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mc:AlternateContent xmlns:mc="http://schemas.openxmlformats.org/markup-compatibility/2006">
    <mc:Choice Requires="x15">
      <x15ac:absPath xmlns:x15ac="http://schemas.microsoft.com/office/spreadsheetml/2010/11/ac" url="C:\Users\c-madewagn\Downloads\"/>
    </mc:Choice>
  </mc:AlternateContent>
  <xr:revisionPtr revIDLastSave="0" documentId="8_{48D7D0AA-8464-4BD5-B14D-06E63F915F51}" xr6:coauthVersionLast="47" xr6:coauthVersionMax="47" xr10:uidLastSave="{00000000-0000-0000-0000-000000000000}"/>
  <bookViews>
    <workbookView xWindow="-108" yWindow="-108" windowWidth="23256" windowHeight="12456" xr2:uid="{67C23924-F439-44B1-B9D1-3B853F1B5116}"/>
  </bookViews>
  <sheets>
    <sheet name="Referrals" sheetId="1" r:id="rId1"/>
    <sheet name="Discharges" sheetId="2" r:id="rId2"/>
    <sheet name="Lookup" sheetId="3" r:id="rId3"/>
    <sheet name="PBC Measure Details" sheetId="4" r:id="rId4"/>
  </sheets>
  <definedNames>
    <definedName name="_xlnm._FilterDatabase" localSheetId="1" hidden="1">Discharges!$A$1:$M$1</definedName>
    <definedName name="_xlnm._FilterDatabase" localSheetId="0" hidden="1">Referrals!$A$1:$U$1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J22" i="2" l="1"/>
  <c r="J21" i="2"/>
  <c r="J20" i="2"/>
  <c r="J19" i="2"/>
  <c r="J18" i="2"/>
  <c r="J17" i="2"/>
  <c r="J16" i="2"/>
  <c r="J15" i="2"/>
  <c r="J14" i="2"/>
  <c r="J13" i="2"/>
  <c r="J12" i="2"/>
  <c r="J11" i="2"/>
  <c r="J10" i="2"/>
  <c r="J9" i="2"/>
  <c r="J8" i="2"/>
  <c r="J7" i="2"/>
  <c r="J6" i="2"/>
  <c r="J5" i="2"/>
  <c r="J4" i="2"/>
  <c r="J3" i="2"/>
  <c r="J2" i="2"/>
  <c r="P22" i="1"/>
  <c r="R22" i="1" s="1"/>
  <c r="T22" i="1" s="1"/>
  <c r="P21" i="1"/>
  <c r="R21" i="1" s="1"/>
  <c r="T21" i="1" s="1"/>
  <c r="P20" i="1"/>
  <c r="R20" i="1" s="1"/>
  <c r="T20" i="1" s="1"/>
  <c r="P19" i="1"/>
  <c r="R19" i="1" s="1"/>
  <c r="T19" i="1" s="1"/>
  <c r="P18" i="1"/>
  <c r="R18" i="1" s="1"/>
  <c r="T18" i="1" s="1"/>
  <c r="P17" i="1"/>
  <c r="R17" i="1" s="1"/>
  <c r="T17" i="1" s="1"/>
  <c r="P16" i="1"/>
  <c r="R16" i="1" s="1"/>
  <c r="T16" i="1" s="1"/>
  <c r="P15" i="1"/>
  <c r="R15" i="1" s="1"/>
  <c r="T15" i="1" s="1"/>
  <c r="P14" i="1"/>
  <c r="R14" i="1" s="1"/>
  <c r="T14" i="1" s="1"/>
  <c r="P13" i="1"/>
  <c r="R13" i="1" s="1"/>
  <c r="T13" i="1" s="1"/>
  <c r="P12" i="1"/>
  <c r="R12" i="1" s="1"/>
  <c r="T12" i="1" s="1"/>
  <c r="P11" i="1"/>
  <c r="R11" i="1" s="1"/>
  <c r="T11" i="1" s="1"/>
  <c r="P10" i="1"/>
  <c r="R10" i="1" s="1"/>
  <c r="T10" i="1" s="1"/>
  <c r="P9" i="1"/>
  <c r="R9" i="1" s="1"/>
  <c r="T9" i="1" s="1"/>
  <c r="P8" i="1"/>
  <c r="R8" i="1" s="1"/>
  <c r="T8" i="1" s="1"/>
  <c r="P7" i="1"/>
  <c r="R7" i="1" s="1"/>
  <c r="T7" i="1" s="1"/>
  <c r="P6" i="1"/>
  <c r="R6" i="1" s="1"/>
  <c r="T6" i="1" s="1"/>
  <c r="P5" i="1"/>
  <c r="R5" i="1" s="1"/>
  <c r="T5" i="1" s="1"/>
  <c r="P4" i="1"/>
  <c r="R4" i="1" s="1"/>
  <c r="T4" i="1" s="1"/>
  <c r="P3" i="1"/>
  <c r="R3" i="1" s="1"/>
  <c r="P2" i="1"/>
  <c r="R2" i="1" s="1"/>
  <c r="W2" i="1" l="1"/>
  <c r="T2" i="1"/>
  <c r="T3" i="1"/>
  <c r="X2" i="1" a="1"/>
  <c r="X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<sst xmlns="http://schemas.openxmlformats.org/spreadsheetml/2006/main" count="169" uniqueCount="94">
  <si>
    <t>Date Referral Received</t>
  </si>
  <si>
    <t>First Name</t>
  </si>
  <si>
    <t>Last Name</t>
  </si>
  <si>
    <t>MCI</t>
  </si>
  <si>
    <t>Requested Service(s)</t>
  </si>
  <si>
    <t>Needs Group</t>
  </si>
  <si>
    <t>Needs Level</t>
  </si>
  <si>
    <t>DOB</t>
  </si>
  <si>
    <t>Primary Diagnosis</t>
  </si>
  <si>
    <t>Ambulation</t>
  </si>
  <si>
    <t>Referrer's Name</t>
  </si>
  <si>
    <t>Referrer's Organization Name</t>
  </si>
  <si>
    <t>Status of Referral</t>
  </si>
  <si>
    <t>Date Accepted / Rejected</t>
  </si>
  <si>
    <t>Reason Referral was Not Accepted</t>
  </si>
  <si>
    <t>Accepted or Not Accepted</t>
  </si>
  <si>
    <t>Service Start Date</t>
  </si>
  <si>
    <t>Days between Acceptance and Service Initiation</t>
  </si>
  <si>
    <t>Service Type Initiated</t>
  </si>
  <si>
    <t>Service began within 90/180 days (Select and CE)</t>
  </si>
  <si>
    <t>Notes / Description of circumstance in which 90-day timeline was not met for RH and 180-day timeline was not met for LS and SL (Select and CE)</t>
  </si>
  <si>
    <t>PBC Metric – Avg Days to Service Initiation (Residential Habilitation – 90 Days)</t>
  </si>
  <si>
    <t>PBC Metric – Avg Days to Service Initiation (Life Sharing / Supported Living – 180 Days)</t>
  </si>
  <si>
    <t>Name A</t>
  </si>
  <si>
    <t>Name B</t>
  </si>
  <si>
    <t>Residential Habilitation</t>
  </si>
  <si>
    <t>Mild ID</t>
  </si>
  <si>
    <t>Fully Ambulatory</t>
  </si>
  <si>
    <t>Name 1</t>
  </si>
  <si>
    <t>Name 2</t>
  </si>
  <si>
    <t>Accepted</t>
  </si>
  <si>
    <t>N/A</t>
  </si>
  <si>
    <t>Content A</t>
  </si>
  <si>
    <t>Life Sharing</t>
  </si>
  <si>
    <t>Walker</t>
  </si>
  <si>
    <t>Waitlisted</t>
  </si>
  <si>
    <t>Insufficient Workforce</t>
  </si>
  <si>
    <t>Moderate ID</t>
  </si>
  <si>
    <t>Wheelchair</t>
  </si>
  <si>
    <t>Discharge Date</t>
  </si>
  <si>
    <t>Reason for Discharge</t>
  </si>
  <si>
    <t>Voluntary or Involuntary</t>
  </si>
  <si>
    <t>Setting to which individual was discharged</t>
  </si>
  <si>
    <t>Circumstances why individual(s) did not return to their home post discharge from an inpatient, skilled nursing, or rehabilitation facility or release from incarceration</t>
  </si>
  <si>
    <t>Summary of the planning, coordination and accommodation efforts undertaken and the remaining barriers that resulted in the provider's inability to return the individual to their home</t>
  </si>
  <si>
    <t>Voluntary</t>
  </si>
  <si>
    <t>Content 1</t>
  </si>
  <si>
    <t>Content 2</t>
  </si>
  <si>
    <t>Content 3</t>
  </si>
  <si>
    <t>Reason Denied</t>
  </si>
  <si>
    <t>Vacancy Status</t>
  </si>
  <si>
    <t>Danger to self or others</t>
  </si>
  <si>
    <t>Supported Living</t>
  </si>
  <si>
    <t>Severe ID</t>
  </si>
  <si>
    <t>Not Accepted</t>
  </si>
  <si>
    <t>Found Another Placement</t>
  </si>
  <si>
    <t>Needs have changed</t>
  </si>
  <si>
    <t>Unlicensed Residential</t>
  </si>
  <si>
    <t>Profound ID</t>
  </si>
  <si>
    <t>Cane/Crutch</t>
  </si>
  <si>
    <t>Funding Not Yet Available</t>
  </si>
  <si>
    <t>Family Not Ready</t>
  </si>
  <si>
    <t>Closure of location</t>
  </si>
  <si>
    <t>Respite</t>
  </si>
  <si>
    <t>Autism</t>
  </si>
  <si>
    <t>Partial Support</t>
  </si>
  <si>
    <t>Services No Longer Needed</t>
  </si>
  <si>
    <t>Fiscal NG/NL Unknown</t>
  </si>
  <si>
    <t>Multiple</t>
  </si>
  <si>
    <t>Medically Complex Condition</t>
  </si>
  <si>
    <t>Full Assistance</t>
  </si>
  <si>
    <t>Unable to Process</t>
  </si>
  <si>
    <t>Location/Geography</t>
  </si>
  <si>
    <t>Other</t>
  </si>
  <si>
    <t>Unknown</t>
  </si>
  <si>
    <t>Unspecified</t>
  </si>
  <si>
    <t>Combination</t>
  </si>
  <si>
    <t>Complex Medical Needs</t>
  </si>
  <si>
    <t>Unsure</t>
  </si>
  <si>
    <t>Missing Supporting Documentation</t>
  </si>
  <si>
    <t>Age</t>
  </si>
  <si>
    <t>Gender</t>
  </si>
  <si>
    <t>No Response</t>
  </si>
  <si>
    <t>PRIMARY</t>
  </si>
  <si>
    <t>SELECT AND CLINICALLY ENHANCED</t>
  </si>
  <si>
    <t>PM Code</t>
  </si>
  <si>
    <t>AC.01.2</t>
  </si>
  <si>
    <t>AC.01.3</t>
  </si>
  <si>
    <t>Performance Measure</t>
  </si>
  <si>
    <t>Report the following data:
a. All referrals for residential services by type and determination of acceptance or rejection.  
b. Time to service initiation from date of referral acceptance to date of service start by residential service type. 
c. Number of referrals denied and reason (age, gender, clinical needs, location/geography, vacancy status, workforce). 
d. Number of provider-initiated discharges, setting to which individual was discharged, and reason for discharge(s).
e. Circumstances under which an individual(s) was not returned to their home post discharge from an inpatient, skilled nursing or rehabilitation facility or release from incarceration, including a summary of the planning, coordination and accommodation efforts undertaken and the remaining barriers that resulted in the provider’s inability to return the individual to their home.</t>
  </si>
  <si>
    <r>
      <rPr>
        <sz val="12"/>
        <color rgb="FF000000"/>
        <rFont val="Calibri"/>
        <family val="2"/>
      </rPr>
      <t xml:space="preserve">Report the following data:
a. All referrals for residential services by type and determination of acceptance or rejection
b. Time to service initiation from date of referral acceptance to date of service start by residential service type. 
</t>
    </r>
    <r>
      <rPr>
        <sz val="12"/>
        <color rgb="FFFF0000"/>
        <rFont val="Calibri"/>
        <family val="2"/>
      </rPr>
      <t xml:space="preserve">c. Description of each circumstance in which 90-day timeline is not met for Residential Habilitation and 180-day timeline is not met for Life Sharing and Supported Living
</t>
    </r>
    <r>
      <rPr>
        <sz val="12"/>
        <color rgb="FF000000"/>
        <rFont val="Calibri"/>
        <family val="2"/>
      </rPr>
      <t>d. Number of referrals denied and document reason (age, gender, clinical needs, location/geography, vacancy status, workforce) 
e. Number of provider-initiated discharges, setting to which individual was discharged, and reason for discharge(s)
f. Circumstances under which an individual(s) was not returned to their home post discharge from an inpatient, skilled nursing or rehabilitation facility or release from incarceration, including a summary of the planning, coordination and accommodation efforts undertaken and the remaining barriers that resulted in the provider’s inability to return the individual to their home.</t>
    </r>
  </si>
  <si>
    <t>Process Details</t>
  </si>
  <si>
    <t>The provider will report on the system that meets all delineated requirements with data that begins no later than January 1, 2025
This includes all residential services (community home, Life Sharing and Supported Living).
Provider will provide related referral data measuring the average days for all referrals for the reporting time period requested by ODP beginning with CY2025 data.
Beginning January 1, 2028, Primary providers may not accept NEW referrals for individuals N5 or greater. This does not apply to individuals NG5 or greater receiving residential services prior to January 1, 2028, or individuals where the needs assessment results in an increase in Needs Group.</t>
  </si>
  <si>
    <t>The provider will report on the system that meets all delineated requirements with data that begins no later than January 1, 2025
This includes all residential services (community home, Life Sharing and Supported Living).
Provider will provide related referral data measuring the average days for all referrals for the reporting time period requested by ODP beginning with CY2025 data.
a. For community home, the average time for service initiation from referral acceptance date should be no more than 90 calendar days.
b. For supported living and life sharing, the average time of service initiation from referral acceptance date should be no more than 180 calendar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</si>
</sst>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font>
      <sz val="11"/>
      <color theme="1"/>
      <name val="Aptos Narrow"/>
      <family val="2"/>
      <scheme val="minor"/>
    </font>
    <font>
      <b/>
      <sz val="12"/>
      <color theme="1"/>
      <name val="Calibri"/>
      <family val="2"/>
    </font>
    <font>
      <sz val="12"/>
      <color theme="1"/>
      <name val="Calibri"/>
      <family val="2"/>
    </font>
    <font>
      <sz val="14"/>
      <color rgb="FF000000"/>
      <name val="Calibri"/>
      <family val="2"/>
    </font>
    <font>
      <b/>
      <sz val="14"/>
      <color rgb="FF000000"/>
      <name val="Calibri"/>
      <family val="2"/>
    </font>
    <font>
      <sz val="14"/>
      <color theme="1"/>
      <name val="Calibri"/>
      <family val="2"/>
    </font>
    <font>
      <b/>
      <sz val="12"/>
      <color rgb="FF000000"/>
      <name val="Calibri"/>
      <family val="2"/>
    </font>
    <font>
      <sz val="12"/>
      <color rgb="FF000000"/>
      <name val="Calibri"/>
      <family val="2"/>
    </font>
    <font>
      <sz val="12"/>
      <color rgb="FFFF0000"/>
      <name val="Calibri"/>
      <family val="2"/>
    </font>
  </fonts>
  <fills count="7">
    <fill>
      <patternFill patternType="none"/>
    </fill>
    <fill>
      <patternFill patternType="gray125"/>
    </fill>
    <fill>
      <patternFill patternType="solid">
        <fgColor rgb="FFFFD76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4">
    <xf numFmtId="0" fontId="0" fillId="0" borderId="0" xfId="0"/>
    <xf numFmtId="164" fontId="1" fillId="2" borderId="0" xfId="0" applyNumberFormat="1" applyFont="1" applyFill="1" applyAlignment="1">
      <alignment horizontal="left" vertical="top" wrapText="1"/>
    </xf>
    <xf numFmtId="0" fontId="1" fillId="2" borderId="0" xfId="0" applyFont="1" applyFill="1" applyAlignment="1">
      <alignment horizontal="left" vertical="top" wrapText="1"/>
    </xf>
    <xf numFmtId="0" fontId="1" fillId="3" borderId="0" xfId="0" applyFont="1" applyFill="1" applyAlignment="1">
      <alignment horizontal="left" vertical="top" wrapText="1"/>
    </xf>
    <xf numFmtId="0" fontId="1" fillId="4" borderId="0" xfId="0" applyFont="1" applyFill="1" applyAlignment="1">
      <alignment horizontal="left" vertical="top" wrapText="1"/>
    </xf>
    <xf numFmtId="0" fontId="1" fillId="0" borderId="0" xfId="0" applyFont="1" applyAlignment="1">
      <alignment horizontal="left" vertical="top" wrapText="1"/>
    </xf>
    <xf numFmtId="0" fontId="1" fillId="4" borderId="1" xfId="0" applyFont="1" applyFill="1" applyBorder="1" applyAlignment="1">
      <alignment horizontal="left" vertical="top" wrapText="1"/>
    </xf>
    <xf numFmtId="0" fontId="1" fillId="4" borderId="2" xfId="0" applyFont="1" applyFill="1" applyBorder="1" applyAlignment="1">
      <alignment horizontal="left" vertical="top" wrapText="1"/>
    </xf>
    <xf numFmtId="0" fontId="2" fillId="0" borderId="0" xfId="0" applyFont="1" applyAlignment="1">
      <alignment horizontal="left" vertical="top" wrapText="1"/>
    </xf>
    <xf numFmtId="164" fontId="2" fillId="0" borderId="0" xfId="0" applyNumberFormat="1" applyFont="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164" fontId="1" fillId="4" borderId="0" xfId="0" applyNumberFormat="1" applyFont="1" applyFill="1" applyAlignment="1">
      <alignment horizontal="left" vertical="top" wrapText="1"/>
    </xf>
    <xf numFmtId="0" fontId="2" fillId="5" borderId="0" xfId="0" applyFont="1" applyFill="1"/>
    <xf numFmtId="0" fontId="2" fillId="0" borderId="0" xfId="0" applyFont="1"/>
    <xf numFmtId="0" fontId="3" fillId="0" borderId="0" xfId="0" applyFont="1"/>
    <xf numFmtId="0" fontId="4" fillId="4" borderId="0" xfId="0" applyFont="1" applyFill="1"/>
    <xf numFmtId="0" fontId="3" fillId="6" borderId="0" xfId="0" applyFont="1" applyFill="1"/>
    <xf numFmtId="0" fontId="4" fillId="3" borderId="0" xfId="0" applyFont="1" applyFill="1"/>
    <xf numFmtId="0" fontId="5" fillId="0" borderId="0" xfId="0" applyFont="1"/>
    <xf numFmtId="0" fontId="6" fillId="0" borderId="0" xfId="0" applyFont="1" applyAlignment="1">
      <alignment vertical="top" wrapText="1"/>
    </xf>
    <xf numFmtId="0" fontId="6" fillId="6" borderId="0" xfId="0" applyFont="1" applyFill="1" applyAlignment="1">
      <alignment vertical="top" wrapText="1"/>
    </xf>
    <xf numFmtId="0" fontId="7" fillId="0" borderId="0" xfId="0" applyFont="1" applyAlignment="1">
      <alignment vertical="top" wrapText="1"/>
    </xf>
    <xf numFmtId="0" fontId="7" fillId="6" borderId="0" xfId="0" applyFont="1" applyFill="1" applyAlignment="1">
      <alignment vertical="top" wrapText="1"/>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D95D0-F5A2-46F5-AD55-C1AB8218711E}">
  <dimension ref="A1:X22"/>
  <sheetViews>
    <sheetView tabSelected="1" workbookViewId="0">
      <pane ySplit="1" topLeftCell="M2" activePane="bottomLeft" state="frozen"/>
      <selection pane="bottomLeft" activeCell="Q11" sqref="Q11"/>
    </sheetView>
  </sheetViews>
  <sheetFormatPr defaultColWidth="8.85546875" defaultRowHeight="15.75" customHeight="1"/>
  <cols>
    <col min="1" max="1" width="12.5703125" style="9" customWidth="1"/>
    <col min="2" max="4" width="12.5703125" style="8" customWidth="1"/>
    <col min="5" max="5" width="24.42578125" style="8" customWidth="1"/>
    <col min="6" max="6" width="8.140625" style="8" customWidth="1"/>
    <col min="7" max="8" width="8.28515625" style="8" customWidth="1"/>
    <col min="9" max="9" width="19.85546875" style="8" customWidth="1"/>
    <col min="10" max="10" width="21.42578125" style="8" customWidth="1"/>
    <col min="11" max="11" width="24.85546875" style="8" customWidth="1"/>
    <col min="12" max="12" width="29.85546875" style="8" customWidth="1"/>
    <col min="13" max="13" width="21.5703125" style="8" customWidth="1"/>
    <col min="14" max="14" width="12.7109375" style="9" customWidth="1"/>
    <col min="15" max="15" width="27" style="8" customWidth="1"/>
    <col min="16" max="16" width="14.28515625" style="8" customWidth="1"/>
    <col min="17" max="17" width="11.140625" style="9" customWidth="1"/>
    <col min="18" max="18" width="19.7109375" style="8" customWidth="1"/>
    <col min="19" max="19" width="29.140625" style="8" customWidth="1"/>
    <col min="20" max="20" width="23.42578125" style="8" customWidth="1"/>
    <col min="21" max="21" width="50.42578125" style="8" customWidth="1"/>
    <col min="22" max="22" width="2.7109375" style="8" customWidth="1"/>
    <col min="23" max="23" width="28.7109375" style="8" customWidth="1"/>
    <col min="24" max="24" width="30.42578125" style="8" customWidth="1"/>
    <col min="25" max="16384" width="8.85546875" style="8"/>
  </cols>
  <sheetData>
    <row r="1" spans="1:24" ht="48.75">
      <c r="A1" s="1" t="s">
        <v>0</v>
      </c>
      <c r="B1" s="2" t="s">
        <v>1</v>
      </c>
      <c r="C1" s="2" t="s">
        <v>2</v>
      </c>
      <c r="D1" s="2" t="s">
        <v>3</v>
      </c>
      <c r="E1" s="2" t="s">
        <v>4</v>
      </c>
      <c r="F1" s="2" t="s">
        <v>5</v>
      </c>
      <c r="G1" s="2" t="s">
        <v>6</v>
      </c>
      <c r="H1" s="2" t="s">
        <v>7</v>
      </c>
      <c r="I1" s="2" t="s">
        <v>8</v>
      </c>
      <c r="J1" s="2" t="s">
        <v>9</v>
      </c>
      <c r="K1" s="2" t="s">
        <v>10</v>
      </c>
      <c r="L1" s="2" t="s">
        <v>11</v>
      </c>
      <c r="M1" s="2" t="s">
        <v>12</v>
      </c>
      <c r="N1" s="1" t="s">
        <v>13</v>
      </c>
      <c r="O1" s="2" t="s">
        <v>14</v>
      </c>
      <c r="P1" s="2" t="s">
        <v>15</v>
      </c>
      <c r="Q1" s="1" t="s">
        <v>16</v>
      </c>
      <c r="R1" s="2" t="s">
        <v>17</v>
      </c>
      <c r="S1" s="2" t="s">
        <v>18</v>
      </c>
      <c r="T1" s="3" t="s">
        <v>19</v>
      </c>
      <c r="U1" s="3" t="s">
        <v>20</v>
      </c>
      <c r="V1" s="5"/>
      <c r="W1" s="6" t="s">
        <v>21</v>
      </c>
      <c r="X1" s="7" t="s">
        <v>22</v>
      </c>
    </row>
    <row r="2" spans="1:24" ht="16.5">
      <c r="A2" s="9">
        <v>46085</v>
      </c>
      <c r="B2" s="8" t="s">
        <v>23</v>
      </c>
      <c r="C2" s="8" t="s">
        <v>24</v>
      </c>
      <c r="D2" s="8">
        <v>999999999</v>
      </c>
      <c r="E2" s="8" t="s">
        <v>25</v>
      </c>
      <c r="F2" s="8">
        <v>3</v>
      </c>
      <c r="G2" s="8">
        <v>7</v>
      </c>
      <c r="I2" s="8" t="s">
        <v>26</v>
      </c>
      <c r="J2" s="8" t="s">
        <v>27</v>
      </c>
      <c r="K2" s="8" t="s">
        <v>28</v>
      </c>
      <c r="L2" s="8" t="s">
        <v>29</v>
      </c>
      <c r="M2" s="8" t="s">
        <v>30</v>
      </c>
      <c r="N2" s="9">
        <v>46127</v>
      </c>
      <c r="O2" s="8" t="s">
        <v>31</v>
      </c>
      <c r="P2" s="8" t="str">
        <f>IF(M2="Accepted","Accepted","Not Accepted")</f>
        <v>Accepted</v>
      </c>
      <c r="Q2" s="9">
        <v>46146</v>
      </c>
      <c r="R2" s="8">
        <f>IF(P2="Not Accepted","N/A",Q2-N2)</f>
        <v>19</v>
      </c>
      <c r="S2" s="8" t="s">
        <v>25</v>
      </c>
      <c r="T2" s="8" t="str">
        <f>IF(R2="N/A","N/A",IF(OR(AND(R2&lt;91,S2="Residential Habilitation"),AND(R2&lt;181,S2="Life Sharing"),AND(R2&lt;181,S2="Supported Living")),"Yes","No"))</f>
        <v>Yes</v>
      </c>
      <c r="U2" s="8" t="s">
        <v>32</v>
      </c>
      <c r="W2" s="10">
        <f>AVERAGEIFS(R:R,S:S,"Residential Habilitation",R:R,"&gt;=0")</f>
        <v>207</v>
      </c>
      <c r="X2" s="11" cm="1">
        <f t="array" ref="X2">AVERAGE(IF((R:R&gt;=0)*((S:S="Life Sharing")+(S:S="Supported Living")),R:R))</f>
        <v>30</v>
      </c>
    </row>
    <row r="3" spans="1:24" ht="16.5">
      <c r="A3" s="9">
        <v>46146</v>
      </c>
      <c r="B3" s="8" t="s">
        <v>23</v>
      </c>
      <c r="C3" s="8" t="s">
        <v>24</v>
      </c>
      <c r="D3" s="8">
        <v>1000000000</v>
      </c>
      <c r="E3" s="8" t="s">
        <v>33</v>
      </c>
      <c r="F3" s="8">
        <v>2</v>
      </c>
      <c r="G3" s="8">
        <v>3</v>
      </c>
      <c r="I3" s="8" t="s">
        <v>26</v>
      </c>
      <c r="J3" s="8" t="s">
        <v>34</v>
      </c>
      <c r="K3" s="8" t="s">
        <v>28</v>
      </c>
      <c r="L3" s="8" t="s">
        <v>29</v>
      </c>
      <c r="M3" s="8" t="s">
        <v>35</v>
      </c>
      <c r="N3" s="9">
        <v>46157</v>
      </c>
      <c r="O3" s="8" t="s">
        <v>36</v>
      </c>
      <c r="P3" s="8" t="str">
        <f t="shared" ref="P3:P22" si="0">IF(M3="Accepted","Accepted","Not Accepted")</f>
        <v>Not Accepted</v>
      </c>
      <c r="R3" s="8" t="str">
        <f>IF(P3="Not Accepted","N/A",Q3-N3)</f>
        <v>N/A</v>
      </c>
      <c r="T3" s="8" t="str">
        <f t="shared" ref="T3:T22" si="1">IF(R3="N/A","N/A",IF(OR(AND(R3&lt;91,S3="Residential Habilitation"),AND(R3&lt;181,S3="Life Sharing"),AND(R3&lt;181,S3="Supported Living")),"Yes","No"))</f>
        <v>N/A</v>
      </c>
    </row>
    <row r="4" spans="1:24" ht="16.5">
      <c r="A4" s="9">
        <v>46146</v>
      </c>
      <c r="B4" s="8" t="s">
        <v>23</v>
      </c>
      <c r="C4" s="8" t="s">
        <v>24</v>
      </c>
      <c r="D4" s="8">
        <v>1000000001</v>
      </c>
      <c r="E4" s="8" t="s">
        <v>25</v>
      </c>
      <c r="F4" s="8">
        <v>4</v>
      </c>
      <c r="G4" s="8">
        <v>7</v>
      </c>
      <c r="I4" s="8" t="s">
        <v>37</v>
      </c>
      <c r="J4" s="8" t="s">
        <v>38</v>
      </c>
      <c r="K4" s="8" t="s">
        <v>28</v>
      </c>
      <c r="L4" s="8" t="s">
        <v>29</v>
      </c>
      <c r="M4" s="8" t="s">
        <v>30</v>
      </c>
      <c r="N4" s="9">
        <v>46158</v>
      </c>
      <c r="O4" s="8" t="s">
        <v>31</v>
      </c>
      <c r="P4" s="8" t="str">
        <f t="shared" si="0"/>
        <v>Accepted</v>
      </c>
      <c r="Q4" s="9">
        <v>46553</v>
      </c>
      <c r="R4" s="8">
        <f>IF(P4="Not Accepted","N/A",Q4-N4)</f>
        <v>395</v>
      </c>
      <c r="S4" s="8" t="s">
        <v>25</v>
      </c>
      <c r="T4" s="8" t="str">
        <f t="shared" si="1"/>
        <v>No</v>
      </c>
    </row>
    <row r="5" spans="1:24" ht="16.5">
      <c r="A5" s="9">
        <v>46146</v>
      </c>
      <c r="B5" s="8" t="s">
        <v>23</v>
      </c>
      <c r="C5" s="8" t="s">
        <v>24</v>
      </c>
      <c r="D5" s="8">
        <v>1000000002</v>
      </c>
      <c r="E5" s="8" t="s">
        <v>33</v>
      </c>
      <c r="F5" s="8">
        <v>1</v>
      </c>
      <c r="G5" s="8">
        <v>2</v>
      </c>
      <c r="I5" s="8" t="s">
        <v>26</v>
      </c>
      <c r="J5" s="8" t="s">
        <v>34</v>
      </c>
      <c r="K5" s="8" t="s">
        <v>28</v>
      </c>
      <c r="L5" s="8" t="s">
        <v>29</v>
      </c>
      <c r="M5" s="8" t="s">
        <v>30</v>
      </c>
      <c r="N5" s="9">
        <v>46159</v>
      </c>
      <c r="O5" s="8" t="s">
        <v>36</v>
      </c>
      <c r="P5" s="8" t="str">
        <f t="shared" si="0"/>
        <v>Accepted</v>
      </c>
      <c r="Q5" s="9">
        <v>46189</v>
      </c>
      <c r="R5" s="8">
        <f>IF(P5="Not Accepted","N/A",Q5-N5)</f>
        <v>30</v>
      </c>
      <c r="S5" s="8" t="s">
        <v>33</v>
      </c>
      <c r="T5" s="8" t="str">
        <f t="shared" si="1"/>
        <v>Yes</v>
      </c>
    </row>
    <row r="6" spans="1:24" ht="16.5">
      <c r="A6" s="9">
        <v>46146</v>
      </c>
      <c r="B6" s="8" t="s">
        <v>23</v>
      </c>
      <c r="C6" s="8" t="s">
        <v>24</v>
      </c>
      <c r="D6" s="8">
        <v>1000000003</v>
      </c>
      <c r="E6" s="8" t="s">
        <v>33</v>
      </c>
      <c r="F6" s="8">
        <v>2</v>
      </c>
      <c r="G6" s="8">
        <v>3</v>
      </c>
      <c r="I6" s="8" t="s">
        <v>26</v>
      </c>
      <c r="J6" s="8" t="s">
        <v>34</v>
      </c>
      <c r="K6" s="8" t="s">
        <v>28</v>
      </c>
      <c r="L6" s="8" t="s">
        <v>29</v>
      </c>
      <c r="M6" s="8" t="s">
        <v>30</v>
      </c>
      <c r="N6" s="9">
        <v>46160</v>
      </c>
      <c r="O6" s="8" t="s">
        <v>36</v>
      </c>
      <c r="P6" s="8" t="str">
        <f t="shared" si="0"/>
        <v>Accepted</v>
      </c>
      <c r="Q6" s="9">
        <v>46190</v>
      </c>
      <c r="R6" s="8">
        <f>IF(P6="Not Accepted","N/A",Q6-N6)</f>
        <v>30</v>
      </c>
      <c r="S6" s="8" t="s">
        <v>33</v>
      </c>
      <c r="T6" s="8" t="str">
        <f t="shared" si="1"/>
        <v>Yes</v>
      </c>
    </row>
    <row r="7" spans="1:24" ht="16.5">
      <c r="P7" s="8" t="str">
        <f t="shared" si="0"/>
        <v>Not Accepted</v>
      </c>
      <c r="R7" s="8" t="str">
        <f>IF(P7="Not Accepted","N/A",Q7-N7)</f>
        <v>N/A</v>
      </c>
      <c r="T7" s="8" t="str">
        <f t="shared" si="1"/>
        <v>N/A</v>
      </c>
    </row>
    <row r="8" spans="1:24" ht="16.5">
      <c r="P8" s="8" t="str">
        <f t="shared" si="0"/>
        <v>Not Accepted</v>
      </c>
      <c r="R8" s="8" t="str">
        <f>IF(P8="Not Accepted","N/A",Q8-N8)</f>
        <v>N/A</v>
      </c>
      <c r="T8" s="8" t="str">
        <f t="shared" si="1"/>
        <v>N/A</v>
      </c>
    </row>
    <row r="9" spans="1:24" ht="16.5">
      <c r="P9" s="8" t="str">
        <f t="shared" si="0"/>
        <v>Not Accepted</v>
      </c>
      <c r="R9" s="8" t="str">
        <f>IF(P9="Not Accepted","N/A",Q9-N9)</f>
        <v>N/A</v>
      </c>
      <c r="T9" s="8" t="str">
        <f t="shared" si="1"/>
        <v>N/A</v>
      </c>
    </row>
    <row r="10" spans="1:24" ht="16.5">
      <c r="P10" s="8" t="str">
        <f t="shared" si="0"/>
        <v>Not Accepted</v>
      </c>
      <c r="R10" s="8" t="str">
        <f>IF(P10="Not Accepted","N/A",Q10-N10)</f>
        <v>N/A</v>
      </c>
      <c r="T10" s="8" t="str">
        <f t="shared" si="1"/>
        <v>N/A</v>
      </c>
    </row>
    <row r="11" spans="1:24" ht="16.5">
      <c r="P11" s="8" t="str">
        <f t="shared" si="0"/>
        <v>Not Accepted</v>
      </c>
      <c r="R11" s="8" t="str">
        <f>IF(P11="Not Accepted","N/A",Q11-N11)</f>
        <v>N/A</v>
      </c>
      <c r="T11" s="8" t="str">
        <f t="shared" si="1"/>
        <v>N/A</v>
      </c>
    </row>
    <row r="12" spans="1:24" ht="16.5">
      <c r="P12" s="8" t="str">
        <f t="shared" si="0"/>
        <v>Not Accepted</v>
      </c>
      <c r="R12" s="8" t="str">
        <f>IF(P12="Not Accepted","N/A",Q12-N12)</f>
        <v>N/A</v>
      </c>
      <c r="T12" s="8" t="str">
        <f t="shared" si="1"/>
        <v>N/A</v>
      </c>
    </row>
    <row r="13" spans="1:24" ht="16.5">
      <c r="P13" s="8" t="str">
        <f t="shared" si="0"/>
        <v>Not Accepted</v>
      </c>
      <c r="R13" s="8" t="str">
        <f>IF(P13="Not Accepted","N/A",Q13-N13)</f>
        <v>N/A</v>
      </c>
      <c r="T13" s="8" t="str">
        <f t="shared" si="1"/>
        <v>N/A</v>
      </c>
    </row>
    <row r="14" spans="1:24" ht="16.5">
      <c r="P14" s="8" t="str">
        <f t="shared" si="0"/>
        <v>Not Accepted</v>
      </c>
      <c r="R14" s="8" t="str">
        <f>IF(P14="Not Accepted","N/A",Q14-N14)</f>
        <v>N/A</v>
      </c>
      <c r="T14" s="8" t="str">
        <f t="shared" si="1"/>
        <v>N/A</v>
      </c>
    </row>
    <row r="15" spans="1:24" ht="16.5">
      <c r="P15" s="8" t="str">
        <f t="shared" si="0"/>
        <v>Not Accepted</v>
      </c>
      <c r="R15" s="8" t="str">
        <f>IF(P15="Not Accepted","N/A",Q15-N15)</f>
        <v>N/A</v>
      </c>
      <c r="T15" s="8" t="str">
        <f t="shared" si="1"/>
        <v>N/A</v>
      </c>
    </row>
    <row r="16" spans="1:24" ht="16.5">
      <c r="P16" s="8" t="str">
        <f t="shared" si="0"/>
        <v>Not Accepted</v>
      </c>
      <c r="R16" s="8" t="str">
        <f>IF(P16="Not Accepted","N/A",Q16-N16)</f>
        <v>N/A</v>
      </c>
      <c r="T16" s="8" t="str">
        <f t="shared" si="1"/>
        <v>N/A</v>
      </c>
    </row>
    <row r="17" spans="16:20" ht="16.5">
      <c r="P17" s="8" t="str">
        <f t="shared" si="0"/>
        <v>Not Accepted</v>
      </c>
      <c r="R17" s="8" t="str">
        <f>IF(P17="Not Accepted","N/A",Q17-N17)</f>
        <v>N/A</v>
      </c>
      <c r="T17" s="8" t="str">
        <f t="shared" si="1"/>
        <v>N/A</v>
      </c>
    </row>
    <row r="18" spans="16:20" ht="16.5">
      <c r="P18" s="8" t="str">
        <f t="shared" si="0"/>
        <v>Not Accepted</v>
      </c>
      <c r="R18" s="8" t="str">
        <f>IF(P18="Not Accepted","N/A",Q18-N18)</f>
        <v>N/A</v>
      </c>
      <c r="T18" s="8" t="str">
        <f t="shared" si="1"/>
        <v>N/A</v>
      </c>
    </row>
    <row r="19" spans="16:20" ht="16.5">
      <c r="P19" s="8" t="str">
        <f t="shared" si="0"/>
        <v>Not Accepted</v>
      </c>
      <c r="R19" s="8" t="str">
        <f>IF(P19="Not Accepted","N/A",Q19-N19)</f>
        <v>N/A</v>
      </c>
      <c r="T19" s="8" t="str">
        <f t="shared" si="1"/>
        <v>N/A</v>
      </c>
    </row>
    <row r="20" spans="16:20" ht="16.5">
      <c r="P20" s="8" t="str">
        <f t="shared" si="0"/>
        <v>Not Accepted</v>
      </c>
      <c r="R20" s="8" t="str">
        <f>IF(P20="Not Accepted","N/A",Q20-N20)</f>
        <v>N/A</v>
      </c>
      <c r="T20" s="8" t="str">
        <f t="shared" si="1"/>
        <v>N/A</v>
      </c>
    </row>
    <row r="21" spans="16:20" ht="16.5">
      <c r="P21" s="8" t="str">
        <f t="shared" si="0"/>
        <v>Not Accepted</v>
      </c>
      <c r="R21" s="8" t="str">
        <f>IF(P21="Not Accepted","N/A",Q21-N21)</f>
        <v>N/A</v>
      </c>
      <c r="T21" s="8" t="str">
        <f t="shared" si="1"/>
        <v>N/A</v>
      </c>
    </row>
    <row r="22" spans="16:20" ht="16.5">
      <c r="P22" s="8" t="str">
        <f t="shared" si="0"/>
        <v>Not Accepted</v>
      </c>
      <c r="R22" s="8" t="str">
        <f>IF(P22="Not Accepted","N/A",Q22-N22)</f>
        <v>N/A</v>
      </c>
      <c r="T22" s="8" t="str">
        <f t="shared" si="1"/>
        <v>N/A</v>
      </c>
    </row>
  </sheetData>
  <autoFilter ref="A1:U1" xr:uid="{16D5285F-732F-4A0E-83A8-DA7403B95500}"/>
  <conditionalFormatting sqref="P1:P1048576">
    <cfRule type="cellIs" dxfId="2" priority="2" operator="equal">
      <formula>"Accepted"</formula>
    </cfRule>
  </conditionalFormatting>
  <conditionalFormatting sqref="T1:T1048576">
    <cfRule type="cellIs" dxfId="1" priority="1" operator="equal">
      <formula>"No"</formula>
    </cfRule>
  </conditionalFormatting>
  <dataValidations count="1">
    <dataValidation allowBlank="1" showInputMessage="1" showErrorMessage="1" sqref="H1:H1048576" xr:uid="{7CCB5A58-21D6-4392-9C1E-08029A7673F3}"/>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D27A2-7655-4043-958E-352DF6FC36FA}">
  <dimension ref="A1:M22"/>
  <sheetViews>
    <sheetView topLeftCell="H1" workbookViewId="0">
      <pane ySplit="1" topLeftCell="A2" activePane="bottomLeft" state="frozen"/>
      <selection pane="bottomLeft" activeCell="F1" sqref="F1"/>
    </sheetView>
  </sheetViews>
  <sheetFormatPr defaultColWidth="8.85546875" defaultRowHeight="15.6"/>
  <cols>
    <col min="1" max="1" width="10.85546875" style="8" customWidth="1"/>
    <col min="2" max="3" width="13.140625" style="8" customWidth="1"/>
    <col min="4" max="4" width="8.140625" style="8" customWidth="1"/>
    <col min="5" max="6" width="8.28515625" style="8" customWidth="1"/>
    <col min="7" max="7" width="19.85546875" style="8" customWidth="1"/>
    <col min="8" max="8" width="13.28515625" style="9" customWidth="1"/>
    <col min="9" max="9" width="27.28515625" style="9" customWidth="1"/>
    <col min="10" max="10" width="13.140625" style="8" customWidth="1"/>
    <col min="11" max="11" width="31.85546875" style="8" customWidth="1"/>
    <col min="12" max="12" width="67.5703125" style="8" customWidth="1"/>
    <col min="13" max="13" width="72.7109375" style="8" customWidth="1"/>
    <col min="14" max="16384" width="8.85546875" style="8"/>
  </cols>
  <sheetData>
    <row r="1" spans="1:13" ht="46.9">
      <c r="A1" s="4" t="s">
        <v>1</v>
      </c>
      <c r="B1" s="4" t="s">
        <v>2</v>
      </c>
      <c r="C1" s="4" t="s">
        <v>3</v>
      </c>
      <c r="D1" s="4" t="s">
        <v>5</v>
      </c>
      <c r="E1" s="4" t="s">
        <v>6</v>
      </c>
      <c r="F1" s="4" t="s">
        <v>7</v>
      </c>
      <c r="G1" s="4" t="s">
        <v>8</v>
      </c>
      <c r="H1" s="12" t="s">
        <v>39</v>
      </c>
      <c r="I1" s="12" t="s">
        <v>40</v>
      </c>
      <c r="J1" s="4" t="s">
        <v>41</v>
      </c>
      <c r="K1" s="4" t="s">
        <v>42</v>
      </c>
      <c r="L1" s="4" t="s">
        <v>43</v>
      </c>
      <c r="M1" s="4" t="s">
        <v>44</v>
      </c>
    </row>
    <row r="2" spans="1:13">
      <c r="A2" s="8" t="s">
        <v>23</v>
      </c>
      <c r="B2" s="8" t="s">
        <v>24</v>
      </c>
      <c r="C2" s="8">
        <v>999999999</v>
      </c>
      <c r="D2" s="8">
        <v>3</v>
      </c>
      <c r="E2" s="8">
        <v>7</v>
      </c>
      <c r="G2" s="8" t="s">
        <v>26</v>
      </c>
      <c r="H2" s="9">
        <v>46026</v>
      </c>
      <c r="I2" s="9" t="s">
        <v>45</v>
      </c>
      <c r="J2" s="8" t="str">
        <f>IF(I2="Voluntary","Voluntary","Involuntary")</f>
        <v>Voluntary</v>
      </c>
      <c r="K2" s="8" t="s">
        <v>46</v>
      </c>
      <c r="L2" s="8" t="s">
        <v>47</v>
      </c>
      <c r="M2" s="8" t="s">
        <v>48</v>
      </c>
    </row>
    <row r="3" spans="1:13">
      <c r="J3" s="8" t="str">
        <f t="shared" ref="J3:J22" si="0">IF(I3="Voluntary","Voluntary","Involuntary")</f>
        <v>Involuntary</v>
      </c>
    </row>
    <row r="4" spans="1:13">
      <c r="J4" s="8" t="str">
        <f t="shared" si="0"/>
        <v>Involuntary</v>
      </c>
    </row>
    <row r="5" spans="1:13">
      <c r="J5" s="8" t="str">
        <f t="shared" si="0"/>
        <v>Involuntary</v>
      </c>
    </row>
    <row r="6" spans="1:13">
      <c r="J6" s="8" t="str">
        <f t="shared" si="0"/>
        <v>Involuntary</v>
      </c>
    </row>
    <row r="7" spans="1:13">
      <c r="J7" s="8" t="str">
        <f t="shared" si="0"/>
        <v>Involuntary</v>
      </c>
    </row>
    <row r="8" spans="1:13">
      <c r="J8" s="8" t="str">
        <f t="shared" si="0"/>
        <v>Involuntary</v>
      </c>
    </row>
    <row r="9" spans="1:13">
      <c r="J9" s="8" t="str">
        <f t="shared" si="0"/>
        <v>Involuntary</v>
      </c>
    </row>
    <row r="10" spans="1:13">
      <c r="J10" s="8" t="str">
        <f t="shared" si="0"/>
        <v>Involuntary</v>
      </c>
    </row>
    <row r="11" spans="1:13">
      <c r="J11" s="8" t="str">
        <f t="shared" si="0"/>
        <v>Involuntary</v>
      </c>
    </row>
    <row r="12" spans="1:13">
      <c r="J12" s="8" t="str">
        <f t="shared" si="0"/>
        <v>Involuntary</v>
      </c>
    </row>
    <row r="13" spans="1:13">
      <c r="J13" s="8" t="str">
        <f t="shared" si="0"/>
        <v>Involuntary</v>
      </c>
    </row>
    <row r="14" spans="1:13">
      <c r="J14" s="8" t="str">
        <f t="shared" si="0"/>
        <v>Involuntary</v>
      </c>
    </row>
    <row r="15" spans="1:13">
      <c r="J15" s="8" t="str">
        <f t="shared" si="0"/>
        <v>Involuntary</v>
      </c>
    </row>
    <row r="16" spans="1:13">
      <c r="J16" s="8" t="str">
        <f t="shared" si="0"/>
        <v>Involuntary</v>
      </c>
    </row>
    <row r="17" spans="10:10">
      <c r="J17" s="8" t="str">
        <f t="shared" si="0"/>
        <v>Involuntary</v>
      </c>
    </row>
    <row r="18" spans="10:10">
      <c r="J18" s="8" t="str">
        <f t="shared" si="0"/>
        <v>Involuntary</v>
      </c>
    </row>
    <row r="19" spans="10:10">
      <c r="J19" s="8" t="str">
        <f t="shared" si="0"/>
        <v>Involuntary</v>
      </c>
    </row>
    <row r="20" spans="10:10">
      <c r="J20" s="8" t="str">
        <f t="shared" si="0"/>
        <v>Involuntary</v>
      </c>
    </row>
    <row r="21" spans="10:10">
      <c r="J21" s="8" t="str">
        <f t="shared" si="0"/>
        <v>Involuntary</v>
      </c>
    </row>
    <row r="22" spans="10:10">
      <c r="J22" s="8" t="str">
        <f t="shared" si="0"/>
        <v>Involuntary</v>
      </c>
    </row>
  </sheetData>
  <autoFilter ref="A1:M1" xr:uid="{3748818D-7638-4DC0-9D04-8D091E66877F}"/>
  <conditionalFormatting sqref="J1:J1048576">
    <cfRule type="cellIs" dxfId="0" priority="1" operator="equal">
      <formula>"Involuntary"</formula>
    </cfRule>
  </conditionalFormatting>
  <dataValidations count="1">
    <dataValidation allowBlank="1" showInputMessage="1" showErrorMessage="1" sqref="K1 K3:K1048576 J1:J1048576 F1:F1048576" xr:uid="{830DBF1E-996D-4362-9B96-F4E017F18762}"/>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C2A7A-8214-4867-A537-557A214D5A61}">
  <dimension ref="A1:Q13"/>
  <sheetViews>
    <sheetView topLeftCell="C1" workbookViewId="0">
      <selection activeCell="Q6" sqref="Q6"/>
    </sheetView>
  </sheetViews>
  <sheetFormatPr defaultColWidth="8.85546875" defaultRowHeight="15.75" customHeight="1"/>
  <cols>
    <col min="1" max="1" width="22.5703125" style="14" customWidth="1"/>
    <col min="2" max="2" width="3.28515625" style="14" customWidth="1"/>
    <col min="3" max="3" width="12.7109375" style="14" customWidth="1"/>
    <col min="4" max="4" width="3.5703125" style="14" customWidth="1"/>
    <col min="5" max="5" width="12" style="14" customWidth="1"/>
    <col min="6" max="6" width="3.140625" style="14" customWidth="1"/>
    <col min="7" max="7" width="27.85546875" style="14" customWidth="1"/>
    <col min="8" max="8" width="2.85546875" style="14" customWidth="1"/>
    <col min="9" max="9" width="16.85546875" style="14" customWidth="1"/>
    <col min="10" max="10" width="3.28515625" style="14" customWidth="1"/>
    <col min="11" max="11" width="26.7109375" style="14" customWidth="1"/>
    <col min="12" max="12" width="3.42578125" style="14" customWidth="1"/>
    <col min="13" max="13" width="34" style="14" customWidth="1"/>
    <col min="14" max="14" width="3.140625" style="14" customWidth="1"/>
    <col min="15" max="15" width="22.5703125" style="14" customWidth="1"/>
    <col min="16" max="16" width="3.42578125" style="14" customWidth="1"/>
    <col min="17" max="17" width="22.5703125" style="14" customWidth="1"/>
    <col min="18" max="16384" width="8.85546875" style="14"/>
  </cols>
  <sheetData>
    <row r="1" spans="1:17">
      <c r="A1" s="13" t="s">
        <v>4</v>
      </c>
      <c r="C1" s="13" t="s">
        <v>5</v>
      </c>
      <c r="E1" s="13" t="s">
        <v>6</v>
      </c>
      <c r="G1" s="13" t="s">
        <v>8</v>
      </c>
      <c r="I1" s="13" t="s">
        <v>9</v>
      </c>
      <c r="K1" s="13" t="s">
        <v>12</v>
      </c>
      <c r="M1" s="13" t="s">
        <v>49</v>
      </c>
      <c r="O1" s="13" t="s">
        <v>18</v>
      </c>
      <c r="Q1" s="13" t="s">
        <v>40</v>
      </c>
    </row>
    <row r="2" spans="1:17">
      <c r="A2" s="14" t="s">
        <v>25</v>
      </c>
      <c r="C2" s="14">
        <v>1</v>
      </c>
      <c r="E2" s="14">
        <v>1</v>
      </c>
      <c r="G2" s="14" t="s">
        <v>26</v>
      </c>
      <c r="I2" s="14" t="s">
        <v>27</v>
      </c>
      <c r="K2" s="14" t="s">
        <v>35</v>
      </c>
      <c r="M2" s="14" t="s">
        <v>36</v>
      </c>
      <c r="O2" s="14" t="s">
        <v>25</v>
      </c>
      <c r="Q2" s="14" t="s">
        <v>45</v>
      </c>
    </row>
    <row r="3" spans="1:17">
      <c r="A3" s="14" t="s">
        <v>33</v>
      </c>
      <c r="C3" s="14">
        <v>2</v>
      </c>
      <c r="E3" s="14">
        <v>2</v>
      </c>
      <c r="G3" s="14" t="s">
        <v>37</v>
      </c>
      <c r="I3" s="14" t="s">
        <v>38</v>
      </c>
      <c r="K3" s="14" t="s">
        <v>30</v>
      </c>
      <c r="M3" s="14" t="s">
        <v>50</v>
      </c>
      <c r="O3" s="14" t="s">
        <v>33</v>
      </c>
      <c r="Q3" s="14" t="s">
        <v>51</v>
      </c>
    </row>
    <row r="4" spans="1:17">
      <c r="A4" s="14" t="s">
        <v>52</v>
      </c>
      <c r="C4" s="14">
        <v>3</v>
      </c>
      <c r="E4" s="14">
        <v>3</v>
      </c>
      <c r="G4" s="14" t="s">
        <v>53</v>
      </c>
      <c r="I4" s="14" t="s">
        <v>34</v>
      </c>
      <c r="K4" s="14" t="s">
        <v>54</v>
      </c>
      <c r="M4" s="14" t="s">
        <v>55</v>
      </c>
      <c r="O4" s="14" t="s">
        <v>52</v>
      </c>
      <c r="Q4" s="14" t="s">
        <v>56</v>
      </c>
    </row>
    <row r="5" spans="1:17">
      <c r="A5" s="14" t="s">
        <v>57</v>
      </c>
      <c r="C5" s="14">
        <v>4</v>
      </c>
      <c r="E5" s="14">
        <v>4</v>
      </c>
      <c r="G5" s="14" t="s">
        <v>58</v>
      </c>
      <c r="I5" s="14" t="s">
        <v>59</v>
      </c>
      <c r="K5" s="14" t="s">
        <v>60</v>
      </c>
      <c r="M5" s="14" t="s">
        <v>61</v>
      </c>
      <c r="Q5" s="14" t="s">
        <v>62</v>
      </c>
    </row>
    <row r="6" spans="1:17">
      <c r="A6" s="14" t="s">
        <v>63</v>
      </c>
      <c r="C6" s="14">
        <v>5</v>
      </c>
      <c r="E6" s="14">
        <v>5</v>
      </c>
      <c r="G6" s="14" t="s">
        <v>64</v>
      </c>
      <c r="I6" s="14" t="s">
        <v>65</v>
      </c>
      <c r="K6" s="14" t="s">
        <v>66</v>
      </c>
      <c r="M6" s="14" t="s">
        <v>67</v>
      </c>
    </row>
    <row r="7" spans="1:17">
      <c r="A7" s="14" t="s">
        <v>68</v>
      </c>
      <c r="C7" s="14" t="s">
        <v>31</v>
      </c>
      <c r="E7" s="14">
        <v>6</v>
      </c>
      <c r="G7" s="14" t="s">
        <v>69</v>
      </c>
      <c r="I7" s="14" t="s">
        <v>70</v>
      </c>
      <c r="K7" s="14" t="s">
        <v>71</v>
      </c>
      <c r="M7" s="14" t="s">
        <v>72</v>
      </c>
    </row>
    <row r="8" spans="1:17">
      <c r="A8" s="14" t="s">
        <v>73</v>
      </c>
      <c r="C8" s="14" t="s">
        <v>74</v>
      </c>
      <c r="E8" s="14">
        <v>7</v>
      </c>
      <c r="G8" s="14" t="s">
        <v>75</v>
      </c>
      <c r="I8" s="14" t="s">
        <v>76</v>
      </c>
      <c r="M8" s="14" t="s">
        <v>77</v>
      </c>
    </row>
    <row r="9" spans="1:17">
      <c r="A9" s="14" t="s">
        <v>78</v>
      </c>
      <c r="E9" s="14" t="s">
        <v>31</v>
      </c>
      <c r="G9" s="14" t="s">
        <v>74</v>
      </c>
      <c r="I9" s="14" t="s">
        <v>74</v>
      </c>
      <c r="M9" s="14" t="s">
        <v>79</v>
      </c>
    </row>
    <row r="10" spans="1:17">
      <c r="E10" s="14" t="s">
        <v>74</v>
      </c>
      <c r="M10" s="14" t="s">
        <v>80</v>
      </c>
    </row>
    <row r="11" spans="1:17">
      <c r="M11" s="14" t="s">
        <v>81</v>
      </c>
    </row>
    <row r="12" spans="1:17">
      <c r="M12" s="14" t="s">
        <v>31</v>
      </c>
    </row>
    <row r="13" spans="1:17">
      <c r="M13" s="14" t="s">
        <v>82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E896A-2408-4E82-A918-79887D7D09C6}">
  <dimension ref="A1:E4"/>
  <sheetViews>
    <sheetView topLeftCell="B1" workbookViewId="0">
      <pane ySplit="2" topLeftCell="A3" activePane="bottomLeft" state="frozen"/>
      <selection pane="bottomLeft" activeCell="E3" sqref="E3"/>
      <selection activeCell="B1" sqref="B1"/>
    </sheetView>
  </sheetViews>
  <sheetFormatPr defaultColWidth="9.140625" defaultRowHeight="15.6"/>
  <cols>
    <col min="1" max="1" width="14" style="14" customWidth="1"/>
    <col min="2" max="2" width="97.28515625" style="14" customWidth="1"/>
    <col min="3" max="3" width="2.140625" style="14" customWidth="1"/>
    <col min="4" max="4" width="13.5703125" style="14" customWidth="1"/>
    <col min="5" max="5" width="80.5703125" style="14" customWidth="1"/>
    <col min="6" max="16384" width="9.140625" style="14"/>
  </cols>
  <sheetData>
    <row r="1" spans="1:5" s="19" customFormat="1" ht="18">
      <c r="A1" s="15"/>
      <c r="B1" s="16" t="s">
        <v>83</v>
      </c>
      <c r="C1" s="17"/>
      <c r="D1" s="15"/>
      <c r="E1" s="18" t="s">
        <v>84</v>
      </c>
    </row>
    <row r="2" spans="1:5">
      <c r="A2" s="20" t="s">
        <v>85</v>
      </c>
      <c r="B2" s="20" t="s">
        <v>86</v>
      </c>
      <c r="C2" s="21"/>
      <c r="D2" s="20" t="s">
        <v>85</v>
      </c>
      <c r="E2" s="20" t="s">
        <v>87</v>
      </c>
    </row>
    <row r="3" spans="1:5" ht="280.89999999999998">
      <c r="A3" s="20" t="s">
        <v>88</v>
      </c>
      <c r="B3" s="22" t="s">
        <v>89</v>
      </c>
      <c r="C3" s="23"/>
      <c r="D3" s="20" t="s">
        <v>88</v>
      </c>
      <c r="E3" s="22" t="s">
        <v>90</v>
      </c>
    </row>
    <row r="4" spans="1:5" ht="202.9">
      <c r="A4" s="20" t="s">
        <v>91</v>
      </c>
      <c r="B4" s="22" t="s">
        <v>92</v>
      </c>
      <c r="C4" s="23"/>
      <c r="D4" s="20" t="s">
        <v>91</v>
      </c>
      <c r="E4" s="22" t="s">
        <v>93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1d4faf6-8f64-41a6-9d54-ad31d2306983">
      <Terms xmlns="http://schemas.microsoft.com/office/infopath/2007/PartnerControls"/>
    </lcf76f155ced4ddcb4097134ff3c332f>
    <TaxCatchAll xmlns="fdb29aed-a677-44aa-baf0-9bfeced25df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324D6C226F484395CDA35DD60A62E4" ma:contentTypeVersion="16" ma:contentTypeDescription="Create a new document." ma:contentTypeScope="" ma:versionID="bbe57ff660fa86b2dde294085e1f28f3">
  <xsd:schema xmlns:xsd="http://www.w3.org/2001/XMLSchema" xmlns:xs="http://www.w3.org/2001/XMLSchema" xmlns:p="http://schemas.microsoft.com/office/2006/metadata/properties" xmlns:ns2="a1d4faf6-8f64-41a6-9d54-ad31d2306983" xmlns:ns3="fdb29aed-a677-44aa-baf0-9bfeced25df1" targetNamespace="http://schemas.microsoft.com/office/2006/metadata/properties" ma:root="true" ma:fieldsID="e8e57678534b608b63174b0cccb6bf9d" ns2:_="" ns3:_="">
    <xsd:import namespace="a1d4faf6-8f64-41a6-9d54-ad31d2306983"/>
    <xsd:import namespace="fdb29aed-a677-44aa-baf0-9bfeced25df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4faf6-8f64-41a6-9d54-ad31d2306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db29aed-a677-44aa-baf0-9bfeced25d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2ca737c-6ba3-4383-9a78-0e4786a081d5}" ma:internalName="TaxCatchAll" ma:showField="CatchAllData" ma:web="fdb29aed-a677-44aa-baf0-9bfeced25d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60E707-0949-4A1E-A21F-C5386771D450}"/>
</file>

<file path=customXml/itemProps2.xml><?xml version="1.0" encoding="utf-8"?>
<ds:datastoreItem xmlns:ds="http://schemas.openxmlformats.org/officeDocument/2006/customXml" ds:itemID="{80425954-E78B-4D1D-AE97-149BC9645262}"/>
</file>

<file path=customXml/itemProps3.xml><?xml version="1.0" encoding="utf-8"?>
<ds:datastoreItem xmlns:ds="http://schemas.openxmlformats.org/officeDocument/2006/customXml" ds:itemID="{BF87C7CC-43C6-438B-A245-5871FDCD20C2}"/>
</file>

<file path=docProps/app.xml><?xml version="1.0" encoding="utf-8"?>
<Properties xmlns="http://schemas.openxmlformats.org/officeDocument/2006/extended-properties" xmlns:vt="http://schemas.openxmlformats.org/officeDocument/2006/docPropsVTypes">
  <Application>Microsoft Excel Online</Application>
  <Manager/>
  <Company>Shared Wellness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Brooke Edwards</dc:creator>
  <cp:keywords/>
  <dc:description/>
  <cp:lastModifiedBy/>
  <cp:revision/>
  <dcterms:created xsi:type="dcterms:W3CDTF">2026-05-04T20:09:33Z</dcterms:created>
  <dcterms:modified xsi:type="dcterms:W3CDTF">2026-05-14T19:51:35Z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0x01010019324D6C226F484395CDA35DD60A62E4</vt:lpwstr>
  </property>
  <property fmtid="{D5CDD505-2E9C-101B-9397-08002B2CF9AE}" pid="3" name="MediaServiceImageTags">
    <vt:lpwstr/>
  </property>
</Properties>
</file>