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mabaxter\Documents\"/>
    </mc:Choice>
  </mc:AlternateContent>
  <xr:revisionPtr revIDLastSave="0" documentId="8_{58925C5F-62AA-4234-A862-572A090479A6}" xr6:coauthVersionLast="47" xr6:coauthVersionMax="47" xr10:uidLastSave="{00000000-0000-0000-0000-000000000000}"/>
  <bookViews>
    <workbookView xWindow="-110" yWindow="-110" windowWidth="19420" windowHeight="10420" tabRatio="788" activeTab="4" xr2:uid="{00000000-000D-0000-FFFF-FFFF00000000}"/>
  </bookViews>
  <sheets>
    <sheet name="How To Use Spreadsheet" sheetId="13" r:id="rId1"/>
    <sheet name="Guidance" sheetId="20" r:id="rId2"/>
    <sheet name="Questions" sheetId="5" r:id="rId3"/>
    <sheet name="Training Tracker" sheetId="23" r:id="rId4"/>
    <sheet name="Newly Enrolled Questions" sheetId="24" r:id="rId5"/>
    <sheet name="Score" sheetId="6" r:id="rId6"/>
  </sheets>
  <externalReferences>
    <externalReference r:id="rId7"/>
  </externalReferences>
  <definedNames>
    <definedName name="_xlnm._FilterDatabase" localSheetId="2" hidden="1">Questions!$A$5:$K$341</definedName>
    <definedName name="_Hlk104914149" localSheetId="1">Guidance!#REF!</definedName>
    <definedName name="_Hlk97100545" localSheetId="1">Guidance!#REF!</definedName>
    <definedName name="_xlnm.Print_Titles" localSheetId="2">Questions!$1:$5</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6" l="1"/>
  <c r="M23" i="6"/>
  <c r="M22" i="6"/>
  <c r="B2" i="24"/>
  <c r="B1" i="24"/>
  <c r="K130" i="24"/>
  <c r="K129" i="24"/>
  <c r="K128" i="24"/>
  <c r="K127" i="24"/>
  <c r="K126" i="24"/>
  <c r="K125" i="24"/>
  <c r="K124" i="24"/>
  <c r="K123" i="24"/>
  <c r="K122" i="24"/>
  <c r="K121" i="24"/>
  <c r="J120" i="24"/>
  <c r="I120" i="24"/>
  <c r="H120" i="24"/>
  <c r="G120" i="24"/>
  <c r="F120" i="24"/>
  <c r="K119" i="24"/>
  <c r="K118" i="24"/>
  <c r="K117" i="24"/>
  <c r="K116" i="24"/>
  <c r="K115" i="24"/>
  <c r="K114" i="24"/>
  <c r="K113" i="24"/>
  <c r="K112" i="24"/>
  <c r="K111" i="24"/>
  <c r="K110" i="24"/>
  <c r="J109" i="24"/>
  <c r="I109" i="24"/>
  <c r="H109" i="24"/>
  <c r="G109" i="24"/>
  <c r="F109" i="24"/>
  <c r="K108" i="24"/>
  <c r="K107" i="24"/>
  <c r="K106" i="24"/>
  <c r="K105" i="24"/>
  <c r="K104" i="24"/>
  <c r="K103" i="24"/>
  <c r="K102" i="24"/>
  <c r="K101" i="24"/>
  <c r="K100" i="24"/>
  <c r="K99" i="24"/>
  <c r="J98" i="24"/>
  <c r="I98" i="24"/>
  <c r="H98" i="24"/>
  <c r="G98" i="24"/>
  <c r="F98" i="24"/>
  <c r="E98" i="24" s="1"/>
  <c r="K97" i="24"/>
  <c r="K96" i="24"/>
  <c r="K95" i="24"/>
  <c r="K94" i="24"/>
  <c r="K93" i="24"/>
  <c r="K92" i="24"/>
  <c r="K91" i="24"/>
  <c r="K90" i="24"/>
  <c r="K89" i="24"/>
  <c r="K88" i="24"/>
  <c r="J87" i="24"/>
  <c r="I87" i="24"/>
  <c r="H87" i="24"/>
  <c r="G87" i="24"/>
  <c r="F87" i="24"/>
  <c r="M21" i="6" s="1"/>
  <c r="K86" i="24"/>
  <c r="K85" i="24"/>
  <c r="K84" i="24"/>
  <c r="K83" i="24"/>
  <c r="K82" i="24"/>
  <c r="K81" i="24"/>
  <c r="K80" i="24"/>
  <c r="K79" i="24"/>
  <c r="K78" i="24"/>
  <c r="K77" i="24"/>
  <c r="J76" i="24"/>
  <c r="I76" i="24"/>
  <c r="H76" i="24"/>
  <c r="G76" i="24"/>
  <c r="F76" i="24"/>
  <c r="M20" i="6" s="1"/>
  <c r="K75" i="24"/>
  <c r="K74" i="24"/>
  <c r="K73" i="24"/>
  <c r="K72" i="24"/>
  <c r="K71" i="24"/>
  <c r="K70" i="24"/>
  <c r="K69" i="24"/>
  <c r="K68" i="24"/>
  <c r="K67" i="24"/>
  <c r="K66" i="24"/>
  <c r="J65" i="24"/>
  <c r="I65" i="24"/>
  <c r="H65" i="24"/>
  <c r="G65" i="24"/>
  <c r="F65" i="24"/>
  <c r="E65" i="24" s="1"/>
  <c r="K64" i="24"/>
  <c r="K63" i="24"/>
  <c r="K62" i="24"/>
  <c r="K61" i="24"/>
  <c r="K60" i="24"/>
  <c r="K59" i="24"/>
  <c r="K58" i="24"/>
  <c r="K57" i="24"/>
  <c r="K56" i="24"/>
  <c r="K55" i="24"/>
  <c r="J54" i="24"/>
  <c r="I54" i="24"/>
  <c r="H54" i="24"/>
  <c r="G54" i="24"/>
  <c r="F54" i="24"/>
  <c r="E54" i="24" s="1"/>
  <c r="K53" i="24"/>
  <c r="K52" i="24"/>
  <c r="K51" i="24"/>
  <c r="K50" i="24"/>
  <c r="K49" i="24"/>
  <c r="K48" i="24"/>
  <c r="K47" i="24"/>
  <c r="K46" i="24"/>
  <c r="K45" i="24"/>
  <c r="K44" i="24"/>
  <c r="K43" i="24"/>
  <c r="J42" i="24"/>
  <c r="I42" i="24"/>
  <c r="H42" i="24"/>
  <c r="G42" i="24"/>
  <c r="F42" i="24"/>
  <c r="E42" i="24" s="1"/>
  <c r="K41" i="24"/>
  <c r="K40" i="24"/>
  <c r="K39" i="24"/>
  <c r="K38" i="24"/>
  <c r="K37" i="24"/>
  <c r="K36" i="24"/>
  <c r="K35" i="24"/>
  <c r="K34" i="24"/>
  <c r="K33" i="24"/>
  <c r="K32" i="24"/>
  <c r="K31" i="24"/>
  <c r="J30" i="24"/>
  <c r="I30" i="24"/>
  <c r="H30" i="24"/>
  <c r="G30" i="24"/>
  <c r="F30" i="24"/>
  <c r="E30" i="24" s="1"/>
  <c r="K29" i="24"/>
  <c r="K28" i="24"/>
  <c r="K27" i="24"/>
  <c r="K26" i="24"/>
  <c r="K25" i="24"/>
  <c r="K24" i="24"/>
  <c r="K23" i="24"/>
  <c r="K22" i="24"/>
  <c r="K21" i="24"/>
  <c r="K20" i="24"/>
  <c r="J19" i="24"/>
  <c r="I19" i="24"/>
  <c r="H19" i="24"/>
  <c r="G19" i="24"/>
  <c r="F19" i="24"/>
  <c r="E19" i="24" s="1"/>
  <c r="K18" i="24"/>
  <c r="K17" i="24"/>
  <c r="K16" i="24"/>
  <c r="K15" i="24"/>
  <c r="K14" i="24"/>
  <c r="K13" i="24"/>
  <c r="K12" i="24"/>
  <c r="K11" i="24"/>
  <c r="K10" i="24"/>
  <c r="J9" i="24"/>
  <c r="I9" i="24"/>
  <c r="H9" i="24"/>
  <c r="G9" i="24"/>
  <c r="F9" i="24"/>
  <c r="M14" i="6" s="1"/>
  <c r="I8" i="24"/>
  <c r="M18" i="6" l="1"/>
  <c r="E87" i="24"/>
  <c r="E76" i="24"/>
  <c r="M19" i="6"/>
  <c r="M17" i="6"/>
  <c r="M16" i="6"/>
  <c r="M15" i="6"/>
  <c r="E120" i="24"/>
  <c r="E109" i="24"/>
  <c r="E9" i="24"/>
  <c r="N4" i="6" l="1"/>
  <c r="N7" i="6"/>
  <c r="L23" i="6"/>
  <c r="L22" i="6"/>
  <c r="L21" i="6"/>
  <c r="L20" i="6"/>
  <c r="L19" i="6"/>
  <c r="L18" i="6"/>
  <c r="L17" i="6"/>
  <c r="L16" i="6"/>
  <c r="L15" i="6"/>
  <c r="L14" i="6"/>
  <c r="C1" i="23"/>
  <c r="J321" i="5"/>
  <c r="I321" i="5"/>
  <c r="H321" i="5"/>
  <c r="G321" i="5"/>
  <c r="F321" i="5"/>
  <c r="G236" i="5"/>
  <c r="F236" i="5"/>
  <c r="C10" i="23" l="1"/>
  <c r="K351" i="5" l="1"/>
  <c r="K350" i="5"/>
  <c r="K349" i="5"/>
  <c r="K348" i="5"/>
  <c r="K347" i="5"/>
  <c r="K346" i="5"/>
  <c r="K345" i="5"/>
  <c r="K344" i="5"/>
  <c r="K343" i="5"/>
  <c r="J342" i="5"/>
  <c r="I342" i="5"/>
  <c r="H342" i="5"/>
  <c r="G287" i="5"/>
  <c r="F287" i="5"/>
  <c r="G275" i="5"/>
  <c r="F275" i="5"/>
  <c r="C12" i="23"/>
  <c r="E33" i="5"/>
  <c r="E34" i="5"/>
  <c r="E35" i="5"/>
  <c r="E36" i="5"/>
  <c r="E37" i="5"/>
  <c r="E38" i="5"/>
  <c r="E39" i="5"/>
  <c r="E40" i="5"/>
  <c r="I28" i="5"/>
  <c r="I23" i="5"/>
  <c r="I22" i="5"/>
  <c r="I21" i="5"/>
  <c r="DO202" i="5" l="1"/>
  <c r="DN202" i="5"/>
  <c r="DM202" i="5"/>
  <c r="DL202" i="5"/>
  <c r="DK202" i="5"/>
  <c r="DJ202" i="5"/>
  <c r="DI202" i="5"/>
  <c r="DH202" i="5"/>
  <c r="DG202" i="5"/>
  <c r="DF202" i="5"/>
  <c r="DE202" i="5"/>
  <c r="DD202" i="5"/>
  <c r="DC202" i="5"/>
  <c r="DB202" i="5"/>
  <c r="DA202" i="5"/>
  <c r="CZ202" i="5"/>
  <c r="CY202" i="5"/>
  <c r="CX202" i="5"/>
  <c r="CW202" i="5"/>
  <c r="CV202" i="5"/>
  <c r="CU202" i="5"/>
  <c r="CT202" i="5"/>
  <c r="CS202" i="5"/>
  <c r="CR202" i="5"/>
  <c r="CQ202" i="5"/>
  <c r="CP202" i="5"/>
  <c r="CO202" i="5"/>
  <c r="CN202" i="5"/>
  <c r="CM202" i="5"/>
  <c r="CL202" i="5"/>
  <c r="CK202" i="5"/>
  <c r="CJ202" i="5"/>
  <c r="CI202" i="5"/>
  <c r="CH202" i="5"/>
  <c r="CG202" i="5"/>
  <c r="CF202" i="5"/>
  <c r="CE202" i="5"/>
  <c r="CD202" i="5"/>
  <c r="CC202" i="5"/>
  <c r="CB202" i="5"/>
  <c r="CA202" i="5"/>
  <c r="BZ202" i="5"/>
  <c r="BY202" i="5"/>
  <c r="BX202" i="5"/>
  <c r="BW202" i="5"/>
  <c r="BV202" i="5"/>
  <c r="BU202" i="5"/>
  <c r="BT202" i="5"/>
  <c r="BS202" i="5"/>
  <c r="BR202" i="5"/>
  <c r="BQ202" i="5"/>
  <c r="BP202" i="5"/>
  <c r="BO202" i="5"/>
  <c r="BN202" i="5"/>
  <c r="BM202" i="5"/>
  <c r="BL202" i="5"/>
  <c r="BK202" i="5"/>
  <c r="BJ202" i="5"/>
  <c r="BI202" i="5"/>
  <c r="BH202" i="5"/>
  <c r="BG202" i="5"/>
  <c r="BF202" i="5"/>
  <c r="BE202" i="5"/>
  <c r="BD202" i="5"/>
  <c r="BC202" i="5"/>
  <c r="BB202" i="5"/>
  <c r="BA202" i="5"/>
  <c r="AZ202" i="5"/>
  <c r="AY202" i="5"/>
  <c r="AX202" i="5"/>
  <c r="AW202" i="5"/>
  <c r="AV202" i="5"/>
  <c r="AU202" i="5"/>
  <c r="AT202" i="5"/>
  <c r="AS202" i="5"/>
  <c r="AR202" i="5"/>
  <c r="AQ202" i="5"/>
  <c r="AP202" i="5"/>
  <c r="AO202" i="5"/>
  <c r="AN202" i="5"/>
  <c r="AM202" i="5"/>
  <c r="AL202" i="5"/>
  <c r="AK202" i="5"/>
  <c r="AJ202" i="5"/>
  <c r="AI202" i="5"/>
  <c r="AH202" i="5"/>
  <c r="AG202" i="5"/>
  <c r="AF202" i="5"/>
  <c r="AE202" i="5"/>
  <c r="AD202" i="5"/>
  <c r="AC202" i="5"/>
  <c r="AB202" i="5"/>
  <c r="AA202" i="5"/>
  <c r="Z202" i="5"/>
  <c r="Y202" i="5"/>
  <c r="X202" i="5"/>
  <c r="W202" i="5"/>
  <c r="V202" i="5"/>
  <c r="U202" i="5"/>
  <c r="T202" i="5"/>
  <c r="S202" i="5"/>
  <c r="R202" i="5"/>
  <c r="Q202" i="5"/>
  <c r="P202" i="5"/>
  <c r="O202" i="5"/>
  <c r="N202" i="5"/>
  <c r="M202" i="5"/>
  <c r="L202" i="5"/>
  <c r="J236" i="5"/>
  <c r="G342" i="5" l="1"/>
  <c r="F342" i="5"/>
  <c r="J332" i="5"/>
  <c r="I332" i="5"/>
  <c r="H332" i="5"/>
  <c r="G332" i="5"/>
  <c r="F332" i="5"/>
  <c r="K325" i="5"/>
  <c r="K324" i="5"/>
  <c r="K323" i="5"/>
  <c r="K322" i="5"/>
  <c r="J310" i="5"/>
  <c r="I310" i="5"/>
  <c r="H310" i="5"/>
  <c r="G310" i="5"/>
  <c r="F310" i="5"/>
  <c r="J299" i="5"/>
  <c r="I299" i="5"/>
  <c r="H299" i="5"/>
  <c r="G299" i="5"/>
  <c r="F299" i="5"/>
  <c r="J287" i="5"/>
  <c r="I287" i="5"/>
  <c r="H287" i="5"/>
  <c r="K286" i="5"/>
  <c r="K285" i="5"/>
  <c r="K280" i="5"/>
  <c r="K279" i="5"/>
  <c r="J275" i="5"/>
  <c r="I275" i="5"/>
  <c r="H275" i="5"/>
  <c r="J266" i="5"/>
  <c r="I266" i="5"/>
  <c r="H266" i="5"/>
  <c r="G266" i="5"/>
  <c r="F266" i="5"/>
  <c r="E266" i="5" s="1"/>
  <c r="K258" i="5"/>
  <c r="I257" i="5"/>
  <c r="H257" i="5"/>
  <c r="G257" i="5"/>
  <c r="F257" i="5"/>
  <c r="E257" i="5" s="1"/>
  <c r="J248" i="5"/>
  <c r="I248" i="5"/>
  <c r="H248" i="5"/>
  <c r="G248" i="5"/>
  <c r="F248" i="5"/>
  <c r="E248" i="5" s="1"/>
  <c r="K245" i="5"/>
  <c r="K244" i="5"/>
  <c r="K243" i="5"/>
  <c r="K242" i="5"/>
  <c r="K241" i="5"/>
  <c r="K240" i="5"/>
  <c r="K239" i="5"/>
  <c r="K238" i="5"/>
  <c r="K237" i="5"/>
  <c r="I236" i="5"/>
  <c r="E236" i="5" s="1"/>
  <c r="H236" i="5"/>
  <c r="J226" i="5"/>
  <c r="I226" i="5"/>
  <c r="H226" i="5"/>
  <c r="G226" i="5"/>
  <c r="F226" i="5"/>
  <c r="J216" i="5"/>
  <c r="I216" i="5"/>
  <c r="H216" i="5"/>
  <c r="G216" i="5"/>
  <c r="F216" i="5"/>
  <c r="I205" i="5"/>
  <c r="H205" i="5"/>
  <c r="G205" i="5"/>
  <c r="F205" i="5"/>
  <c r="G204" i="5"/>
  <c r="F204" i="5"/>
  <c r="G193" i="5"/>
  <c r="F193" i="5"/>
  <c r="E193" i="5" s="1"/>
  <c r="K274" i="5"/>
  <c r="K265" i="5"/>
  <c r="K256" i="5"/>
  <c r="E342" i="5" l="1"/>
  <c r="I29" i="6"/>
  <c r="K340" i="5"/>
  <c r="K331" i="5"/>
  <c r="K330" i="5"/>
  <c r="K329" i="5"/>
  <c r="K328" i="5"/>
  <c r="K327" i="5"/>
  <c r="K326" i="5"/>
  <c r="K320" i="5"/>
  <c r="K319" i="5"/>
  <c r="K318" i="5"/>
  <c r="K317" i="5"/>
  <c r="K316" i="5"/>
  <c r="K315" i="5"/>
  <c r="K314" i="5"/>
  <c r="K313" i="5"/>
  <c r="K312" i="5"/>
  <c r="K311" i="5"/>
  <c r="K308" i="5"/>
  <c r="K297" i="5"/>
  <c r="H28" i="6"/>
  <c r="H27" i="6"/>
  <c r="H26" i="6"/>
  <c r="H25" i="6"/>
  <c r="H24" i="6"/>
  <c r="H23" i="6"/>
  <c r="H22" i="6"/>
  <c r="H21" i="6"/>
  <c r="H20" i="6"/>
  <c r="K284" i="5"/>
  <c r="K283" i="5"/>
  <c r="K282" i="5"/>
  <c r="K281" i="5"/>
  <c r="K278" i="5"/>
  <c r="K277" i="5"/>
  <c r="K276" i="5"/>
  <c r="K298" i="5"/>
  <c r="K291" i="5"/>
  <c r="K341" i="5"/>
  <c r="K273" i="5"/>
  <c r="K272" i="5"/>
  <c r="K271" i="5"/>
  <c r="K270" i="5"/>
  <c r="K269" i="5"/>
  <c r="K268" i="5"/>
  <c r="K267" i="5"/>
  <c r="K264" i="5"/>
  <c r="K263" i="5"/>
  <c r="K262" i="5"/>
  <c r="K261" i="5"/>
  <c r="K260" i="5"/>
  <c r="K259" i="5"/>
  <c r="J257" i="5"/>
  <c r="K255" i="5"/>
  <c r="K254" i="5"/>
  <c r="K253" i="5"/>
  <c r="K252" i="5"/>
  <c r="K251" i="5"/>
  <c r="K250" i="5"/>
  <c r="K249" i="5"/>
  <c r="H19" i="6"/>
  <c r="H18" i="6"/>
  <c r="K235" i="5"/>
  <c r="K234" i="5"/>
  <c r="K233" i="5"/>
  <c r="K232" i="5"/>
  <c r="K231" i="5"/>
  <c r="K230" i="5"/>
  <c r="K229" i="5"/>
  <c r="K228" i="5"/>
  <c r="K227" i="5"/>
  <c r="H17" i="6"/>
  <c r="I17" i="6"/>
  <c r="K225" i="5"/>
  <c r="K224" i="5"/>
  <c r="K223" i="5"/>
  <c r="K222" i="5"/>
  <c r="K221" i="5"/>
  <c r="K220" i="5"/>
  <c r="K219" i="5"/>
  <c r="K218" i="5"/>
  <c r="K217" i="5"/>
  <c r="H16" i="6"/>
  <c r="H15" i="6"/>
  <c r="K339" i="5"/>
  <c r="K338" i="5"/>
  <c r="K337" i="5"/>
  <c r="K336" i="5"/>
  <c r="K335" i="5"/>
  <c r="K334" i="5"/>
  <c r="K333" i="5"/>
  <c r="K215" i="5"/>
  <c r="K209" i="5"/>
  <c r="K208" i="5"/>
  <c r="K214" i="5"/>
  <c r="K213" i="5"/>
  <c r="K212" i="5"/>
  <c r="K211" i="5"/>
  <c r="K210" i="5"/>
  <c r="K207" i="5"/>
  <c r="K206" i="5"/>
  <c r="J205" i="5"/>
  <c r="J204" i="5"/>
  <c r="H204" i="5"/>
  <c r="I204" i="5"/>
  <c r="I22" i="6" l="1"/>
  <c r="I21" i="6"/>
  <c r="I20" i="6"/>
  <c r="E275" i="5"/>
  <c r="I23" i="6" s="1"/>
  <c r="I19" i="6"/>
  <c r="E226" i="5"/>
  <c r="I18" i="6" s="1"/>
  <c r="E216" i="5"/>
  <c r="E321" i="5"/>
  <c r="I27" i="6" s="1"/>
  <c r="E310" i="5"/>
  <c r="I26" i="6" s="1"/>
  <c r="E332" i="5"/>
  <c r="I28" i="6" s="1"/>
  <c r="E205" i="5"/>
  <c r="I16" i="6" s="1"/>
  <c r="E204" i="5"/>
  <c r="I15" i="6" s="1"/>
  <c r="N6" i="6" l="1"/>
  <c r="N8" i="6" s="1"/>
  <c r="L25" i="6" s="1"/>
  <c r="F10" i="23"/>
  <c r="E184" i="5" s="1"/>
  <c r="F28" i="6" s="1"/>
  <c r="F26" i="6" l="1"/>
  <c r="F25" i="6"/>
  <c r="C21" i="6"/>
  <c r="C24" i="6"/>
  <c r="F29" i="6"/>
  <c r="F27" i="6"/>
  <c r="F24" i="6"/>
  <c r="F23" i="6"/>
  <c r="F22" i="6"/>
  <c r="F21" i="6"/>
  <c r="F20" i="6"/>
  <c r="F19" i="6"/>
  <c r="F18" i="6"/>
  <c r="F17" i="6"/>
  <c r="F16" i="6"/>
  <c r="F15" i="6"/>
  <c r="F14" i="6"/>
  <c r="E29" i="6"/>
  <c r="E28" i="6"/>
  <c r="E27" i="6"/>
  <c r="E26" i="6"/>
  <c r="E25" i="6"/>
  <c r="E24" i="6"/>
  <c r="E23" i="6"/>
  <c r="E22" i="6"/>
  <c r="E21" i="6"/>
  <c r="E20" i="6"/>
  <c r="E19" i="6"/>
  <c r="E18" i="6"/>
  <c r="E17" i="6"/>
  <c r="E16" i="6"/>
  <c r="E15" i="6"/>
  <c r="J136" i="5"/>
  <c r="J132" i="5"/>
  <c r="J127" i="5"/>
  <c r="E14" i="6"/>
  <c r="C20" i="6" l="1"/>
  <c r="B20" i="6"/>
  <c r="F13" i="6" l="1"/>
  <c r="E13" i="6"/>
  <c r="C29" i="6" l="1"/>
  <c r="B29" i="6"/>
  <c r="J106" i="5"/>
  <c r="J102" i="5"/>
  <c r="C28" i="6"/>
  <c r="B28" i="6"/>
  <c r="J188" i="5"/>
  <c r="C27" i="6"/>
  <c r="B27" i="6"/>
  <c r="J93" i="5" l="1"/>
  <c r="C26" i="6"/>
  <c r="B26" i="6"/>
  <c r="I24" i="5" l="1"/>
  <c r="I25" i="5"/>
  <c r="I26" i="5"/>
  <c r="I27" i="5"/>
  <c r="J89" i="5"/>
  <c r="C25" i="6"/>
  <c r="B25" i="6"/>
  <c r="B24" i="6"/>
  <c r="C23" i="6" l="1"/>
  <c r="B23" i="6"/>
  <c r="J73" i="5"/>
  <c r="C22" i="6"/>
  <c r="B22" i="6"/>
  <c r="B21" i="6"/>
  <c r="C19" i="6"/>
  <c r="B19" i="6"/>
  <c r="E5" i="6"/>
  <c r="E7" i="6" s="1"/>
  <c r="F6" i="6"/>
  <c r="E4" i="6"/>
  <c r="C18" i="6"/>
  <c r="B18" i="6"/>
  <c r="C17" i="6"/>
  <c r="C14" i="6"/>
  <c r="C13" i="6"/>
  <c r="B17" i="6" l="1"/>
  <c r="B16" i="6"/>
  <c r="B15" i="6"/>
  <c r="B14" i="6"/>
  <c r="B13" i="6" l="1"/>
  <c r="F34" i="5"/>
  <c r="G34" i="5"/>
  <c r="H34" i="5"/>
  <c r="H22" i="5"/>
  <c r="F22" i="5"/>
  <c r="G22" i="5"/>
  <c r="F32" i="5" l="1"/>
  <c r="E32" i="5" s="1"/>
  <c r="C16" i="6" s="1"/>
  <c r="F20" i="5"/>
  <c r="E20" i="5" s="1"/>
  <c r="C15" i="6" s="1"/>
  <c r="K309" i="5" l="1"/>
  <c r="K302" i="5"/>
  <c r="K301" i="5"/>
  <c r="K300" i="5"/>
  <c r="K290" i="5" l="1"/>
  <c r="K289" i="5"/>
  <c r="K288" i="5"/>
  <c r="J246" i="5"/>
  <c r="I246" i="5"/>
  <c r="K201" i="5" l="1"/>
  <c r="K195" i="5"/>
  <c r="K194" i="5"/>
  <c r="K307" i="5" l="1"/>
  <c r="K306" i="5"/>
  <c r="K305" i="5"/>
  <c r="K304" i="5"/>
  <c r="K303" i="5"/>
  <c r="K296" i="5"/>
  <c r="K295" i="5"/>
  <c r="K294" i="5"/>
  <c r="K293" i="5"/>
  <c r="K292" i="5"/>
  <c r="H193" i="5"/>
  <c r="I193" i="5"/>
  <c r="J193" i="5"/>
  <c r="E299" i="5" l="1"/>
  <c r="I25" i="6" s="1"/>
  <c r="E287" i="5"/>
  <c r="I24" i="6" s="1"/>
  <c r="I14" i="6"/>
  <c r="J5" i="6" l="1"/>
  <c r="J6" i="6"/>
  <c r="K196" i="5"/>
  <c r="J179" i="5"/>
  <c r="D4" i="6" l="1"/>
  <c r="F4" i="6" s="1"/>
  <c r="D5" i="6"/>
  <c r="C1" i="6"/>
  <c r="D7" i="6" l="1"/>
  <c r="F7" i="6" s="1"/>
  <c r="F8" i="6" s="1"/>
  <c r="F12" i="6" s="1"/>
  <c r="F5" i="6"/>
  <c r="H14" i="6"/>
  <c r="H1" i="6" l="1"/>
  <c r="H246" i="5" l="1"/>
  <c r="K200" i="5" l="1"/>
  <c r="K199" i="5"/>
  <c r="K198" i="5"/>
  <c r="K197" i="5"/>
  <c r="J8" i="6" l="1"/>
  <c r="J9" i="6" s="1"/>
  <c r="H3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Grove, Leah</author>
  </authors>
  <commentList>
    <comment ref="E8" authorId="0" shapeId="0" xr:uid="{7AF12717-DFBE-4884-9490-F87E11E35DB1}">
      <text>
        <r>
          <rPr>
            <b/>
            <sz val="9"/>
            <color indexed="81"/>
            <rFont val="Tahoma"/>
            <family val="2"/>
          </rPr>
          <t>Comment Needed</t>
        </r>
        <r>
          <rPr>
            <sz val="9"/>
            <color indexed="81"/>
            <rFont val="Tahoma"/>
            <family val="2"/>
          </rPr>
          <t xml:space="preserve">
</t>
        </r>
      </text>
    </comment>
    <comment ref="E10" authorId="0" shapeId="0" xr:uid="{E4E340BA-7F7E-4AD2-B91D-7ED9B9305DD5}">
      <text>
        <r>
          <rPr>
            <b/>
            <sz val="9"/>
            <color indexed="81"/>
            <rFont val="Tahoma"/>
            <family val="2"/>
          </rPr>
          <t>Comment Needed</t>
        </r>
      </text>
    </comment>
    <comment ref="E78" authorId="0" shapeId="0" xr:uid="{5E03C73E-DF22-4A19-9FD5-5E86E257877B}">
      <text>
        <r>
          <rPr>
            <b/>
            <sz val="9"/>
            <color indexed="81"/>
            <rFont val="Tahoma"/>
            <family val="2"/>
          </rPr>
          <t xml:space="preserve">
Comment Needed</t>
        </r>
        <r>
          <rPr>
            <sz val="9"/>
            <color indexed="81"/>
            <rFont val="Tahoma"/>
            <family val="2"/>
          </rPr>
          <t xml:space="preserve">
</t>
        </r>
      </text>
    </comment>
    <comment ref="E89" authorId="0" shapeId="0" xr:uid="{41FE459E-84F5-4711-A0E2-9919DB66283E}">
      <text>
        <r>
          <rPr>
            <b/>
            <sz val="9"/>
            <color indexed="81"/>
            <rFont val="Tahoma"/>
            <family val="2"/>
          </rPr>
          <t xml:space="preserve">
Comment Needed</t>
        </r>
        <r>
          <rPr>
            <sz val="9"/>
            <color indexed="81"/>
            <rFont val="Tahoma"/>
            <family val="2"/>
          </rPr>
          <t xml:space="preserve">
</t>
        </r>
      </text>
    </comment>
    <comment ref="E102" authorId="0" shapeId="0" xr:uid="{DB0E3A26-4B5A-4C99-A823-1C98405B75E9}">
      <text>
        <r>
          <rPr>
            <b/>
            <sz val="9"/>
            <color indexed="81"/>
            <rFont val="Tahoma"/>
            <family val="2"/>
          </rPr>
          <t>Comment Needed</t>
        </r>
        <r>
          <rPr>
            <sz val="9"/>
            <color indexed="81"/>
            <rFont val="Tahoma"/>
            <family val="2"/>
          </rPr>
          <t xml:space="preserve">
</t>
        </r>
      </text>
    </comment>
    <comment ref="E127" authorId="0" shapeId="0" xr:uid="{ECA6B064-4591-477B-8365-6C88827345CB}">
      <text>
        <r>
          <rPr>
            <b/>
            <sz val="9"/>
            <color indexed="81"/>
            <rFont val="Tahoma"/>
            <family val="2"/>
          </rPr>
          <t xml:space="preserve">
Comment Needed</t>
        </r>
        <r>
          <rPr>
            <sz val="9"/>
            <color indexed="81"/>
            <rFont val="Tahoma"/>
            <family val="2"/>
          </rPr>
          <t xml:space="preserve">
</t>
        </r>
      </text>
    </comment>
  </commentList>
</comments>
</file>

<file path=xl/sharedStrings.xml><?xml version="1.0" encoding="utf-8"?>
<sst xmlns="http://schemas.openxmlformats.org/spreadsheetml/2006/main" count="3538" uniqueCount="1390">
  <si>
    <t>How to use the QA&amp;I Cycle 2 Year 2 AE Self-Assessment Review Spreadsheet</t>
  </si>
  <si>
    <r>
      <t xml:space="preserve">Below is a description and instructions for each tab in the spreadsheet and should be reviewed </t>
    </r>
    <r>
      <rPr>
        <b/>
        <sz val="11"/>
        <rFont val="Arial"/>
        <family val="2"/>
      </rPr>
      <t>prior</t>
    </r>
    <r>
      <rPr>
        <sz val="11"/>
        <rFont val="Arial"/>
        <family val="2"/>
      </rPr>
      <t xml:space="preserve"> to completing the spreadsheet.</t>
    </r>
  </si>
  <si>
    <t>Guidance Tab</t>
  </si>
  <si>
    <r>
      <t xml:space="preserve">This tab is a copy of the QA&amp;I Cycle 2 Year 2 tool and includes General Instructions, Tool Completion Instructions, Questions, Guidance and Source Documents.
</t>
    </r>
    <r>
      <rPr>
        <sz val="11"/>
        <rFont val="Arial"/>
        <family val="2"/>
      </rPr>
      <t>The AE tool must be reviewed prior to completing the spreadsheet.</t>
    </r>
  </si>
  <si>
    <t>Questions Tab</t>
  </si>
  <si>
    <t>New for Cycle 2</t>
  </si>
  <si>
    <t>"Reviewer:" The reviewer needs to enter their name in cell B3.  Cell B4 can be used if there is more than one reviewer.</t>
  </si>
  <si>
    <t>"Review Period:" The reviewer enters in cell E1 the dates of the review period.</t>
  </si>
  <si>
    <t xml:space="preserve">The review period is the 12 months preceding the start date of the review. The first day the review begins establishes the 12 month time frame for the review period. When determining the start date of the review period, always use the first day of the twelfth preceding month. For example, if the first day the review is August 15, 2023, the review period would be August 1, 2022-July 31, 2023 (this will also be the time frame for answering questions unless otherwise noted in guidance).
</t>
  </si>
  <si>
    <t>The reviewer enters the name of the AE (cell B1), Region (cell B2), and Individuals' Name and MCI number (L5-U5) which will populate as necessary in subsequent tabs.</t>
  </si>
  <si>
    <t>*These individuals should be a sample of individuals the AE supports using the sampling methodology listed in the QA&amp;I Process Document.</t>
  </si>
  <si>
    <t>The reviewer selects the individual's funding type (L6-U6) and race of the individual (L7-U7) under the individual's name.</t>
  </si>
  <si>
    <t xml:space="preserve">The funding type should be the funding stream the individual is currently receiving at the time of review. </t>
  </si>
  <si>
    <t>CW= Consolidated Waiver, P/FDS= Person/Family Directed Support Waiver, CLW= Community Living Waiver</t>
  </si>
  <si>
    <t>SC= SC Services Only, Base= Base</t>
  </si>
  <si>
    <t>The race of the individual uses the abbreviations below.</t>
  </si>
  <si>
    <t>AI/AN= American Indian or Alaskan Native, Asian= Asian (Asian Indian, Chinese, Filipino, Korean, Vietnamese, Other), B/AA= Black or African American, W= White, H/L = Hispanic or Latinx, Multi= Multiracial, PI= Pacific Islander (Native Hawaiian, Guamanian, Chamorro, Samoan, Other), Other=Other Not Listed</t>
  </si>
  <si>
    <t>Applicable funding type column indicates what funding type is applicable to the question.</t>
  </si>
  <si>
    <t xml:space="preserve">Cells that have Yes,No,N/A answers have been formatted so that only those responses can be selected from drop-down box/entered. </t>
  </si>
  <si>
    <t xml:space="preserve">        Cells that have "FALSE" will auto-populate appropriately in a response to previously answered question(s), appropriate response can still be selected.</t>
  </si>
  <si>
    <t>The reviewer can either choose the answer from the drop-down box or type the answer.  If answer is not typed as listed in the drop-down the spreadsheet will not allow entry.</t>
  </si>
  <si>
    <r>
      <rPr>
        <sz val="11"/>
        <color theme="1"/>
        <rFont val="Arial"/>
        <family val="2"/>
      </rPr>
      <t xml:space="preserve">Cells this </t>
    </r>
    <r>
      <rPr>
        <b/>
        <sz val="11"/>
        <color theme="1"/>
        <rFont val="Arial"/>
        <family val="2"/>
      </rPr>
      <t>gray</t>
    </r>
    <r>
      <rPr>
        <sz val="11"/>
        <color theme="1"/>
        <rFont val="Arial"/>
        <family val="2"/>
      </rPr>
      <t xml:space="preserve"> color will have answers generated based on other responses.</t>
    </r>
    <r>
      <rPr>
        <b/>
        <sz val="11"/>
        <color theme="1"/>
        <rFont val="Arial"/>
        <family val="2"/>
      </rPr>
      <t xml:space="preserve"> In most cells this color, responses cannot be entered/selected.</t>
    </r>
  </si>
  <si>
    <r>
      <t xml:space="preserve">Cells this </t>
    </r>
    <r>
      <rPr>
        <b/>
        <sz val="11"/>
        <color theme="1"/>
        <rFont val="Arial"/>
        <family val="2"/>
      </rPr>
      <t>green</t>
    </r>
    <r>
      <rPr>
        <sz val="11"/>
        <color theme="1"/>
        <rFont val="Arial"/>
        <family val="2"/>
      </rPr>
      <t xml:space="preserve"> color need to be answered with a number or date.  When entering dates be sure to use MM/DD/YYYY format, not MM.DD.YYYY.</t>
    </r>
  </si>
  <si>
    <r>
      <t xml:space="preserve">Cells this </t>
    </r>
    <r>
      <rPr>
        <b/>
        <sz val="11"/>
        <color theme="1"/>
        <rFont val="Arial"/>
        <family val="2"/>
      </rPr>
      <t>gold</t>
    </r>
    <r>
      <rPr>
        <sz val="11"/>
        <color theme="1"/>
        <rFont val="Arial"/>
        <family val="2"/>
      </rPr>
      <t xml:space="preserve"> color need to be answered with appropriate response as indicated in guidance.</t>
    </r>
  </si>
  <si>
    <r>
      <t xml:space="preserve">Cells this </t>
    </r>
    <r>
      <rPr>
        <b/>
        <sz val="11"/>
        <rFont val="Arial"/>
        <family val="2"/>
      </rPr>
      <t>blue</t>
    </r>
    <r>
      <rPr>
        <sz val="11"/>
        <rFont val="Arial"/>
        <family val="2"/>
      </rPr>
      <t xml:space="preserve"> color are remediation actions.</t>
    </r>
  </si>
  <si>
    <t>Remediation is corrective action that is required for every instance of noncompliance. The QA&amp;I spreadsheet will indicate all review findings, including areas where remediation is required, i.e., a question is marked “No” and highlighted in red.
If remediation is not needed (Yes or N/A response to the question), the response cells will be blacked out.</t>
  </si>
  <si>
    <r>
      <t xml:space="preserve">If remediation needs to be completed, the cell will turn this </t>
    </r>
    <r>
      <rPr>
        <b/>
        <sz val="11"/>
        <color theme="1"/>
        <rFont val="Arial"/>
        <family val="2"/>
      </rPr>
      <t>red</t>
    </r>
    <r>
      <rPr>
        <sz val="11"/>
        <color theme="1"/>
        <rFont val="Arial"/>
        <family val="2"/>
      </rPr>
      <t xml:space="preserve"> color.  The reviewer needs to enter a comment for every instance of noncompliance explaining why the response was No into the AE comment box (column DP).</t>
    </r>
  </si>
  <si>
    <r>
      <t xml:space="preserve">The AE must select and document remediation completed, including the time frame of completion, on the QA&amp;I spreadsheet. Only </t>
    </r>
    <r>
      <rPr>
        <b/>
        <i/>
        <sz val="11"/>
        <color theme="1"/>
        <rFont val="Arial"/>
        <family val="2"/>
      </rPr>
      <t>one</t>
    </r>
    <r>
      <rPr>
        <i/>
        <sz val="11"/>
        <color theme="1"/>
        <rFont val="Arial"/>
        <family val="2"/>
      </rPr>
      <t xml:space="preserve"> remediation option can be selected for each non-compliance.  Once an option is selected the other remediation options will be blacked out. </t>
    </r>
    <r>
      <rPr>
        <b/>
        <i/>
        <sz val="11"/>
        <color theme="1"/>
        <rFont val="Arial"/>
        <family val="2"/>
      </rPr>
      <t xml:space="preserve"> If a remediation option is selected in error that selection needs to be deleted before the correct one can be selected as it will be blacked out from the erroneous selection. </t>
    </r>
    <r>
      <rPr>
        <i/>
        <sz val="11"/>
        <color theme="1"/>
        <rFont val="Arial"/>
        <family val="2"/>
      </rPr>
      <t>While remediation is captured in the spreadsheet, it is not recorded in QuestionPro for Self-Assessments.</t>
    </r>
  </si>
  <si>
    <t>*Data and Policy Questions</t>
  </si>
  <si>
    <r>
      <t xml:space="preserve">Questions 1, 9, 13, 24, 26, 31 and 32 are </t>
    </r>
    <r>
      <rPr>
        <b/>
        <sz val="11"/>
        <rFont val="Arial"/>
        <family val="2"/>
      </rPr>
      <t>not</t>
    </r>
    <r>
      <rPr>
        <sz val="11"/>
        <rFont val="Arial"/>
        <family val="2"/>
      </rPr>
      <t xml:space="preserve"> scored and have no remediation actions.</t>
    </r>
  </si>
  <si>
    <t>For question 4, the reviewer selects "Yes" or "No" from the drop-down to record if the AE delegated or purchased the incident management function during the review period.  If answered "Yes", corresponding black cells to the right will turn gold so that question 4 can be answered.  If the reviewer does not see the black cells, make sure the display of the spreadsheet is all the way to the left.</t>
  </si>
  <si>
    <t xml:space="preserve">Question 5 is dependent on the responses of question 4 to function properly.  As instructed above, the cells that are gold need to be answered.  </t>
  </si>
  <si>
    <t>Question 40 is are training question where the reviewer needs to follow the instructions below for the "Training Tracker".</t>
  </si>
  <si>
    <t>*Record Review Questions</t>
  </si>
  <si>
    <r>
      <t xml:space="preserve">        A response (Yes,No,N/A) should be entered for </t>
    </r>
    <r>
      <rPr>
        <b/>
        <sz val="11"/>
        <color rgb="FF000000"/>
        <rFont val="Arial"/>
        <family val="2"/>
      </rPr>
      <t>each</t>
    </r>
    <r>
      <rPr>
        <sz val="11"/>
        <color indexed="8"/>
        <rFont val="Arial"/>
        <family val="2"/>
      </rPr>
      <t xml:space="preserve"> record reviewed. </t>
    </r>
  </si>
  <si>
    <t xml:space="preserve">       The spreadsheet will auto calculate the # applicable and the # verified in the appropriate columns. </t>
  </si>
  <si>
    <t xml:space="preserve">Remediation actions completed for each individual will be calculated in the "Total Verified" column, beside each option.  </t>
  </si>
  <si>
    <t>Only one remediation per record can be selected in spreadsheet.</t>
  </si>
  <si>
    <t>The percentage for these questions is calculated for your reference but will not be entered into QuestionPro.</t>
  </si>
  <si>
    <t>Cells that say "FALSE"</t>
  </si>
  <si>
    <r>
      <t xml:space="preserve">        </t>
    </r>
    <r>
      <rPr>
        <sz val="11"/>
        <color indexed="8"/>
        <rFont val="Arial"/>
        <family val="2"/>
      </rPr>
      <t>These cells are set up to auto-populate appropriately in a response to a previously answered question(s), Yes,No,N/A can still be selected.</t>
    </r>
  </si>
  <si>
    <t xml:space="preserve">        If an auto-populated response isn't generated from a previous question, these questions will turn gold and the correct response will need to be selected.</t>
  </si>
  <si>
    <r>
      <t xml:space="preserve">Questions 43, 44, and 50 are </t>
    </r>
    <r>
      <rPr>
        <b/>
        <sz val="11"/>
        <rFont val="Arial"/>
        <family val="2"/>
      </rPr>
      <t>not</t>
    </r>
    <r>
      <rPr>
        <sz val="11"/>
        <rFont val="Arial"/>
        <family val="2"/>
      </rPr>
      <t xml:space="preserve"> scored and have no remediation actions.</t>
    </r>
  </si>
  <si>
    <t>Comments Column</t>
  </si>
  <si>
    <r>
      <t xml:space="preserve">Enter comments for all instances when the requirement is not met ("No" response) or as directed in guidance.  When a specific comment is required, the criteria for the comment is listed in </t>
    </r>
    <r>
      <rPr>
        <sz val="11"/>
        <color rgb="FFFF0000"/>
        <rFont val="Arial"/>
        <family val="2"/>
      </rPr>
      <t>red</t>
    </r>
    <r>
      <rPr>
        <sz val="11"/>
        <color theme="1"/>
        <rFont val="Arial"/>
        <family val="2"/>
      </rPr>
      <t xml:space="preserve"> font.</t>
    </r>
  </si>
  <si>
    <t>The comment for record reviews, should indicate what record is being commented on with specific name, initials and/or MCI.</t>
  </si>
  <si>
    <t xml:space="preserve">Training Tracker Tab </t>
  </si>
  <si>
    <t>Step 1: The reviewer enters the AE staff information (last name, first name, and title) into appropriate cells of columns C-E.</t>
  </si>
  <si>
    <t>Step 2:  Using the training records documentation for each required training, if the reviewer can verify the training was completed the reviewer enters the date the training was completed.  If the reviewer is unable to determine that the training was completed, no date should be entered in column F.</t>
  </si>
  <si>
    <t>Step 3: The response for required training question 40 in the "Questions" tab will be auto-populated from the information entered into the "Training Tracker" tab. If the response was a "No", the reviewer will select the appropriate "No" response from the drop-down box in cell E184 of the "Questions" tab.</t>
  </si>
  <si>
    <t>Newly Enrolled Questions Tab</t>
  </si>
  <si>
    <t>The reviewer enters the Individuals' Name and MCI number (L5-P5).</t>
  </si>
  <si>
    <t>*These individuals should be a sample of individuals the AE supports that enrolled in a waiver during the last fiscal year, using the sampling methodology listed in the QA&amp;I Process Document.</t>
  </si>
  <si>
    <t>The reviewer selects the individual's funding type (L6-P6) and race of the individual (L7-P7) under the individual's name.</t>
  </si>
  <si>
    <r>
      <t xml:space="preserve">If remediation needs to be completed, the cell will turn this </t>
    </r>
    <r>
      <rPr>
        <b/>
        <sz val="11"/>
        <color theme="1"/>
        <rFont val="Arial"/>
        <family val="2"/>
      </rPr>
      <t>red</t>
    </r>
    <r>
      <rPr>
        <sz val="11"/>
        <color theme="1"/>
        <rFont val="Arial"/>
        <family val="2"/>
      </rPr>
      <t xml:space="preserve"> color.  The reviewer needs to enter a comment for every instance of noncompliance explaining why the response was No into the AE comment box (column BM).</t>
    </r>
  </si>
  <si>
    <r>
      <t xml:space="preserve">The AE must select and document remediation completed, including the time frame of completion, on the QA&amp;I spreadsheet. Only </t>
    </r>
    <r>
      <rPr>
        <b/>
        <i/>
        <sz val="11"/>
        <color theme="1"/>
        <rFont val="Arial"/>
        <family val="2"/>
      </rPr>
      <t>one</t>
    </r>
    <r>
      <rPr>
        <i/>
        <sz val="11"/>
        <color theme="1"/>
        <rFont val="Arial"/>
        <family val="2"/>
      </rPr>
      <t xml:space="preserve"> remediation option can be selected for each non-compliance.  Once a option is selected the other remediation options will be blacked out. </t>
    </r>
    <r>
      <rPr>
        <b/>
        <i/>
        <sz val="11"/>
        <color theme="1"/>
        <rFont val="Arial"/>
        <family val="2"/>
      </rPr>
      <t xml:space="preserve"> If a remediation option is selected in error that selection needs to be deleted before the correct one can be selected as it will be blacked out from the erroneous selection. </t>
    </r>
    <r>
      <rPr>
        <i/>
        <sz val="11"/>
        <color theme="1"/>
        <rFont val="Arial"/>
        <family val="2"/>
      </rPr>
      <t>While remediation is captured in the spreadsheet, it is not recorded in QuestionPro for Self-Assessments</t>
    </r>
  </si>
  <si>
    <t>Score Tab</t>
  </si>
  <si>
    <t>No scores need to be entered into QuestionPro, these percentages are calculated just for reference.</t>
  </si>
  <si>
    <t>Percentage per question is populated from "Questions" and "Newly Enrolled Questions" tabs for each question next to each question number.</t>
  </si>
  <si>
    <t>Percentage average by question type (Data &amp; Policy and Record Review) is also calculated for AE reference.</t>
  </si>
  <si>
    <t>Pennsylvania Office of Developmental Programs</t>
  </si>
  <si>
    <t>Quality Assessment &amp; Improvement (QA&amp;I) Cycle 2, Year 2 (C2Y2) Questions Tool for Administrative Entities (AEs)</t>
  </si>
  <si>
    <t>Overview of the QA&amp;I Process</t>
  </si>
  <si>
    <t>The mission of the Office of Developmental Programs (ODP) is to support Pennsylvanians with developmental disabilities to achieve greater independence, choice, and opportunity in their lives.</t>
  </si>
  <si>
    <t>ODP’s vision is to continuously improve an effective system of accessible services and supports that are flexible, innovative, and person-centered.</t>
  </si>
  <si>
    <t>The QA&amp;I Process is a way for ODP to evaluate our current system and identify ways to improve it for all individuals to have a life that meets the Everyday Lives Values in Action principles.</t>
  </si>
  <si>
    <t>General Instructions</t>
  </si>
  <si>
    <t>1.       In preparation for completing the QA&amp;I Tool,  all relevant materials regarding the QA&amp;I Process that are posted on the MyODP Training &amp; Resource Center at https://www.myodp.org should be reviewed.</t>
  </si>
  <si>
    <t>2.       Please send inquiries regarding questions asked in the tool or the QA&amp;I Process to the QA&amp;I Process mailbox at RA-PWQAIProcess@pa.gov.</t>
  </si>
  <si>
    <t>3.       If an unreported incident is discovered during the QA&amp;I Process, the incident must be immediately reported in the Enterprise Incident Management (EIM) system according to Incident Management procedures. The AE, SCO and Provider shall ensure the health and welfare of individuals at all times. If any entity determines there is an imminent threat to the health and welfare of the individual, immediate steps should be taken to ensure the health and welfare of the individual and the appropriate regional ODP office should be contacted. Based on circumstances, the entity shall proceed according to the policy established in ODP Bulletin #00-21-02 (effective 7/1/21), Incident Management and as determined appropriate by the regional ODP office.</t>
  </si>
  <si>
    <t>Tool Completion Instructions</t>
  </si>
  <si>
    <t>The following guidelines are intended to help a user complete this tool successfully.</t>
  </si>
  <si>
    <r>
      <t>1.</t>
    </r>
    <r>
      <rPr>
        <i/>
        <sz val="7"/>
        <color theme="1"/>
        <rFont val="Times New Roman"/>
        <family val="1"/>
      </rPr>
      <t xml:space="preserve">       </t>
    </r>
    <r>
      <rPr>
        <i/>
        <sz val="11"/>
        <color theme="1"/>
        <rFont val="Calibri"/>
        <family val="2"/>
        <scheme val="minor"/>
      </rPr>
      <t>Prior to responding to a question, the guidance and source documents must be reviewed to understand the requirements and expectations of the topical area(s).</t>
    </r>
  </si>
  <si>
    <r>
      <t>2.</t>
    </r>
    <r>
      <rPr>
        <i/>
        <sz val="7"/>
        <color theme="1"/>
        <rFont val="Times New Roman"/>
        <family val="1"/>
      </rPr>
      <t xml:space="preserve">       </t>
    </r>
    <r>
      <rPr>
        <i/>
        <sz val="11"/>
        <color theme="1"/>
        <rFont val="Calibri"/>
        <family val="2"/>
        <scheme val="minor"/>
      </rPr>
      <t>The review period for the entity is the 12 months preceding the date of the review unless otherwise specified in the guidance. When counting back 12 months, always start at the 1</t>
    </r>
    <r>
      <rPr>
        <i/>
        <vertAlign val="superscript"/>
        <sz val="11"/>
        <color theme="1"/>
        <rFont val="Calibri"/>
        <family val="2"/>
        <scheme val="minor"/>
      </rPr>
      <t>st</t>
    </r>
    <r>
      <rPr>
        <i/>
        <sz val="11"/>
        <color theme="1"/>
        <rFont val="Calibri"/>
        <family val="2"/>
        <scheme val="minor"/>
      </rPr>
      <t xml:space="preserve"> day of the month. The first day an entity begins their review establishes the 12-month time frame for the review period. For example, the entity begins their review on August 15, 2023, questions would be answered based on a start date of August 1, 2022 to July 31, 2023.</t>
    </r>
  </si>
  <si>
    <r>
      <t>3.</t>
    </r>
    <r>
      <rPr>
        <i/>
        <sz val="7"/>
        <color theme="1"/>
        <rFont val="Times New Roman"/>
        <family val="1"/>
      </rPr>
      <t xml:space="preserve">       </t>
    </r>
    <r>
      <rPr>
        <i/>
        <sz val="11"/>
        <color theme="1"/>
        <rFont val="Calibri"/>
        <family val="2"/>
        <scheme val="minor"/>
      </rPr>
      <t>When applicable, shared source documents are listed first followed by those that are specific to the Intellectual Disability/Autism (ID/A) Waivers or the Adult Autism Waiver (AAW).</t>
    </r>
  </si>
  <si>
    <r>
      <t>4.</t>
    </r>
    <r>
      <rPr>
        <i/>
        <sz val="7"/>
        <color theme="1"/>
        <rFont val="Times New Roman"/>
        <family val="1"/>
      </rPr>
      <t xml:space="preserve">       </t>
    </r>
    <r>
      <rPr>
        <i/>
        <sz val="11"/>
        <color theme="1"/>
        <rFont val="Calibri"/>
        <family val="2"/>
        <scheme val="minor"/>
      </rPr>
      <t>Questions associated to the Centers for Medicare and Medicaid Services (CMS) Performance Measures are marked with an asterisk (*). Questions associated to ODP’s Information Sharing and Advisory Committee (ISAC) recommendations are marked with two asterisks (**).</t>
    </r>
  </si>
  <si>
    <r>
      <t>5.</t>
    </r>
    <r>
      <rPr>
        <i/>
        <sz val="7"/>
        <color theme="1"/>
        <rFont val="Times New Roman"/>
        <family val="1"/>
      </rPr>
      <t xml:space="preserve">       </t>
    </r>
    <r>
      <rPr>
        <i/>
        <sz val="11"/>
        <color theme="1"/>
        <rFont val="Calibri"/>
        <family val="2"/>
        <scheme val="minor"/>
      </rPr>
      <t>Use the QA&amp;I review spreadsheet to capture responses for all applicable questions. For each question, the response option and any requiredremediation (full reviews only) must be entered into QuestionPro after the review spreadsheet has been completed in its entirety.</t>
    </r>
  </si>
  <si>
    <r>
      <t>6.</t>
    </r>
    <r>
      <rPr>
        <i/>
        <sz val="7"/>
        <color theme="1"/>
        <rFont val="Times New Roman"/>
        <family val="1"/>
      </rPr>
      <t xml:space="preserve">       </t>
    </r>
    <r>
      <rPr>
        <i/>
        <sz val="11"/>
        <color theme="1"/>
        <rFont val="Calibri"/>
        <family val="2"/>
        <scheme val="minor"/>
      </rPr>
      <t>Comments will be mandatory for all instances when the requirement is not met (“No” response) or as directed in the guidance. When a question requires specific information to be documented, “COMMENT NEEDED” is stated in the guidance.</t>
    </r>
  </si>
  <si>
    <r>
      <t>7.</t>
    </r>
    <r>
      <rPr>
        <i/>
        <sz val="7"/>
        <color theme="1"/>
        <rFont val="Times New Roman"/>
        <family val="1"/>
      </rPr>
      <t xml:space="preserve">       </t>
    </r>
    <r>
      <rPr>
        <i/>
        <sz val="11"/>
        <color theme="1"/>
        <rFont val="Calibri"/>
        <family val="2"/>
        <scheme val="minor"/>
      </rPr>
      <t>When the requirement is not met for a QA&amp;I question, ODP expects that remediation will occur within 30 days of discovery unless there are concerns for health and safety where remediation must occur immediately. For full reviews, all documentation to validate remediation activities must be submitted to the appropriate QA&amp;I Lead.</t>
    </r>
  </si>
  <si>
    <r>
      <t>8.</t>
    </r>
    <r>
      <rPr>
        <i/>
        <sz val="7"/>
        <color theme="1"/>
        <rFont val="Times New Roman"/>
        <family val="1"/>
      </rPr>
      <t xml:space="preserve">       </t>
    </r>
    <r>
      <rPr>
        <i/>
        <sz val="11"/>
        <color theme="1"/>
        <rFont val="Calibri"/>
        <family val="2"/>
        <scheme val="minor"/>
      </rPr>
      <t>For self–assessments, the entity must retain all related documentation, including policy &amp; procedure documentation, training curriculum, records, and other training documentation as well as documentation associated with service/supports delivery.</t>
    </r>
  </si>
  <si>
    <r>
      <t>9.</t>
    </r>
    <r>
      <rPr>
        <i/>
        <sz val="7"/>
        <color theme="1"/>
        <rFont val="Times New Roman"/>
        <family val="1"/>
      </rPr>
      <t xml:space="preserve">       </t>
    </r>
    <r>
      <rPr>
        <i/>
        <sz val="11"/>
        <color theme="1"/>
        <rFont val="Calibri"/>
        <family val="2"/>
        <scheme val="minor"/>
      </rPr>
      <t>For full reviews, the entity must provide all requested documentation, including policy &amp; procedure documentation, training curriculum, records, and other training documentation as well as documentation associated with service/supports delivery.  If this documentation is received more than 24-business hours after the conference, the documentation is considered remediation, not discovery.</t>
    </r>
  </si>
  <si>
    <r>
      <t>10.</t>
    </r>
    <r>
      <rPr>
        <i/>
        <sz val="7"/>
        <color theme="1"/>
        <rFont val="Times New Roman"/>
        <family val="1"/>
      </rPr>
      <t xml:space="preserve">   </t>
    </r>
    <r>
      <rPr>
        <i/>
        <sz val="11"/>
        <color theme="1"/>
        <rFont val="Calibri"/>
        <family val="2"/>
        <scheme val="minor"/>
      </rPr>
      <t>Questions labeled as exploratory are intended to encourage discussion while identifying “promising practices” that will in the future be supported by specific criteria. ODP incorporates these questions to ensure entities have opportunities to begin moving practices in these directions.</t>
    </r>
  </si>
  <si>
    <t>Demographic Information</t>
  </si>
  <si>
    <t>Question</t>
  </si>
  <si>
    <t>Guidance</t>
  </si>
  <si>
    <t>Administrative Entity Name.</t>
  </si>
  <si>
    <r>
      <t>·</t>
    </r>
    <r>
      <rPr>
        <sz val="7"/>
        <color theme="1"/>
        <rFont val="Times New Roman"/>
        <family val="1"/>
      </rPr>
      <t xml:space="preserve">   </t>
    </r>
    <r>
      <rPr>
        <sz val="9.5"/>
        <color rgb="FF000000"/>
        <rFont val="Calibri"/>
        <family val="2"/>
        <scheme val="minor"/>
      </rPr>
      <t>Select  the organization’s name.</t>
    </r>
  </si>
  <si>
    <t>Non-Scored</t>
  </si>
  <si>
    <t>Region AE is located.</t>
  </si>
  <si>
    <r>
      <t>·</t>
    </r>
    <r>
      <rPr>
        <sz val="7"/>
        <color theme="1"/>
        <rFont val="Times New Roman"/>
        <family val="1"/>
      </rPr>
      <t xml:space="preserve">   </t>
    </r>
    <r>
      <rPr>
        <sz val="9.5"/>
        <color rgb="FF000000"/>
        <rFont val="Calibri"/>
        <family val="2"/>
        <scheme val="minor"/>
      </rPr>
      <t>Select the appropriate region for the AE from the drop-down list.</t>
    </r>
  </si>
  <si>
    <t>Contact Information for person entering the data into QuestionPro.</t>
  </si>
  <si>
    <r>
      <t>·</t>
    </r>
    <r>
      <rPr>
        <sz val="7"/>
        <color theme="1"/>
        <rFont val="Times New Roman"/>
        <family val="1"/>
      </rPr>
      <t xml:space="preserve">   </t>
    </r>
    <r>
      <rPr>
        <sz val="9.5"/>
        <color rgb="FF000000"/>
        <rFont val="Calibri"/>
        <family val="2"/>
        <scheme val="minor"/>
      </rPr>
      <t>Enter the contact information for the person who is entering the data into QuestionPro.</t>
    </r>
  </si>
  <si>
    <r>
      <t>·</t>
    </r>
    <r>
      <rPr>
        <sz val="7"/>
        <color rgb="FF000000"/>
        <rFont val="Times New Roman"/>
        <family val="1"/>
      </rPr>
      <t xml:space="preserve">   </t>
    </r>
    <r>
      <rPr>
        <sz val="9.5"/>
        <color rgb="FF000000"/>
        <rFont val="Calibri"/>
        <family val="2"/>
        <scheme val="minor"/>
      </rPr>
      <t>Contact Name (First &amp; Last Name)</t>
    </r>
  </si>
  <si>
    <r>
      <t>·</t>
    </r>
    <r>
      <rPr>
        <sz val="7"/>
        <color rgb="FF000000"/>
        <rFont val="Times New Roman"/>
        <family val="1"/>
      </rPr>
      <t xml:space="preserve">   </t>
    </r>
    <r>
      <rPr>
        <sz val="9.5"/>
        <color rgb="FF000000"/>
        <rFont val="Calibri"/>
        <family val="2"/>
        <scheme val="minor"/>
      </rPr>
      <t>Contact Telephone Number</t>
    </r>
  </si>
  <si>
    <r>
      <t>·</t>
    </r>
    <r>
      <rPr>
        <sz val="7"/>
        <color rgb="FF000000"/>
        <rFont val="Times New Roman"/>
        <family val="1"/>
      </rPr>
      <t xml:space="preserve">   </t>
    </r>
    <r>
      <rPr>
        <sz val="9.5"/>
        <color rgb="FF000000"/>
        <rFont val="Calibri"/>
        <family val="2"/>
        <scheme val="minor"/>
      </rPr>
      <t>Contact Email Address</t>
    </r>
  </si>
  <si>
    <t>Data and Policy</t>
  </si>
  <si>
    <t>#</t>
  </si>
  <si>
    <t>Response Options</t>
  </si>
  <si>
    <t>Source Documents</t>
  </si>
  <si>
    <t>**The AE engages in activities, or has a written policy, to improve racial equity performance.</t>
  </si>
  <si>
    <r>
      <t>·</t>
    </r>
    <r>
      <rPr>
        <sz val="7"/>
        <color theme="1"/>
        <rFont val="Times New Roman"/>
        <family val="1"/>
      </rPr>
      <t xml:space="preserve">   </t>
    </r>
    <r>
      <rPr>
        <sz val="9.5"/>
        <color rgb="FF000000"/>
        <rFont val="Calibri"/>
        <family val="2"/>
        <scheme val="minor"/>
      </rPr>
      <t>The reviewer determines in the AE engages in activities, or has a written policy, to improve racial equity performance.</t>
    </r>
  </si>
  <si>
    <r>
      <t>1.</t>
    </r>
    <r>
      <rPr>
        <sz val="7"/>
        <color theme="1"/>
        <rFont val="Times New Roman"/>
        <family val="1"/>
      </rPr>
      <t xml:space="preserve"> </t>
    </r>
    <r>
      <rPr>
        <sz val="9.5"/>
        <color rgb="FF000000"/>
        <rFont val="Calibri"/>
        <family val="2"/>
        <scheme val="minor"/>
      </rPr>
      <t xml:space="preserve">(Yes) The AE engaged in activities and/or has a written policy to improve racial equity performance. </t>
    </r>
  </si>
  <si>
    <r>
      <t>·</t>
    </r>
    <r>
      <rPr>
        <sz val="7"/>
        <color rgb="FF333333"/>
        <rFont val="Times New Roman"/>
        <family val="1"/>
      </rPr>
      <t xml:space="preserve">   </t>
    </r>
    <r>
      <rPr>
        <sz val="9.5"/>
        <color rgb="FF000000"/>
        <rFont val="Calibri"/>
        <family val="2"/>
        <scheme val="minor"/>
      </rPr>
      <t>Exploratory</t>
    </r>
  </si>
  <si>
    <r>
      <t>o</t>
    </r>
    <r>
      <rPr>
        <sz val="7"/>
        <color theme="1"/>
        <rFont val="Times New Roman"/>
        <family val="1"/>
      </rPr>
      <t xml:space="preserve"> </t>
    </r>
    <r>
      <rPr>
        <sz val="9.5"/>
        <color rgb="FF000000"/>
        <rFont val="Calibri"/>
        <family val="2"/>
        <scheme val="minor"/>
      </rPr>
      <t>Engagement activities can be determined through conversation or other written documentation.</t>
    </r>
  </si>
  <si>
    <r>
      <t>2.</t>
    </r>
    <r>
      <rPr>
        <sz val="7"/>
        <color theme="1"/>
        <rFont val="Times New Roman"/>
        <family val="1"/>
      </rPr>
      <t xml:space="preserve"> </t>
    </r>
    <r>
      <rPr>
        <sz val="9.5"/>
        <color rgb="FF000000"/>
        <rFont val="Calibri"/>
        <family val="2"/>
        <scheme val="minor"/>
      </rPr>
      <t>(No) The AE</t>
    </r>
    <r>
      <rPr>
        <sz val="11"/>
        <color rgb="FF000000"/>
        <rFont val="Calibri"/>
        <family val="2"/>
        <scheme val="minor"/>
      </rPr>
      <t xml:space="preserve"> </t>
    </r>
    <r>
      <rPr>
        <sz val="9.5"/>
        <color rgb="FF000000"/>
        <rFont val="Calibri"/>
        <family val="2"/>
        <scheme val="minor"/>
      </rPr>
      <t xml:space="preserve">has not engaged in activities and does not have a written policy to improve racial equity performance. </t>
    </r>
  </si>
  <si>
    <r>
      <t>·</t>
    </r>
    <r>
      <rPr>
        <sz val="7"/>
        <color rgb="FF333333"/>
        <rFont val="Times New Roman"/>
        <family val="1"/>
      </rPr>
      <t xml:space="preserve">   </t>
    </r>
    <r>
      <rPr>
        <sz val="9.5"/>
        <color rgb="FF000000"/>
        <rFont val="Calibri"/>
        <family val="2"/>
        <scheme val="minor"/>
      </rPr>
      <t>Everyday Lives Values in Action 2021</t>
    </r>
  </si>
  <si>
    <r>
      <t>·</t>
    </r>
    <r>
      <rPr>
        <sz val="7"/>
        <color theme="1"/>
        <rFont val="Times New Roman"/>
        <family val="1"/>
      </rPr>
      <t xml:space="preserve">   </t>
    </r>
    <r>
      <rPr>
        <sz val="9.5"/>
        <color rgb="FF000000"/>
        <rFont val="Calibri"/>
        <family val="2"/>
        <scheme val="minor"/>
      </rPr>
      <t>Racism is defined as when people are treated unfairly because of their race; treating people different because of the color of their skin.</t>
    </r>
  </si>
  <si>
    <r>
      <t>·</t>
    </r>
    <r>
      <rPr>
        <sz val="7"/>
        <rFont val="Times New Roman"/>
        <family val="1"/>
      </rPr>
      <t xml:space="preserve">   </t>
    </r>
    <r>
      <rPr>
        <sz val="9.5"/>
        <color rgb="FF000000"/>
        <rFont val="Calibri"/>
        <family val="2"/>
      </rPr>
      <t>ISAC Recommendation #14, Promoting Racial Equity</t>
    </r>
  </si>
  <si>
    <r>
      <t>·</t>
    </r>
    <r>
      <rPr>
        <sz val="7"/>
        <color theme="1"/>
        <rFont val="Times New Roman"/>
        <family val="1"/>
      </rPr>
      <t xml:space="preserve">   </t>
    </r>
    <r>
      <rPr>
        <sz val="9.5"/>
        <color rgb="FF000000"/>
        <rFont val="Calibri"/>
        <family val="2"/>
        <scheme val="minor"/>
      </rPr>
      <t>Racial inequity is defined as when a group of people is not getting the same opportunities because of their race or color of their skin.</t>
    </r>
  </si>
  <si>
    <r>
      <t>·</t>
    </r>
    <r>
      <rPr>
        <sz val="7"/>
        <color theme="1"/>
        <rFont val="Times New Roman"/>
        <family val="1"/>
      </rPr>
      <t xml:space="preserve">   </t>
    </r>
    <r>
      <rPr>
        <sz val="9.5"/>
        <color rgb="FF000000"/>
        <rFont val="Calibri"/>
        <family val="2"/>
        <scheme val="minor"/>
      </rPr>
      <t>The policy or activities may include, but are not limited to, the following areas:</t>
    </r>
  </si>
  <si>
    <r>
      <t>o</t>
    </r>
    <r>
      <rPr>
        <sz val="7"/>
        <color theme="1"/>
        <rFont val="Times New Roman"/>
        <family val="1"/>
      </rPr>
      <t xml:space="preserve"> </t>
    </r>
    <r>
      <rPr>
        <sz val="9.5"/>
        <color rgb="FF000000"/>
        <rFont val="Calibri"/>
        <family val="2"/>
        <scheme val="minor"/>
      </rPr>
      <t>Addressing racial disparities across all levels of the organization.</t>
    </r>
  </si>
  <si>
    <r>
      <t>o</t>
    </r>
    <r>
      <rPr>
        <sz val="7"/>
        <color theme="1"/>
        <rFont val="Times New Roman"/>
        <family val="1"/>
      </rPr>
      <t xml:space="preserve"> </t>
    </r>
    <r>
      <rPr>
        <sz val="9.5"/>
        <color rgb="FF000000"/>
        <rFont val="Calibri"/>
        <family val="2"/>
        <scheme val="minor"/>
      </rPr>
      <t>Training opportunities on racial diversity/competency.</t>
    </r>
  </si>
  <si>
    <r>
      <t>o</t>
    </r>
    <r>
      <rPr>
        <sz val="7"/>
        <color theme="1"/>
        <rFont val="Times New Roman"/>
        <family val="1"/>
      </rPr>
      <t xml:space="preserve"> </t>
    </r>
    <r>
      <rPr>
        <sz val="9.5"/>
        <color rgb="FF000000"/>
        <rFont val="Calibri"/>
        <family val="2"/>
        <scheme val="minor"/>
      </rPr>
      <t>Access to racial data and improvement strategies for areas of low performance.</t>
    </r>
  </si>
  <si>
    <r>
      <t>o</t>
    </r>
    <r>
      <rPr>
        <sz val="7"/>
        <color theme="1"/>
        <rFont val="Times New Roman"/>
        <family val="1"/>
      </rPr>
      <t xml:space="preserve"> </t>
    </r>
    <r>
      <rPr>
        <sz val="9.5"/>
        <color rgb="FF000000"/>
        <rFont val="Calibri"/>
        <family val="2"/>
        <scheme val="minor"/>
      </rPr>
      <t>Participation in racial equity activities for leadership/management.</t>
    </r>
  </si>
  <si>
    <r>
      <t>o</t>
    </r>
    <r>
      <rPr>
        <sz val="7"/>
        <color theme="1"/>
        <rFont val="Times New Roman"/>
        <family val="1"/>
      </rPr>
      <t xml:space="preserve"> </t>
    </r>
    <r>
      <rPr>
        <sz val="9.5"/>
        <color rgb="FF000000"/>
        <rFont val="Calibri"/>
        <family val="2"/>
        <scheme val="minor"/>
      </rPr>
      <t>Participation in racial equity activities for front line staff.</t>
    </r>
  </si>
  <si>
    <t>COMMENT NEEDED – If “Yes,” identify how the entity is improving racial equity performance.</t>
  </si>
  <si>
    <t>The AE ensures that any delegated or purchased administrative functions are established in writing pursuant to a subcontract or agreement.</t>
  </si>
  <si>
    <r>
      <t>·</t>
    </r>
    <r>
      <rPr>
        <sz val="7"/>
        <color theme="1"/>
        <rFont val="Times New Roman"/>
        <family val="1"/>
      </rPr>
      <t xml:space="preserve">   </t>
    </r>
    <r>
      <rPr>
        <sz val="9.5"/>
        <color rgb="FF000000"/>
        <rFont val="Calibri"/>
        <family val="2"/>
        <scheme val="minor"/>
      </rPr>
      <t xml:space="preserve">The reviewer will determine if the AE delegates or purchases any administrative functions. </t>
    </r>
  </si>
  <si>
    <r>
      <t>1.</t>
    </r>
    <r>
      <rPr>
        <sz val="7"/>
        <color theme="1"/>
        <rFont val="Times New Roman"/>
        <family val="1"/>
      </rPr>
      <t xml:space="preserve"> </t>
    </r>
    <r>
      <rPr>
        <sz val="9.5"/>
        <color rgb="FF000000"/>
        <rFont val="Calibri"/>
        <family val="2"/>
        <scheme val="minor"/>
      </rPr>
      <t>(Yes) There is a written subcontract(s) or agreement(s) for all delegated or purchased administrative functions.</t>
    </r>
  </si>
  <si>
    <r>
      <t>·</t>
    </r>
    <r>
      <rPr>
        <sz val="7"/>
        <rFont val="Times New Roman"/>
        <family val="1"/>
      </rPr>
      <t xml:space="preserve">   </t>
    </r>
    <r>
      <rPr>
        <sz val="9.5"/>
        <color rgb="FF000000"/>
        <rFont val="Calibri"/>
        <family val="2"/>
      </rPr>
      <t>Administrative Entity Operating Agreement (AE OA), Section 3.1</t>
    </r>
  </si>
  <si>
    <r>
      <t>o</t>
    </r>
    <r>
      <rPr>
        <sz val="7"/>
        <color theme="1"/>
        <rFont val="Times New Roman"/>
        <family val="1"/>
      </rPr>
      <t xml:space="preserve">  </t>
    </r>
    <r>
      <rPr>
        <sz val="9.5"/>
        <color rgb="FF000000"/>
        <rFont val="Calibri"/>
        <family val="2"/>
        <scheme val="minor"/>
      </rPr>
      <t>Administrative functions are not permitted to be delegated to an SCO that provides ID/A Waiver services.</t>
    </r>
  </si>
  <si>
    <r>
      <t>2.</t>
    </r>
    <r>
      <rPr>
        <sz val="7"/>
        <color theme="1"/>
        <rFont val="Times New Roman"/>
        <family val="1"/>
      </rPr>
      <t xml:space="preserve"> </t>
    </r>
    <r>
      <rPr>
        <sz val="9.5"/>
        <color rgb="FF000000"/>
        <rFont val="Calibri"/>
        <family val="2"/>
        <scheme val="minor"/>
      </rPr>
      <t>(No) The AE delegated or purchased administrative function(s) to an SCO that provides ID/A Waiver services.</t>
    </r>
  </si>
  <si>
    <r>
      <t>·</t>
    </r>
    <r>
      <rPr>
        <sz val="7"/>
        <color theme="1"/>
        <rFont val="Times New Roman"/>
        <family val="1"/>
      </rPr>
      <t xml:space="preserve">   </t>
    </r>
    <r>
      <rPr>
        <sz val="9.5"/>
        <color rgb="FF000000"/>
        <rFont val="Calibri"/>
        <family val="2"/>
        <scheme val="minor"/>
      </rPr>
      <t>The reviewer will verify the existence of any written subcontract(s) or agreements(s) (and any amendments to contracts or agreements) related to delegated or purchased administrative functions.</t>
    </r>
  </si>
  <si>
    <r>
      <t>3.</t>
    </r>
    <r>
      <rPr>
        <sz val="7"/>
        <color theme="1"/>
        <rFont val="Times New Roman"/>
        <family val="1"/>
      </rPr>
      <t xml:space="preserve"> </t>
    </r>
    <r>
      <rPr>
        <sz val="9.5"/>
        <color rgb="FF000000"/>
        <rFont val="Calibri"/>
        <family val="2"/>
        <scheme val="minor"/>
      </rPr>
      <t xml:space="preserve">(No) There is not a written subcontract(s) or agreement(s) for any delegated or purchased administrative functions.  </t>
    </r>
  </si>
  <si>
    <r>
      <t>COMMENT NEEDED – If “Yes,” identify all administrative functions that are delegated or purchased.</t>
    </r>
    <r>
      <rPr>
        <sz val="9.5"/>
        <color rgb="FF000000"/>
        <rFont val="Calibri"/>
        <family val="2"/>
        <scheme val="minor"/>
      </rPr>
      <t xml:space="preserve"> </t>
    </r>
  </si>
  <si>
    <r>
      <t>4.</t>
    </r>
    <r>
      <rPr>
        <sz val="7"/>
        <color theme="1"/>
        <rFont val="Times New Roman"/>
        <family val="1"/>
      </rPr>
      <t xml:space="preserve"> </t>
    </r>
    <r>
      <rPr>
        <sz val="9.5"/>
        <color rgb="FF000000"/>
        <rFont val="Calibri"/>
        <family val="2"/>
        <scheme val="minor"/>
      </rPr>
      <t>(N/A) The AE does not delegate or purchase any administrative functions.</t>
    </r>
  </si>
  <si>
    <t>2a.</t>
  </si>
  <si>
    <t>AE obtains required documentation.</t>
  </si>
  <si>
    <r>
      <t>·</t>
    </r>
    <r>
      <rPr>
        <sz val="7"/>
        <color theme="1"/>
        <rFont val="Times New Roman"/>
        <family val="1"/>
      </rPr>
      <t xml:space="preserve">   </t>
    </r>
    <r>
      <rPr>
        <sz val="9.5"/>
        <color rgb="FF000000"/>
        <rFont val="Calibri"/>
        <family val="2"/>
        <scheme val="minor"/>
      </rPr>
      <t>The AE obtains and submits written documentation of delegated or purchased administrative function(s).</t>
    </r>
  </si>
  <si>
    <t>If YES, when:</t>
  </si>
  <si>
    <r>
      <t>·</t>
    </r>
    <r>
      <rPr>
        <sz val="7"/>
        <rFont val="Times New Roman"/>
        <family val="1"/>
      </rPr>
      <t xml:space="preserve">   </t>
    </r>
    <r>
      <rPr>
        <sz val="9.5"/>
        <color rgb="FF000000"/>
        <rFont val="Calibri"/>
        <family val="2"/>
      </rPr>
      <t>The AE calculates the number of days between the notification date to the AE and the remediation action date.</t>
    </r>
  </si>
  <si>
    <r>
      <t>·</t>
    </r>
    <r>
      <rPr>
        <sz val="7"/>
        <color rgb="FF000000"/>
        <rFont val="Times New Roman"/>
        <family val="1"/>
      </rPr>
      <t xml:space="preserve">   </t>
    </r>
    <r>
      <rPr>
        <sz val="9.5"/>
        <color rgb="FF000000"/>
        <rFont val="Calibri"/>
        <family val="2"/>
        <scheme val="minor"/>
      </rPr>
      <t>The AE chooses the appropriate time frame from the drop down.</t>
    </r>
  </si>
  <si>
    <t>2b.</t>
  </si>
  <si>
    <t>AE will no longer delegate or purchase the administrative function(s) to an SCO that provides ID/A Waiver services.</t>
  </si>
  <si>
    <r>
      <t>·</t>
    </r>
    <r>
      <rPr>
        <sz val="7"/>
        <color theme="1"/>
        <rFont val="Times New Roman"/>
        <family val="1"/>
      </rPr>
      <t xml:space="preserve">   </t>
    </r>
    <r>
      <rPr>
        <sz val="9.5"/>
        <color rgb="FF000000"/>
        <rFont val="Calibri"/>
        <family val="2"/>
        <scheme val="minor"/>
      </rPr>
      <t>The AE will no longer delegate or purchase the administrative function(s) to an SCO that provides ID/A Waiver services and submits verification of this action.</t>
    </r>
  </si>
  <si>
    <r>
      <t>·</t>
    </r>
    <r>
      <rPr>
        <sz val="7"/>
        <color theme="1"/>
        <rFont val="Times New Roman"/>
        <family val="1"/>
      </rPr>
      <t xml:space="preserve">   </t>
    </r>
    <r>
      <rPr>
        <sz val="9.5"/>
        <color rgb="FF000000"/>
        <rFont val="Calibri"/>
        <family val="2"/>
        <scheme val="minor"/>
      </rPr>
      <t>The AE will complete the delegated or purchased administrative function(s) on their own or the AE will delegate or purchase administrative functions to an entity that does not provide SCO ID/A Waiver services.</t>
    </r>
  </si>
  <si>
    <r>
      <t>·</t>
    </r>
    <r>
      <rPr>
        <sz val="7"/>
        <color theme="1"/>
        <rFont val="Times New Roman"/>
        <family val="1"/>
      </rPr>
      <t xml:space="preserve">   </t>
    </r>
    <r>
      <rPr>
        <sz val="9.5"/>
        <color rgb="FF000000"/>
        <rFont val="Calibri"/>
        <family val="2"/>
        <scheme val="minor"/>
      </rPr>
      <t>The AE submits documentation as appropriate.</t>
    </r>
  </si>
  <si>
    <t>2c.</t>
  </si>
  <si>
    <t>Other remediation action.</t>
  </si>
  <si>
    <r>
      <t>·</t>
    </r>
    <r>
      <rPr>
        <sz val="7"/>
        <color theme="1"/>
        <rFont val="Times New Roman"/>
        <family val="1"/>
      </rPr>
      <t xml:space="preserve">   </t>
    </r>
    <r>
      <rPr>
        <sz val="9.5"/>
        <color rgb="FF000000"/>
        <rFont val="Calibri"/>
        <family val="2"/>
        <scheme val="minor"/>
      </rPr>
      <t>The AE submits documentation of “other” remediation actions taken to comply with the requirements.</t>
    </r>
  </si>
  <si>
    <r>
      <t>·</t>
    </r>
    <r>
      <rPr>
        <sz val="7"/>
        <color theme="1"/>
        <rFont val="Times New Roman"/>
        <family val="1"/>
      </rPr>
      <t xml:space="preserve">   </t>
    </r>
    <r>
      <rPr>
        <sz val="9.5"/>
        <color rgb="FF000000"/>
        <rFont val="Calibri"/>
        <family val="2"/>
        <scheme val="minor"/>
      </rPr>
      <t>The AE calculates the number of days between the notification date to the AE and the remediation action date.</t>
    </r>
  </si>
  <si>
    <r>
      <t>·</t>
    </r>
    <r>
      <rPr>
        <sz val="7"/>
        <color theme="1"/>
        <rFont val="Times New Roman"/>
        <family val="1"/>
      </rPr>
      <t xml:space="preserve">   </t>
    </r>
    <r>
      <rPr>
        <sz val="9.5"/>
        <color rgb="FF000000"/>
        <rFont val="Calibri"/>
        <family val="2"/>
        <scheme val="minor"/>
      </rPr>
      <t>The AE enters the REMEDIATION ACTION taken in the comment field.</t>
    </r>
  </si>
  <si>
    <r>
      <t>·</t>
    </r>
    <r>
      <rPr>
        <sz val="7"/>
        <color theme="1"/>
        <rFont val="Times New Roman"/>
        <family val="1"/>
      </rPr>
      <t xml:space="preserve">   </t>
    </r>
    <r>
      <rPr>
        <sz val="9.5"/>
        <color rgb="FF000000"/>
        <rFont val="Calibri"/>
        <family val="2"/>
        <scheme val="minor"/>
      </rPr>
      <t>The AE chooses the appropriate time frame from the drop down.</t>
    </r>
  </si>
  <si>
    <t>The AE completes monitoring of delegated or purchased administrative functions.</t>
  </si>
  <si>
    <r>
      <t>·</t>
    </r>
    <r>
      <rPr>
        <sz val="7"/>
        <color theme="1"/>
        <rFont val="Times New Roman"/>
        <family val="1"/>
      </rPr>
      <t xml:space="preserve">   </t>
    </r>
    <r>
      <rPr>
        <sz val="9.5"/>
        <color rgb="FF000000"/>
        <rFont val="Calibri"/>
        <family val="2"/>
        <scheme val="minor"/>
      </rPr>
      <t>The reviewer determines if the AE completes monitoring for delegated or purchased administrative functions.</t>
    </r>
  </si>
  <si>
    <r>
      <t>1.</t>
    </r>
    <r>
      <rPr>
        <sz val="7"/>
        <color theme="1"/>
        <rFont val="Times New Roman"/>
        <family val="1"/>
      </rPr>
      <t xml:space="preserve"> </t>
    </r>
    <r>
      <rPr>
        <sz val="9.5"/>
        <color theme="1"/>
        <rFont val="Calibri"/>
        <family val="2"/>
        <scheme val="minor"/>
      </rPr>
      <t>(Yes) The AE completes monitoring of delegated or purchased administrative function(s) and has written documentation of all the listed requirements.</t>
    </r>
  </si>
  <si>
    <r>
      <t>·</t>
    </r>
    <r>
      <rPr>
        <sz val="7"/>
        <color theme="1"/>
        <rFont val="Times New Roman"/>
        <family val="1"/>
      </rPr>
      <t xml:space="preserve">   </t>
    </r>
    <r>
      <rPr>
        <sz val="9.5"/>
        <color theme="1"/>
        <rFont val="Calibri"/>
        <family val="2"/>
        <scheme val="minor"/>
      </rPr>
      <t>AE OA, Section 3.1</t>
    </r>
  </si>
  <si>
    <r>
      <t>·</t>
    </r>
    <r>
      <rPr>
        <sz val="7"/>
        <color theme="1"/>
        <rFont val="Times New Roman"/>
        <family val="1"/>
      </rPr>
      <t xml:space="preserve">   </t>
    </r>
    <r>
      <rPr>
        <sz val="9.5"/>
        <color rgb="FF000000"/>
        <rFont val="Calibri"/>
        <family val="2"/>
        <scheme val="minor"/>
      </rPr>
      <t>Monitoring documentation should include at a minimum:</t>
    </r>
  </si>
  <si>
    <r>
      <t>2.</t>
    </r>
    <r>
      <rPr>
        <sz val="7"/>
        <color theme="1"/>
        <rFont val="Times New Roman"/>
        <family val="1"/>
      </rPr>
      <t xml:space="preserve"> </t>
    </r>
    <r>
      <rPr>
        <sz val="9.5"/>
        <color theme="1"/>
        <rFont val="Calibri"/>
        <family val="2"/>
        <scheme val="minor"/>
      </rPr>
      <t>(No) The AE completes monitoring of delegated or purchased administrative function(s) but did not have written documentation of all the listed requirements.</t>
    </r>
  </si>
  <si>
    <r>
      <t>o</t>
    </r>
    <r>
      <rPr>
        <sz val="7"/>
        <color theme="1"/>
        <rFont val="Times New Roman"/>
        <family val="1"/>
      </rPr>
      <t xml:space="preserve">  </t>
    </r>
    <r>
      <rPr>
        <sz val="9.5"/>
        <color rgb="FF000000"/>
        <rFont val="Calibri"/>
        <family val="2"/>
        <scheme val="minor"/>
      </rPr>
      <t>A method to verify compliance with written Policies, Procedures, Departmental Decisions, state and federal laws and regulations and the requirements to the function purchased/delegated.</t>
    </r>
  </si>
  <si>
    <r>
      <t>3.</t>
    </r>
    <r>
      <rPr>
        <sz val="7"/>
        <color theme="1"/>
        <rFont val="Times New Roman"/>
        <family val="1"/>
      </rPr>
      <t xml:space="preserve"> </t>
    </r>
    <r>
      <rPr>
        <sz val="9.5"/>
        <color theme="1"/>
        <rFont val="Calibri"/>
        <family val="2"/>
        <scheme val="minor"/>
      </rPr>
      <t xml:space="preserve">(No) The AE did not complete monitoring of delegated or purchased administrative function(s) and did not have written documentation of all the listed requirements. </t>
    </r>
  </si>
  <si>
    <r>
      <t>o</t>
    </r>
    <r>
      <rPr>
        <sz val="7"/>
        <color theme="1"/>
        <rFont val="Times New Roman"/>
        <family val="1"/>
      </rPr>
      <t xml:space="preserve">  </t>
    </r>
    <r>
      <rPr>
        <sz val="9.5"/>
        <color rgb="FF000000"/>
        <rFont val="Calibri"/>
        <family val="2"/>
        <scheme val="minor"/>
      </rPr>
      <t>The frequency of monitoring by the AE.</t>
    </r>
  </si>
  <si>
    <r>
      <t>4.</t>
    </r>
    <r>
      <rPr>
        <sz val="7"/>
        <color rgb="FF000000"/>
        <rFont val="Times New Roman"/>
        <family val="1"/>
      </rPr>
      <t xml:space="preserve"> </t>
    </r>
    <r>
      <rPr>
        <sz val="9.5"/>
        <color theme="1"/>
        <rFont val="Calibri"/>
        <family val="2"/>
        <scheme val="minor"/>
      </rPr>
      <t>(N/A) The AE does not delegate or purchase any administrative functions.</t>
    </r>
  </si>
  <si>
    <r>
      <t>o</t>
    </r>
    <r>
      <rPr>
        <sz val="7"/>
        <color theme="1"/>
        <rFont val="Times New Roman"/>
        <family val="1"/>
      </rPr>
      <t xml:space="preserve">  </t>
    </r>
    <r>
      <rPr>
        <sz val="9.5"/>
        <color rgb="FF000000"/>
        <rFont val="Calibri"/>
        <family val="2"/>
        <scheme val="minor"/>
      </rPr>
      <t>The staff position/titles responsible for the monitoring.</t>
    </r>
  </si>
  <si>
    <t>3a.</t>
  </si>
  <si>
    <t>AE completes monitoring of delegated or purchased administrative function(s).</t>
  </si>
  <si>
    <r>
      <t>·</t>
    </r>
    <r>
      <rPr>
        <sz val="7"/>
        <color theme="1"/>
        <rFont val="Times New Roman"/>
        <family val="1"/>
      </rPr>
      <t xml:space="preserve">   </t>
    </r>
    <r>
      <rPr>
        <sz val="9.5"/>
        <color rgb="FF000000"/>
        <rFont val="Calibri"/>
        <family val="2"/>
        <scheme val="minor"/>
      </rPr>
      <t>The AE completes monitoring of delegated or purchased administrative function(s) and all requirements were met.</t>
    </r>
  </si>
  <si>
    <t xml:space="preserve">3b. </t>
  </si>
  <si>
    <t>AE completes required documentation.</t>
  </si>
  <si>
    <r>
      <t>·</t>
    </r>
    <r>
      <rPr>
        <sz val="7"/>
        <color rgb="FF000000"/>
        <rFont val="Times New Roman"/>
        <family val="1"/>
      </rPr>
      <t xml:space="preserve">   </t>
    </r>
    <r>
      <rPr>
        <sz val="9.5"/>
        <color rgb="FF000000"/>
        <rFont val="Calibri"/>
        <family val="2"/>
        <scheme val="minor"/>
      </rPr>
      <t>The AE completes documentation of completed monitoring of delegated or purchased administrative function(s) that meets all requirements.</t>
    </r>
  </si>
  <si>
    <r>
      <t>·</t>
    </r>
    <r>
      <rPr>
        <sz val="7"/>
        <color rgb="FF000000"/>
        <rFont val="Times New Roman"/>
        <family val="1"/>
      </rPr>
      <t xml:space="preserve">   </t>
    </r>
    <r>
      <rPr>
        <sz val="9.5"/>
        <color rgb="FF000000"/>
        <rFont val="Calibri"/>
        <family val="2"/>
        <scheme val="minor"/>
      </rPr>
      <t>The AE submits documentation as appropriate.</t>
    </r>
  </si>
  <si>
    <t xml:space="preserve"> 3c.</t>
  </si>
  <si>
    <t xml:space="preserve">The AE maintains written documentation of any delegated or purchased function related to incident management (IM). </t>
  </si>
  <si>
    <r>
      <t>·</t>
    </r>
    <r>
      <rPr>
        <sz val="7"/>
        <color theme="1"/>
        <rFont val="Times New Roman"/>
        <family val="1"/>
      </rPr>
      <t xml:space="preserve">   </t>
    </r>
    <r>
      <rPr>
        <sz val="9.5"/>
        <color rgb="FF000000"/>
        <rFont val="Calibri"/>
        <family val="2"/>
        <scheme val="minor"/>
      </rPr>
      <t>The reviewer will determine if the AE delegates or purchases any incident management (IM) functions.</t>
    </r>
  </si>
  <si>
    <r>
      <t>1.</t>
    </r>
    <r>
      <rPr>
        <sz val="7"/>
        <color theme="1"/>
        <rFont val="Times New Roman"/>
        <family val="1"/>
      </rPr>
      <t xml:space="preserve"> </t>
    </r>
    <r>
      <rPr>
        <sz val="9.5"/>
        <color rgb="FF000000"/>
        <rFont val="Calibri"/>
        <family val="2"/>
        <scheme val="minor"/>
      </rPr>
      <t>(Yes) There is written documentation for all delegated or purchased IM functions.</t>
    </r>
  </si>
  <si>
    <r>
      <t>·</t>
    </r>
    <r>
      <rPr>
        <sz val="7"/>
        <color theme="1"/>
        <rFont val="Times New Roman"/>
        <family val="1"/>
      </rPr>
      <t xml:space="preserve">   </t>
    </r>
    <r>
      <rPr>
        <sz val="9.5"/>
        <color rgb="FF000000"/>
        <rFont val="Calibri"/>
        <family val="2"/>
        <scheme val="minor"/>
      </rPr>
      <t xml:space="preserve">Bulletin 00-21-02, </t>
    </r>
    <r>
      <rPr>
        <i/>
        <sz val="9.5"/>
        <color rgb="FF000000"/>
        <rFont val="Calibri"/>
        <family val="2"/>
        <scheme val="minor"/>
      </rPr>
      <t>Incident Management</t>
    </r>
  </si>
  <si>
    <r>
      <t>·</t>
    </r>
    <r>
      <rPr>
        <sz val="7"/>
        <color theme="1"/>
        <rFont val="Times New Roman"/>
        <family val="1"/>
      </rPr>
      <t xml:space="preserve">   </t>
    </r>
    <r>
      <rPr>
        <sz val="9.5"/>
        <color rgb="FF000000"/>
        <rFont val="Calibri"/>
        <family val="2"/>
        <scheme val="minor"/>
      </rPr>
      <t>IM functions include:</t>
    </r>
  </si>
  <si>
    <r>
      <t>2.</t>
    </r>
    <r>
      <rPr>
        <sz val="7"/>
        <color theme="1"/>
        <rFont val="Times New Roman"/>
        <family val="1"/>
      </rPr>
      <t xml:space="preserve"> </t>
    </r>
    <r>
      <rPr>
        <sz val="9.5"/>
        <color rgb="FF000000"/>
        <rFont val="Calibri"/>
        <family val="2"/>
        <scheme val="minor"/>
      </rPr>
      <t xml:space="preserve">(No) There is not written documentation for one or more delegated or purchased IM functions. </t>
    </r>
  </si>
  <si>
    <r>
      <t>o</t>
    </r>
    <r>
      <rPr>
        <sz val="7"/>
        <color theme="1"/>
        <rFont val="Times New Roman"/>
        <family val="1"/>
      </rPr>
      <t xml:space="preserve"> </t>
    </r>
    <r>
      <rPr>
        <sz val="9.5"/>
        <color rgb="FF000000"/>
        <rFont val="Calibri"/>
        <family val="2"/>
        <scheme val="minor"/>
      </rPr>
      <t>IM Training</t>
    </r>
  </si>
  <si>
    <r>
      <t>o</t>
    </r>
    <r>
      <rPr>
        <sz val="7"/>
        <color theme="1"/>
        <rFont val="Times New Roman"/>
        <family val="1"/>
      </rPr>
      <t xml:space="preserve"> </t>
    </r>
    <r>
      <rPr>
        <sz val="9.5"/>
        <color rgb="FF000000"/>
        <rFont val="Calibri"/>
        <family val="2"/>
        <scheme val="minor"/>
      </rPr>
      <t>Investigations conducted by a Department CI</t>
    </r>
  </si>
  <si>
    <r>
      <t>o</t>
    </r>
    <r>
      <rPr>
        <sz val="7"/>
        <color theme="1"/>
        <rFont val="Times New Roman"/>
        <family val="1"/>
      </rPr>
      <t xml:space="preserve"> </t>
    </r>
    <r>
      <rPr>
        <sz val="9.5"/>
        <color rgb="FF000000"/>
        <rFont val="Calibri"/>
        <family val="2"/>
        <scheme val="minor"/>
      </rPr>
      <t>Administrative Review of Investigations</t>
    </r>
  </si>
  <si>
    <r>
      <t>o</t>
    </r>
    <r>
      <rPr>
        <sz val="7"/>
        <color theme="1"/>
        <rFont val="Times New Roman"/>
        <family val="1"/>
      </rPr>
      <t xml:space="preserve"> </t>
    </r>
    <r>
      <rPr>
        <sz val="9.5"/>
        <color rgb="FF000000"/>
        <rFont val="Calibri"/>
        <family val="2"/>
        <scheme val="minor"/>
      </rPr>
      <t>Certified Investigator Peer Review (CIPR) Process</t>
    </r>
  </si>
  <si>
    <r>
      <t>o</t>
    </r>
    <r>
      <rPr>
        <sz val="7"/>
        <color theme="1"/>
        <rFont val="Times New Roman"/>
        <family val="1"/>
      </rPr>
      <t xml:space="preserve"> </t>
    </r>
    <r>
      <rPr>
        <sz val="9.5"/>
        <color rgb="FF000000"/>
        <rFont val="Calibri"/>
        <family val="2"/>
        <scheme val="minor"/>
      </rPr>
      <t>Quality Management and Trend Analysis</t>
    </r>
  </si>
  <si>
    <r>
      <t>o</t>
    </r>
    <r>
      <rPr>
        <sz val="7"/>
        <color theme="1"/>
        <rFont val="Times New Roman"/>
        <family val="1"/>
      </rPr>
      <t xml:space="preserve"> </t>
    </r>
    <r>
      <rPr>
        <sz val="9.5"/>
        <color rgb="FF000000"/>
        <rFont val="Calibri"/>
        <family val="2"/>
        <scheme val="minor"/>
      </rPr>
      <t>Data Entry</t>
    </r>
  </si>
  <si>
    <r>
      <t>o</t>
    </r>
    <r>
      <rPr>
        <sz val="7"/>
        <color theme="1"/>
        <rFont val="Times New Roman"/>
        <family val="1"/>
      </rPr>
      <t xml:space="preserve"> </t>
    </r>
    <r>
      <rPr>
        <sz val="9.5"/>
        <color rgb="FF000000"/>
        <rFont val="Calibri"/>
        <family val="2"/>
        <scheme val="minor"/>
      </rPr>
      <t>IM Representative Functions</t>
    </r>
  </si>
  <si>
    <r>
      <t>o</t>
    </r>
    <r>
      <rPr>
        <sz val="7"/>
        <color theme="1"/>
        <rFont val="Times New Roman"/>
        <family val="1"/>
      </rPr>
      <t xml:space="preserve"> </t>
    </r>
    <r>
      <rPr>
        <sz val="9.5"/>
        <color rgb="FF000000"/>
        <rFont val="Calibri"/>
        <family val="2"/>
        <scheme val="minor"/>
      </rPr>
      <t>Management Review of Incidents</t>
    </r>
  </si>
  <si>
    <r>
      <t>§</t>
    </r>
    <r>
      <rPr>
        <sz val="7"/>
        <color theme="1"/>
        <rFont val="Times New Roman"/>
        <family val="1"/>
      </rPr>
      <t xml:space="preserve">  </t>
    </r>
    <r>
      <rPr>
        <sz val="9.5"/>
        <color rgb="FF000000"/>
        <rFont val="Calibri"/>
        <family val="2"/>
        <scheme val="minor"/>
      </rPr>
      <t>Initial Management Reviews</t>
    </r>
  </si>
  <si>
    <r>
      <t>§</t>
    </r>
    <r>
      <rPr>
        <sz val="7"/>
        <color theme="1"/>
        <rFont val="Times New Roman"/>
        <family val="1"/>
      </rPr>
      <t xml:space="preserve">  </t>
    </r>
    <r>
      <rPr>
        <sz val="9.5"/>
        <color rgb="FF000000"/>
        <rFont val="Calibri"/>
        <family val="2"/>
        <scheme val="minor"/>
      </rPr>
      <t>Final Management Reviews</t>
    </r>
  </si>
  <si>
    <r>
      <t>§</t>
    </r>
    <r>
      <rPr>
        <sz val="7"/>
        <color theme="1"/>
        <rFont val="Times New Roman"/>
        <family val="1"/>
      </rPr>
      <t xml:space="preserve">  </t>
    </r>
    <r>
      <rPr>
        <sz val="9.5"/>
        <color rgb="FF000000"/>
        <rFont val="Calibri"/>
        <family val="2"/>
        <scheme val="minor"/>
      </rPr>
      <t>Weekend/Holiday Incident Reviews</t>
    </r>
  </si>
  <si>
    <r>
      <t>·</t>
    </r>
    <r>
      <rPr>
        <sz val="7"/>
        <color theme="1"/>
        <rFont val="Times New Roman"/>
        <family val="1"/>
      </rPr>
      <t xml:space="preserve">   </t>
    </r>
    <r>
      <rPr>
        <sz val="9.5"/>
        <color rgb="FF000000"/>
        <rFont val="Calibri"/>
        <family val="2"/>
        <scheme val="minor"/>
      </rPr>
      <t>The reviewer will verify the existence of contracts or agreements (and any amendments to contracts or agreements) related to delegated or purchased IM functions.</t>
    </r>
  </si>
  <si>
    <t>*Record name of agency completing the function for any IM function that is delegated or purchased.</t>
  </si>
  <si>
    <t>4a.</t>
  </si>
  <si>
    <r>
      <t>·</t>
    </r>
    <r>
      <rPr>
        <sz val="7"/>
        <color theme="1"/>
        <rFont val="Times New Roman"/>
        <family val="1"/>
      </rPr>
      <t xml:space="preserve">   </t>
    </r>
    <r>
      <rPr>
        <sz val="9.5"/>
        <color rgb="FF000000"/>
        <rFont val="Calibri"/>
        <family val="2"/>
        <scheme val="minor"/>
      </rPr>
      <t>The AE obtains and submits written documentation of delegated or purchased functions related to incident management.</t>
    </r>
  </si>
  <si>
    <t>4b.</t>
  </si>
  <si>
    <t>The AE completes monitoring of delegated or purchased IM function(s).</t>
  </si>
  <si>
    <r>
      <t>·</t>
    </r>
    <r>
      <rPr>
        <sz val="7"/>
        <color theme="1"/>
        <rFont val="Times New Roman"/>
        <family val="1"/>
      </rPr>
      <t xml:space="preserve">   </t>
    </r>
    <r>
      <rPr>
        <sz val="9.5"/>
        <color rgb="FF000000"/>
        <rFont val="Calibri"/>
        <family val="2"/>
        <scheme val="minor"/>
      </rPr>
      <t>The reviewer will determine if the AE completes monitoring for delegated or purchased IM function(s) identified in previous question.</t>
    </r>
  </si>
  <si>
    <r>
      <t>1.</t>
    </r>
    <r>
      <rPr>
        <sz val="7"/>
        <color theme="1"/>
        <rFont val="Times New Roman"/>
        <family val="1"/>
      </rPr>
      <t xml:space="preserve"> </t>
    </r>
    <r>
      <rPr>
        <sz val="9.5"/>
        <color rgb="FF000000"/>
        <rFont val="Calibri"/>
        <family val="2"/>
        <scheme val="minor"/>
      </rPr>
      <t>(Yes) The AE completes monitoring of all delegated or purchased IM function(s) and has written documentation of all the listed requirements.</t>
    </r>
  </si>
  <si>
    <r>
      <t>2.</t>
    </r>
    <r>
      <rPr>
        <sz val="7"/>
        <color theme="1"/>
        <rFont val="Times New Roman"/>
        <family val="1"/>
      </rPr>
      <t xml:space="preserve"> </t>
    </r>
    <r>
      <rPr>
        <sz val="9.5"/>
        <color rgb="FF000000"/>
        <rFont val="Calibri"/>
        <family val="2"/>
        <scheme val="minor"/>
      </rPr>
      <t>(No) The AE completes monitoring of delegated or purchased IM function(s) but did not have written documentation of all the listed requirements.</t>
    </r>
  </si>
  <si>
    <r>
      <t>o</t>
    </r>
    <r>
      <rPr>
        <sz val="7"/>
        <color theme="1"/>
        <rFont val="Times New Roman"/>
        <family val="1"/>
      </rPr>
      <t xml:space="preserve"> </t>
    </r>
    <r>
      <rPr>
        <sz val="9.5"/>
        <color rgb="FF000000"/>
        <rFont val="Calibri"/>
        <family val="2"/>
        <scheme val="minor"/>
      </rPr>
      <t>A method verify compliance with written policies and procedures, departmental decisions, state and federal laws and regulations that are related to the function purchased/delegated.</t>
    </r>
  </si>
  <si>
    <r>
      <t>3.</t>
    </r>
    <r>
      <rPr>
        <sz val="7"/>
        <color theme="1"/>
        <rFont val="Times New Roman"/>
        <family val="1"/>
      </rPr>
      <t xml:space="preserve"> </t>
    </r>
    <r>
      <rPr>
        <sz val="9.5"/>
        <color rgb="FF000000"/>
        <rFont val="Calibri"/>
        <family val="2"/>
        <scheme val="minor"/>
      </rPr>
      <t>(No) The AE did not complete monitoring of delegated or purchased IM function(s) and did not have written documentation of all the listed requirements.</t>
    </r>
  </si>
  <si>
    <r>
      <t>o</t>
    </r>
    <r>
      <rPr>
        <sz val="7"/>
        <color theme="1"/>
        <rFont val="Times New Roman"/>
        <family val="1"/>
      </rPr>
      <t xml:space="preserve"> </t>
    </r>
    <r>
      <rPr>
        <sz val="9.5"/>
        <color rgb="FF000000"/>
        <rFont val="Calibri"/>
        <family val="2"/>
        <scheme val="minor"/>
      </rPr>
      <t>The frequency for monitoring by the AE (at least quarterly)</t>
    </r>
  </si>
  <si>
    <r>
      <t>4.</t>
    </r>
    <r>
      <rPr>
        <sz val="7"/>
        <color theme="1"/>
        <rFont val="Times New Roman"/>
        <family val="1"/>
      </rPr>
      <t xml:space="preserve"> </t>
    </r>
    <r>
      <rPr>
        <sz val="9.5"/>
        <color rgb="FF000000"/>
        <rFont val="Calibri"/>
        <family val="2"/>
        <scheme val="minor"/>
      </rPr>
      <t>(N/A) The AE does not delegate or purchase any IM functions or the delegated/purchased incident management function did not need to be utilized during the review period</t>
    </r>
  </si>
  <si>
    <r>
      <t>o</t>
    </r>
    <r>
      <rPr>
        <sz val="7"/>
        <color theme="1"/>
        <rFont val="Times New Roman"/>
        <family val="1"/>
      </rPr>
      <t xml:space="preserve"> </t>
    </r>
    <r>
      <rPr>
        <sz val="9.5"/>
        <color rgb="FF000000"/>
        <rFont val="Calibri"/>
        <family val="2"/>
        <scheme val="minor"/>
      </rPr>
      <t>The staff position/titles responsible for the monitoring.</t>
    </r>
  </si>
  <si>
    <r>
      <t>o</t>
    </r>
    <r>
      <rPr>
        <sz val="7"/>
        <color theme="1"/>
        <rFont val="Times New Roman"/>
        <family val="1"/>
      </rPr>
      <t xml:space="preserve"> </t>
    </r>
    <r>
      <rPr>
        <sz val="9.5"/>
        <color rgb="FF000000"/>
        <rFont val="Calibri"/>
        <family val="2"/>
        <scheme val="minor"/>
      </rPr>
      <t>Description of any issues detected during monitoring and their resolution.</t>
    </r>
  </si>
  <si>
    <t>5a.</t>
  </si>
  <si>
    <t>AE completes monitoring of delegated or purchased IM function(s).</t>
  </si>
  <si>
    <r>
      <t>·</t>
    </r>
    <r>
      <rPr>
        <sz val="7"/>
        <color theme="1"/>
        <rFont val="Times New Roman"/>
        <family val="1"/>
      </rPr>
      <t xml:space="preserve">   </t>
    </r>
    <r>
      <rPr>
        <sz val="9.5"/>
        <color rgb="FF000000"/>
        <rFont val="Calibri"/>
        <family val="2"/>
        <scheme val="minor"/>
      </rPr>
      <t>The AE completes monitoring of delegated or purchased IM function(s) and all requirements were met.</t>
    </r>
  </si>
  <si>
    <t>5b.</t>
  </si>
  <si>
    <r>
      <t>·</t>
    </r>
    <r>
      <rPr>
        <sz val="7"/>
        <color rgb="FF000000"/>
        <rFont val="Times New Roman"/>
        <family val="1"/>
      </rPr>
      <t xml:space="preserve">   </t>
    </r>
    <r>
      <rPr>
        <sz val="9.5"/>
        <color rgb="FF000000"/>
        <rFont val="Calibri"/>
        <family val="2"/>
        <scheme val="minor"/>
      </rPr>
      <t>The AE completes documentation of completed monitoring of delegated or purchased IM function(s) that meets all requirements.</t>
    </r>
  </si>
  <si>
    <t>5c.</t>
  </si>
  <si>
    <t>The AE’s designated point person for claims resolution uses ODP’s claims resolution support process to assist Providers when claims are denied.</t>
  </si>
  <si>
    <r>
      <t>·</t>
    </r>
    <r>
      <rPr>
        <sz val="7"/>
        <color theme="1"/>
        <rFont val="Times New Roman"/>
        <family val="1"/>
      </rPr>
      <t xml:space="preserve">   </t>
    </r>
    <r>
      <rPr>
        <sz val="9.5"/>
        <color rgb="FF000000"/>
        <rFont val="Calibri"/>
        <family val="2"/>
        <scheme val="minor"/>
      </rPr>
      <t>The reviewer determines if the AE has a designated point person for claims resolution by looking at staffing lists, job descriptions, AE communications, and other documentation provided by the AE to verify there is someone designated to address claims resolution issues.</t>
    </r>
  </si>
  <si>
    <r>
      <t>1.</t>
    </r>
    <r>
      <rPr>
        <sz val="7"/>
        <color theme="1"/>
        <rFont val="Times New Roman"/>
        <family val="1"/>
      </rPr>
      <t xml:space="preserve"> </t>
    </r>
    <r>
      <rPr>
        <sz val="9.5"/>
        <color rgb="FF000000"/>
        <rFont val="Calibri"/>
        <family val="2"/>
        <scheme val="minor"/>
      </rPr>
      <t>(Yes) The AE’s documentation and other evidence indicates there is a point person assigned to handle claims resolution issues and   demonstrates use of the claim resolution process to assist providers when claims are denied.</t>
    </r>
  </si>
  <si>
    <r>
      <t>·</t>
    </r>
    <r>
      <rPr>
        <sz val="7"/>
        <color theme="1"/>
        <rFont val="Times New Roman"/>
        <family val="1"/>
      </rPr>
      <t xml:space="preserve">   </t>
    </r>
    <r>
      <rPr>
        <sz val="9.5"/>
        <color rgb="FF000000"/>
        <rFont val="Calibri"/>
        <family val="2"/>
        <scheme val="minor"/>
      </rPr>
      <t>AE OA, Section 3.2.6</t>
    </r>
  </si>
  <si>
    <r>
      <t>·</t>
    </r>
    <r>
      <rPr>
        <sz val="7"/>
        <color theme="1"/>
        <rFont val="Times New Roman"/>
        <family val="1"/>
      </rPr>
      <t xml:space="preserve">   </t>
    </r>
    <r>
      <rPr>
        <sz val="9.5"/>
        <color rgb="FF000000"/>
        <rFont val="Calibri"/>
        <family val="2"/>
        <scheme val="minor"/>
      </rPr>
      <t>The reviewer will look at documentation and other evidence provided by the AE to verify the AE supports providers when claims are denied by using ODP’s claim resolution process.</t>
    </r>
  </si>
  <si>
    <r>
      <t>2.</t>
    </r>
    <r>
      <rPr>
        <sz val="7"/>
        <color theme="1"/>
        <rFont val="Times New Roman"/>
        <family val="1"/>
      </rPr>
      <t xml:space="preserve"> </t>
    </r>
    <r>
      <rPr>
        <sz val="9.5"/>
        <color rgb="FF000000"/>
        <rFont val="Calibri"/>
        <family val="2"/>
        <scheme val="minor"/>
      </rPr>
      <t>(No) The AE’s documentation or other evidence did not identify a designated point person for claims resolution and does not demonstrate use of the claim resolution process to help providers with denied claims.</t>
    </r>
  </si>
  <si>
    <r>
      <t>·</t>
    </r>
    <r>
      <rPr>
        <sz val="7"/>
        <color theme="1"/>
        <rFont val="Times New Roman"/>
        <family val="1"/>
      </rPr>
      <t xml:space="preserve">   </t>
    </r>
    <r>
      <rPr>
        <sz val="9.5"/>
        <color rgb="FF000000"/>
        <rFont val="Calibri"/>
        <family val="2"/>
        <scheme val="minor"/>
      </rPr>
      <t>HCSIS/PROMISe TM Claim Error Resolution Tip Sheet for ODP</t>
    </r>
  </si>
  <si>
    <r>
      <t>o</t>
    </r>
    <r>
      <rPr>
        <sz val="7"/>
        <color theme="1"/>
        <rFont val="Times New Roman"/>
        <family val="1"/>
      </rPr>
      <t xml:space="preserve">  </t>
    </r>
    <r>
      <rPr>
        <sz val="9.5"/>
        <color rgb="FF000000"/>
        <rFont val="Calibri"/>
        <family val="2"/>
        <scheme val="minor"/>
      </rPr>
      <t>AEs are expected to assist Providers with claims denials resulting from but not limited to: issues with ISPs or discrepancies between HCSIS and information maintained by the Department’s CAO.</t>
    </r>
  </si>
  <si>
    <r>
      <t>3.</t>
    </r>
    <r>
      <rPr>
        <sz val="7"/>
        <color theme="1"/>
        <rFont val="Times New Roman"/>
        <family val="1"/>
      </rPr>
      <t xml:space="preserve"> </t>
    </r>
    <r>
      <rPr>
        <sz val="9.5"/>
        <color rgb="FF000000"/>
        <rFont val="Calibri"/>
        <family val="2"/>
        <scheme val="minor"/>
      </rPr>
      <t>(No) The AE does not have a designated point person for claims resolution.</t>
    </r>
  </si>
  <si>
    <r>
      <t>4.</t>
    </r>
    <r>
      <rPr>
        <sz val="7"/>
        <color theme="1"/>
        <rFont val="Times New Roman"/>
        <family val="1"/>
      </rPr>
      <t xml:space="preserve"> </t>
    </r>
    <r>
      <rPr>
        <sz val="9.5"/>
        <color rgb="FF000000"/>
        <rFont val="Calibri"/>
        <family val="2"/>
        <scheme val="minor"/>
      </rPr>
      <t>(N/A) The AE’s designated point person was not notified by a Provider that assistance was needed regarding denied claims.</t>
    </r>
  </si>
  <si>
    <t>6a.</t>
  </si>
  <si>
    <t>AE designates a point person.</t>
  </si>
  <si>
    <r>
      <t>·</t>
    </r>
    <r>
      <rPr>
        <sz val="7"/>
        <color theme="1"/>
        <rFont val="Times New Roman"/>
        <family val="1"/>
      </rPr>
      <t xml:space="preserve">   </t>
    </r>
    <r>
      <rPr>
        <sz val="9.5"/>
        <color rgb="FF000000"/>
        <rFont val="Calibri"/>
        <family val="2"/>
        <scheme val="minor"/>
      </rPr>
      <t xml:space="preserve">The AE designates a point person for claims resolution. </t>
    </r>
  </si>
  <si>
    <t>6b.</t>
  </si>
  <si>
    <t>AE develops/updates documentation or evidence.</t>
  </si>
  <si>
    <r>
      <t>·</t>
    </r>
    <r>
      <rPr>
        <sz val="7"/>
        <color rgb="FF000000"/>
        <rFont val="Times New Roman"/>
        <family val="1"/>
      </rPr>
      <t xml:space="preserve">   </t>
    </r>
    <r>
      <rPr>
        <sz val="9.5"/>
        <color rgb="FF000000"/>
        <rFont val="Calibri"/>
        <family val="2"/>
        <scheme val="minor"/>
      </rPr>
      <t>The AE develops/updates documentation or evidence to demonstrate use of ODP’s claim resolution process to help Providers with denied claims.</t>
    </r>
  </si>
  <si>
    <t>6c.</t>
  </si>
  <si>
    <t>The AE follows ODP’s record retention policy for individual closed records.</t>
  </si>
  <si>
    <r>
      <t>·</t>
    </r>
    <r>
      <rPr>
        <sz val="7"/>
        <color theme="1"/>
        <rFont val="Times New Roman"/>
        <family val="1"/>
      </rPr>
      <t xml:space="preserve">   </t>
    </r>
    <r>
      <rPr>
        <sz val="9.5"/>
        <color rgb="FF000000"/>
        <rFont val="Calibri"/>
        <family val="2"/>
        <scheme val="minor"/>
      </rPr>
      <t>The reviewer determines if the AE followed ODP’s record retention policy for individual closed records.</t>
    </r>
  </si>
  <si>
    <r>
      <t>1.</t>
    </r>
    <r>
      <rPr>
        <sz val="7"/>
        <color theme="1"/>
        <rFont val="Times New Roman"/>
        <family val="1"/>
      </rPr>
      <t xml:space="preserve"> </t>
    </r>
    <r>
      <rPr>
        <sz val="9.5"/>
        <color rgb="FF000000"/>
        <rFont val="Calibri"/>
        <family val="2"/>
        <scheme val="minor"/>
      </rPr>
      <t>(Yes) The AE followed ODP’s record retention policy.</t>
    </r>
  </si>
  <si>
    <r>
      <t>·</t>
    </r>
    <r>
      <rPr>
        <sz val="7"/>
        <color theme="1"/>
        <rFont val="Times New Roman"/>
        <family val="1"/>
      </rPr>
      <t xml:space="preserve">   </t>
    </r>
    <r>
      <rPr>
        <sz val="9.5"/>
        <color rgb="FF000000"/>
        <rFont val="Calibri"/>
        <family val="2"/>
        <scheme val="minor"/>
      </rPr>
      <t>AE OA Sections 3.3 &amp; 3.3.1</t>
    </r>
  </si>
  <si>
    <r>
      <t>·</t>
    </r>
    <r>
      <rPr>
        <sz val="7"/>
        <color theme="1"/>
        <rFont val="Times New Roman"/>
        <family val="1"/>
      </rPr>
      <t xml:space="preserve">   </t>
    </r>
    <r>
      <rPr>
        <sz val="9.5"/>
        <color rgb="FF000000"/>
        <rFont val="Calibri"/>
        <family val="2"/>
        <scheme val="minor"/>
      </rPr>
      <t>The reviewer will determine if the AE has any individual closed records by reviewing the “Demographics by County” report in HCSIS.</t>
    </r>
  </si>
  <si>
    <r>
      <t>2.</t>
    </r>
    <r>
      <rPr>
        <sz val="7"/>
        <color theme="1"/>
        <rFont val="Times New Roman"/>
        <family val="1"/>
      </rPr>
      <t xml:space="preserve"> </t>
    </r>
    <r>
      <rPr>
        <sz val="9.5"/>
        <color rgb="FF000000"/>
        <rFont val="Calibri"/>
        <family val="2"/>
        <scheme val="minor"/>
      </rPr>
      <t>(No) The AE did not follow ODP’s record retention policy.</t>
    </r>
  </si>
  <si>
    <r>
      <t>·</t>
    </r>
    <r>
      <rPr>
        <sz val="7"/>
        <color theme="1"/>
        <rFont val="Times New Roman"/>
        <family val="1"/>
      </rPr>
      <t xml:space="preserve">   </t>
    </r>
    <r>
      <rPr>
        <sz val="9.5"/>
        <color rgb="FF000000"/>
        <rFont val="Calibri"/>
        <family val="2"/>
        <scheme val="minor"/>
      </rPr>
      <t>The reviewer will review 1% of individual closed records with a maximum of five closed records. If there are less than five individuals closed for an AE, all individual closed records must be reviewed.</t>
    </r>
  </si>
  <si>
    <r>
      <t>o</t>
    </r>
    <r>
      <rPr>
        <sz val="7"/>
        <color theme="1"/>
        <rFont val="Times New Roman"/>
        <family val="1"/>
      </rPr>
      <t xml:space="preserve">  </t>
    </r>
    <r>
      <rPr>
        <sz val="9.5"/>
        <color rgb="FF000000"/>
        <rFont val="Calibri"/>
        <family val="2"/>
        <scheme val="minor"/>
      </rPr>
      <t xml:space="preserve">While an AE may have a longer purge period, this applies to all closed records that have not been purged; no closed records should be purged before five years of being closed. </t>
    </r>
  </si>
  <si>
    <r>
      <t>·</t>
    </r>
    <r>
      <rPr>
        <sz val="7"/>
        <color theme="1"/>
        <rFont val="Times New Roman"/>
        <family val="1"/>
      </rPr>
      <t xml:space="preserve">   </t>
    </r>
    <r>
      <rPr>
        <sz val="9.5"/>
        <color rgb="FF000000"/>
        <rFont val="Calibri"/>
        <family val="2"/>
        <scheme val="minor"/>
      </rPr>
      <t>The AE must:</t>
    </r>
  </si>
  <si>
    <r>
      <t>o</t>
    </r>
    <r>
      <rPr>
        <sz val="7"/>
        <color theme="1"/>
        <rFont val="Times New Roman"/>
        <family val="1"/>
      </rPr>
      <t xml:space="preserve">  </t>
    </r>
    <r>
      <rPr>
        <sz val="9.5"/>
        <color rgb="FF000000"/>
        <rFont val="Calibri"/>
        <family val="2"/>
        <scheme val="minor"/>
      </rPr>
      <t xml:space="preserve">Preserve the documents listed in Section 3.3.1 until the expiration of five (5) years after the ID/A Waiver Participant’s case is closed; or </t>
    </r>
  </si>
  <si>
    <r>
      <t>o</t>
    </r>
    <r>
      <rPr>
        <sz val="7"/>
        <color theme="1"/>
        <rFont val="Times New Roman"/>
        <family val="1"/>
      </rPr>
      <t xml:space="preserve">  </t>
    </r>
    <r>
      <rPr>
        <sz val="9.5"/>
        <color rgb="FF000000"/>
        <rFont val="Calibri"/>
        <family val="2"/>
        <scheme val="minor"/>
      </rPr>
      <t>Record(s) that relate to litigation, audit exceptions, or the settlement of a Claim related to performance or expenditures under this Agreement must be retained by the AE until such litigation, audit exception, or Claim has reached final disposition.</t>
    </r>
  </si>
  <si>
    <r>
      <t>·</t>
    </r>
    <r>
      <rPr>
        <sz val="7"/>
        <color theme="1"/>
        <rFont val="Times New Roman"/>
        <family val="1"/>
      </rPr>
      <t xml:space="preserve">   </t>
    </r>
    <r>
      <rPr>
        <sz val="9.5"/>
        <color rgb="FF000000"/>
        <rFont val="Calibri"/>
        <family val="2"/>
        <scheme val="minor"/>
      </rPr>
      <t>The reviewer will determine if the AE’s closed record(s) reviewed adhered to ODP’s record retention policy.</t>
    </r>
  </si>
  <si>
    <t>7a.</t>
  </si>
  <si>
    <t xml:space="preserve">AE develops/modifies a policy.    </t>
  </si>
  <si>
    <r>
      <t>·</t>
    </r>
    <r>
      <rPr>
        <sz val="7"/>
        <color theme="1"/>
        <rFont val="Times New Roman"/>
        <family val="1"/>
      </rPr>
      <t xml:space="preserve">   </t>
    </r>
    <r>
      <rPr>
        <sz val="9.5"/>
        <color rgb="FF000000"/>
        <rFont val="Calibri"/>
        <family val="2"/>
        <scheme val="minor"/>
      </rPr>
      <t>The AE develops/modifies and submits a policy that ensures the AE completes record retention procedures following ODP’s record retention policy.</t>
    </r>
  </si>
  <si>
    <r>
      <t>·</t>
    </r>
    <r>
      <rPr>
        <sz val="7"/>
        <color theme="1"/>
        <rFont val="Times New Roman"/>
        <family val="1"/>
      </rPr>
      <t xml:space="preserve">   </t>
    </r>
    <r>
      <rPr>
        <sz val="9.5"/>
        <color rgb="FF000000"/>
        <rFont val="Calibri"/>
        <family val="2"/>
        <scheme val="minor"/>
      </rPr>
      <t>The AE trains staff on the developed/modified policy and submits verification of training.</t>
    </r>
  </si>
  <si>
    <t>7b.</t>
  </si>
  <si>
    <t>The AE follows ODP’s record retention policy for individual active records.</t>
  </si>
  <si>
    <r>
      <t>·</t>
    </r>
    <r>
      <rPr>
        <sz val="7"/>
        <color theme="1"/>
        <rFont val="Times New Roman"/>
        <family val="1"/>
      </rPr>
      <t xml:space="preserve">   </t>
    </r>
    <r>
      <rPr>
        <sz val="9.5"/>
        <color rgb="FF000000"/>
        <rFont val="Calibri"/>
        <family val="2"/>
        <scheme val="minor"/>
      </rPr>
      <t>The reviewer determines if the AE follows ODP’s record retention policy for individual active records.</t>
    </r>
  </si>
  <si>
    <r>
      <t>1.</t>
    </r>
    <r>
      <rPr>
        <sz val="7"/>
        <color theme="1"/>
        <rFont val="Times New Roman"/>
        <family val="1"/>
      </rPr>
      <t xml:space="preserve"> </t>
    </r>
    <r>
      <rPr>
        <sz val="9.5"/>
        <color rgb="FF000000"/>
        <rFont val="Calibri"/>
        <family val="2"/>
        <scheme val="minor"/>
      </rPr>
      <t xml:space="preserve">(Yes) The AE follows ODP’s record retention policy. </t>
    </r>
  </si>
  <si>
    <r>
      <t>·</t>
    </r>
    <r>
      <rPr>
        <sz val="7"/>
        <color theme="1"/>
        <rFont val="Times New Roman"/>
        <family val="1"/>
      </rPr>
      <t xml:space="preserve">   </t>
    </r>
    <r>
      <rPr>
        <sz val="9.5"/>
        <color rgb="FF000000"/>
        <rFont val="Calibri"/>
        <family val="2"/>
        <scheme val="minor"/>
      </rPr>
      <t>AE OA, Sections 3.3 &amp; 3.3.1</t>
    </r>
  </si>
  <si>
    <r>
      <t>·</t>
    </r>
    <r>
      <rPr>
        <sz val="7"/>
        <color theme="1"/>
        <rFont val="Times New Roman"/>
        <family val="1"/>
      </rPr>
      <t xml:space="preserve">   </t>
    </r>
    <r>
      <rPr>
        <sz val="9.5"/>
        <color rgb="FF000000"/>
        <rFont val="Calibri"/>
        <family val="2"/>
        <scheme val="minor"/>
      </rPr>
      <t>Based on the core sample, the reviewer will review 1% of individual active records with a maximum of five active records. If there are less than five individuals active for an AE, all individual records must be reviewed.</t>
    </r>
  </si>
  <si>
    <r>
      <t>·</t>
    </r>
    <r>
      <rPr>
        <sz val="7"/>
        <color theme="1"/>
        <rFont val="Times New Roman"/>
        <family val="1"/>
      </rPr>
      <t xml:space="preserve">   </t>
    </r>
    <r>
      <rPr>
        <sz val="9.5"/>
        <color rgb="FF000000"/>
        <rFont val="Calibri"/>
        <family val="2"/>
        <scheme val="minor"/>
      </rPr>
      <t>The reviewer will determine if the AE’s record(s) reviewed adheres to ODP’s record retention policy.</t>
    </r>
  </si>
  <si>
    <t>8a.</t>
  </si>
  <si>
    <t>AE develops/modifies a policy.</t>
  </si>
  <si>
    <r>
      <t>·</t>
    </r>
    <r>
      <rPr>
        <sz val="7"/>
        <color rgb="FF000000"/>
        <rFont val="Times New Roman"/>
        <family val="1"/>
      </rPr>
      <t xml:space="preserve">   </t>
    </r>
    <r>
      <rPr>
        <sz val="9.5"/>
        <color rgb="FF000000"/>
        <rFont val="Calibri"/>
        <family val="2"/>
        <scheme val="minor"/>
      </rPr>
      <t>The AE calculates the number of days between the notification date to the AE and the remediation action date.</t>
    </r>
  </si>
  <si>
    <t>8b.</t>
  </si>
  <si>
    <t>The AE has a process to manage vacated capacity to ensure waiting list emergent needs are addressed timely.</t>
  </si>
  <si>
    <r>
      <t>·</t>
    </r>
    <r>
      <rPr>
        <sz val="7"/>
        <color theme="1"/>
        <rFont val="Times New Roman"/>
        <family val="1"/>
      </rPr>
      <t xml:space="preserve">   </t>
    </r>
    <r>
      <rPr>
        <sz val="9.5"/>
        <color rgb="FF000000"/>
        <rFont val="Calibri"/>
        <family val="2"/>
        <scheme val="minor"/>
      </rPr>
      <t>The reviewer will talk with the AE to determine how the AE:</t>
    </r>
  </si>
  <si>
    <r>
      <t>1.</t>
    </r>
    <r>
      <rPr>
        <sz val="7"/>
        <color theme="1"/>
        <rFont val="Times New Roman"/>
        <family val="1"/>
      </rPr>
      <t xml:space="preserve"> </t>
    </r>
    <r>
      <rPr>
        <sz val="9.5"/>
        <color rgb="FF000000"/>
        <rFont val="Calibri"/>
        <family val="2"/>
        <scheme val="minor"/>
      </rPr>
      <t xml:space="preserve">(Yes) The AE demonstrates it is managing vacated capacity to timely address waiting list emergent needs. </t>
    </r>
  </si>
  <si>
    <r>
      <t>·</t>
    </r>
    <r>
      <rPr>
        <sz val="7"/>
        <color rgb="FF000000"/>
        <rFont val="Times New Roman"/>
        <family val="1"/>
      </rPr>
      <t xml:space="preserve">   </t>
    </r>
    <r>
      <rPr>
        <sz val="9.5"/>
        <color rgb="FF000000"/>
        <rFont val="Calibri"/>
        <family val="2"/>
        <scheme val="minor"/>
      </rPr>
      <t>Exploratory</t>
    </r>
  </si>
  <si>
    <r>
      <t>o</t>
    </r>
    <r>
      <rPr>
        <sz val="7"/>
        <color theme="1"/>
        <rFont val="Times New Roman"/>
        <family val="1"/>
      </rPr>
      <t xml:space="preserve"> </t>
    </r>
    <r>
      <rPr>
        <sz val="10"/>
        <color rgb="FF000000"/>
        <rFont val="Calibri"/>
        <family val="2"/>
        <scheme val="minor"/>
      </rPr>
      <t>Triages and prioritizes emergent need</t>
    </r>
  </si>
  <si>
    <r>
      <t>2.</t>
    </r>
    <r>
      <rPr>
        <sz val="7"/>
        <color theme="1"/>
        <rFont val="Times New Roman"/>
        <family val="1"/>
      </rPr>
      <t xml:space="preserve"> </t>
    </r>
    <r>
      <rPr>
        <sz val="9.5"/>
        <color rgb="FF000000"/>
        <rFont val="Calibri"/>
        <family val="2"/>
        <scheme val="minor"/>
      </rPr>
      <t>(No) The AE is unable to demonstrate verbally or through provided documentation that it is addressing emergent needs by managing vacated capacity.</t>
    </r>
  </si>
  <si>
    <r>
      <t>·</t>
    </r>
    <r>
      <rPr>
        <sz val="7"/>
        <color theme="1"/>
        <rFont val="Times New Roman"/>
        <family val="1"/>
      </rPr>
      <t xml:space="preserve">   </t>
    </r>
    <r>
      <rPr>
        <sz val="9.5"/>
        <color rgb="FF000000"/>
        <rFont val="Calibri"/>
        <family val="2"/>
        <scheme val="minor"/>
      </rPr>
      <t>AE OA, Sections 3.4 &amp; 3.4.1</t>
    </r>
  </si>
  <si>
    <r>
      <t>o</t>
    </r>
    <r>
      <rPr>
        <sz val="7"/>
        <color theme="1"/>
        <rFont val="Times New Roman"/>
        <family val="1"/>
      </rPr>
      <t xml:space="preserve"> </t>
    </r>
    <r>
      <rPr>
        <sz val="10"/>
        <color rgb="FF000000"/>
        <rFont val="Calibri"/>
        <family val="2"/>
        <scheme val="minor"/>
      </rPr>
      <t>Provides updated information to SCOs about emergent needs of those on the waiting list</t>
    </r>
  </si>
  <si>
    <r>
      <t>o</t>
    </r>
    <r>
      <rPr>
        <sz val="7"/>
        <color theme="1"/>
        <rFont val="Times New Roman"/>
        <family val="1"/>
      </rPr>
      <t xml:space="preserve"> </t>
    </r>
    <r>
      <rPr>
        <sz val="10"/>
        <color rgb="FF000000"/>
        <rFont val="Calibri"/>
        <family val="2"/>
        <scheme val="minor"/>
      </rPr>
      <t>Uses data to identify who will be in need of waiver services (e.g., aging out of EPSDT, aging out of a RTF, children and youth, etc.)</t>
    </r>
  </si>
  <si>
    <r>
      <t>·</t>
    </r>
    <r>
      <rPr>
        <sz val="7"/>
        <color theme="1"/>
        <rFont val="Times New Roman"/>
        <family val="1"/>
      </rPr>
      <t xml:space="preserve">   </t>
    </r>
    <r>
      <rPr>
        <sz val="9.5"/>
        <color rgb="FF000000"/>
        <rFont val="Calibri"/>
        <family val="2"/>
        <scheme val="minor"/>
      </rPr>
      <t>The reviewer will consider that emergent needs are addressed timely according to the following criteria unless there is documentation that the circumstance was outside the AE’s control.</t>
    </r>
  </si>
  <si>
    <r>
      <t>o</t>
    </r>
    <r>
      <rPr>
        <sz val="7"/>
        <color theme="1"/>
        <rFont val="Times New Roman"/>
        <family val="1"/>
      </rPr>
      <t xml:space="preserve"> </t>
    </r>
    <r>
      <rPr>
        <sz val="10"/>
        <color rgb="FF000000"/>
        <rFont val="Calibri"/>
        <family val="2"/>
        <scheme val="minor"/>
      </rPr>
      <t>Within 14 calendar days to be in either reserved capacity or enrolled for the Consolidated and Community Living Waivers</t>
    </r>
  </si>
  <si>
    <r>
      <t>o</t>
    </r>
    <r>
      <rPr>
        <sz val="7"/>
        <color theme="1"/>
        <rFont val="Times New Roman"/>
        <family val="1"/>
      </rPr>
      <t xml:space="preserve"> </t>
    </r>
    <r>
      <rPr>
        <sz val="10"/>
        <color rgb="FF000000"/>
        <rFont val="Calibri"/>
        <family val="2"/>
        <scheme val="minor"/>
      </rPr>
      <t>Within 30 calendar days in reserved capacity or enrolled for the P/FDS Waiver.</t>
    </r>
  </si>
  <si>
    <t>The AE demonstrates the management of reserved capacity for transitions to a short-term facility.</t>
  </si>
  <si>
    <r>
      <t>·</t>
    </r>
    <r>
      <rPr>
        <sz val="7"/>
        <color theme="1"/>
        <rFont val="Times New Roman"/>
        <family val="1"/>
      </rPr>
      <t xml:space="preserve">   </t>
    </r>
    <r>
      <rPr>
        <sz val="9.5"/>
        <color theme="1"/>
        <rFont val="Calibri"/>
        <family val="2"/>
        <scheme val="minor"/>
      </rPr>
      <t>The reviewer will talk with the AE and review documentation provided by the AE to determine whether the AE effectively identifies and manages reserved capacity when individuals must be admitted temporarily to a hospital, nursing facility, or rehabilitation care facility, including the use of data sources such as PASRR and IM reports.</t>
    </r>
  </si>
  <si>
    <r>
      <t>1.</t>
    </r>
    <r>
      <rPr>
        <sz val="7"/>
        <color theme="1"/>
        <rFont val="Times New Roman"/>
        <family val="1"/>
      </rPr>
      <t xml:space="preserve"> </t>
    </r>
    <r>
      <rPr>
        <sz val="9.5"/>
        <color theme="1"/>
        <rFont val="Calibri"/>
        <family val="2"/>
        <scheme val="minor"/>
      </rPr>
      <t xml:space="preserve">(Yes) The AE demonstrates it is managing reserved capacity when a waiver participant experiences a short-term facility stay.  </t>
    </r>
  </si>
  <si>
    <r>
      <t>·</t>
    </r>
    <r>
      <rPr>
        <sz val="7"/>
        <color theme="1"/>
        <rFont val="Times New Roman"/>
        <family val="1"/>
      </rPr>
      <t xml:space="preserve">   </t>
    </r>
    <r>
      <rPr>
        <sz val="9.5"/>
        <color theme="1"/>
        <rFont val="Calibri"/>
        <family val="2"/>
        <scheme val="minor"/>
      </rPr>
      <t>AE OA, Section 3.4.4</t>
    </r>
  </si>
  <si>
    <r>
      <t>·</t>
    </r>
    <r>
      <rPr>
        <sz val="7"/>
        <color theme="1"/>
        <rFont val="Times New Roman"/>
        <family val="1"/>
      </rPr>
      <t xml:space="preserve">   </t>
    </r>
    <r>
      <rPr>
        <sz val="9.5"/>
        <color theme="1"/>
        <rFont val="Calibri"/>
        <family val="2"/>
        <scheme val="minor"/>
      </rPr>
      <t>Short-term facility means temporary admission to a hospital, nursing facility or rehabilitation care facility.</t>
    </r>
  </si>
  <si>
    <r>
      <t>2.</t>
    </r>
    <r>
      <rPr>
        <sz val="7"/>
        <color theme="1"/>
        <rFont val="Times New Roman"/>
        <family val="1"/>
      </rPr>
      <t xml:space="preserve"> </t>
    </r>
    <r>
      <rPr>
        <sz val="9.5"/>
        <color theme="1"/>
        <rFont val="Calibri"/>
        <family val="2"/>
        <scheme val="minor"/>
      </rPr>
      <t>(No) The evidence provided by the AE doesn’t demonstrate effective management of reserved capacity when short-term facility stays occur.</t>
    </r>
  </si>
  <si>
    <r>
      <t>3.</t>
    </r>
    <r>
      <rPr>
        <sz val="7"/>
        <color theme="1"/>
        <rFont val="Times New Roman"/>
        <family val="1"/>
      </rPr>
      <t xml:space="preserve"> </t>
    </r>
    <r>
      <rPr>
        <sz val="9.5"/>
        <color theme="1"/>
        <rFont val="Calibri"/>
        <family val="2"/>
        <scheme val="minor"/>
      </rPr>
      <t>(N/A) There have been no short-term facility stays during the review period.</t>
    </r>
  </si>
  <si>
    <t>10a.</t>
  </si>
  <si>
    <t>AE develops/modifies a protocol.</t>
  </si>
  <si>
    <r>
      <t>·</t>
    </r>
    <r>
      <rPr>
        <sz val="7"/>
        <color rgb="FF000000"/>
        <rFont val="Times New Roman"/>
        <family val="1"/>
      </rPr>
      <t xml:space="preserve">   </t>
    </r>
    <r>
      <rPr>
        <sz val="9.5"/>
        <color rgb="FF000000"/>
        <rFont val="Calibri"/>
        <family val="2"/>
        <scheme val="minor"/>
      </rPr>
      <t>The AE develops/modifies and submits a protocol to improve their management of reserved capacity when short-term facility stays occur.</t>
    </r>
  </si>
  <si>
    <r>
      <t>·</t>
    </r>
    <r>
      <rPr>
        <sz val="7"/>
        <color theme="1"/>
        <rFont val="Times New Roman"/>
        <family val="1"/>
      </rPr>
      <t xml:space="preserve">   </t>
    </r>
    <r>
      <rPr>
        <sz val="9.5"/>
        <color theme="1"/>
        <rFont val="Calibri"/>
        <family val="2"/>
        <scheme val="minor"/>
      </rPr>
      <t>The AE calculates the number of days between the notification date to the AE and the remediation action date.</t>
    </r>
  </si>
  <si>
    <r>
      <t>·</t>
    </r>
    <r>
      <rPr>
        <sz val="7"/>
        <color rgb="FF000000"/>
        <rFont val="Times New Roman"/>
        <family val="1"/>
      </rPr>
      <t xml:space="preserve">   </t>
    </r>
    <r>
      <rPr>
        <sz val="9.5"/>
        <color rgb="FF000000"/>
        <rFont val="Calibri"/>
        <family val="2"/>
        <scheme val="minor"/>
      </rPr>
      <t xml:space="preserve">The AE trains staff on the developed/modified protocol and submits verification of training. </t>
    </r>
  </si>
  <si>
    <r>
      <t>·</t>
    </r>
    <r>
      <rPr>
        <sz val="7"/>
        <color theme="1"/>
        <rFont val="Times New Roman"/>
        <family val="1"/>
      </rPr>
      <t xml:space="preserve">   </t>
    </r>
    <r>
      <rPr>
        <sz val="9.5"/>
        <color theme="1"/>
        <rFont val="Calibri"/>
        <family val="2"/>
        <scheme val="minor"/>
      </rPr>
      <t>The AE chooses the appropriate time frame from the drop down.</t>
    </r>
  </si>
  <si>
    <t>10b.</t>
  </si>
  <si>
    <r>
      <t>·</t>
    </r>
    <r>
      <rPr>
        <sz val="7"/>
        <color theme="1"/>
        <rFont val="Times New Roman"/>
        <family val="1"/>
      </rPr>
      <t xml:space="preserve">   </t>
    </r>
    <r>
      <rPr>
        <sz val="9.5"/>
        <color theme="1"/>
        <rFont val="Calibri"/>
        <family val="2"/>
        <scheme val="minor"/>
      </rPr>
      <t>The AE submits documentation of “other” remediation actions taken to comply with the requirements.</t>
    </r>
  </si>
  <si>
    <r>
      <t>·</t>
    </r>
    <r>
      <rPr>
        <sz val="7"/>
        <color theme="1"/>
        <rFont val="Times New Roman"/>
        <family val="1"/>
      </rPr>
      <t xml:space="preserve">   </t>
    </r>
    <r>
      <rPr>
        <sz val="9.5"/>
        <color theme="1"/>
        <rFont val="Calibri"/>
        <family val="2"/>
        <scheme val="minor"/>
      </rPr>
      <t>The AE enters the REMEDIATION ACTION taken in the comment field.</t>
    </r>
  </si>
  <si>
    <t>The AE implements its established protocols for management of unanticipated emergencies.</t>
  </si>
  <si>
    <r>
      <t>·</t>
    </r>
    <r>
      <rPr>
        <sz val="7"/>
        <color theme="1"/>
        <rFont val="Times New Roman"/>
        <family val="1"/>
      </rPr>
      <t xml:space="preserve">   </t>
    </r>
    <r>
      <rPr>
        <sz val="9.5"/>
        <color rgb="FF000000"/>
        <rFont val="Calibri"/>
        <family val="2"/>
        <scheme val="minor"/>
      </rPr>
      <t>The reviewer will talk with the AE and review the protocol provided by the AE to determine whether the AE manages unanticipated emergencies for prospective waiver participants by implementing its written protocols.</t>
    </r>
  </si>
  <si>
    <t>1. (Yes) The AE demonstrates it is following written protocols to handle unanticipated emergencies.</t>
  </si>
  <si>
    <r>
      <t>·</t>
    </r>
    <r>
      <rPr>
        <sz val="7"/>
        <color rgb="FF000000"/>
        <rFont val="Times New Roman"/>
        <family val="1"/>
      </rPr>
      <t xml:space="preserve">   </t>
    </r>
    <r>
      <rPr>
        <sz val="9.5"/>
        <color rgb="FF000000"/>
        <rFont val="Calibri"/>
        <family val="2"/>
        <scheme val="minor"/>
      </rPr>
      <t>AE OA, Section 3.4.5</t>
    </r>
  </si>
  <si>
    <r>
      <t>·</t>
    </r>
    <r>
      <rPr>
        <sz val="7"/>
        <color theme="1"/>
        <rFont val="Times New Roman"/>
        <family val="1"/>
      </rPr>
      <t xml:space="preserve">   </t>
    </r>
    <r>
      <rPr>
        <sz val="9.5"/>
        <color rgb="FF000000"/>
        <rFont val="Calibri"/>
        <family val="2"/>
        <scheme val="minor"/>
      </rPr>
      <t>Key elements of the protocol should include but are not limited to:</t>
    </r>
  </si>
  <si>
    <t>2. (No) The AE did not implement their protocol to effectively manage unanticipated emergencies.</t>
  </si>
  <si>
    <r>
      <t>o</t>
    </r>
    <r>
      <rPr>
        <sz val="7"/>
        <color theme="1"/>
        <rFont val="Times New Roman"/>
        <family val="1"/>
      </rPr>
      <t xml:space="preserve"> </t>
    </r>
    <r>
      <rPr>
        <sz val="9.5"/>
        <color rgb="FF000000"/>
        <rFont val="Calibri"/>
        <family val="2"/>
        <scheme val="minor"/>
      </rPr>
      <t>Communication strategy that identifies a designated point person(s) responsible for responding to unanticipated emergencies at any point of time.</t>
    </r>
  </si>
  <si>
    <t>3. (No) The AE doesn’t have a protocol to manage unanticipated emergencies.</t>
  </si>
  <si>
    <r>
      <t>o</t>
    </r>
    <r>
      <rPr>
        <sz val="7"/>
        <color theme="1"/>
        <rFont val="Times New Roman"/>
        <family val="1"/>
      </rPr>
      <t xml:space="preserve"> </t>
    </r>
    <r>
      <rPr>
        <sz val="9.5"/>
        <color rgb="FF000000"/>
        <rFont val="Calibri"/>
        <family val="2"/>
        <scheme val="minor"/>
      </rPr>
      <t>Activities to be implemented to ensure the safety of an individual in the absence of waiver enrollment.</t>
    </r>
  </si>
  <si>
    <t xml:space="preserve">4. (N/A) There were no unanticipated emergencies during the review period. </t>
  </si>
  <si>
    <t>11a.</t>
  </si>
  <si>
    <r>
      <t>·</t>
    </r>
    <r>
      <rPr>
        <sz val="7"/>
        <color theme="1"/>
        <rFont val="Times New Roman"/>
        <family val="1"/>
      </rPr>
      <t xml:space="preserve">   </t>
    </r>
    <r>
      <rPr>
        <sz val="9.5"/>
        <color rgb="FF000000"/>
        <rFont val="Calibri"/>
        <family val="2"/>
        <scheme val="minor"/>
      </rPr>
      <t>The AE develops/modifies and submits a protocol for the management of unanticipated emergencies.</t>
    </r>
  </si>
  <si>
    <r>
      <t>·</t>
    </r>
    <r>
      <rPr>
        <sz val="7"/>
        <color theme="1"/>
        <rFont val="Times New Roman"/>
        <family val="1"/>
      </rPr>
      <t xml:space="preserve">   </t>
    </r>
    <r>
      <rPr>
        <sz val="9.5"/>
        <color rgb="FF000000"/>
        <rFont val="Calibri"/>
        <family val="2"/>
        <scheme val="minor"/>
      </rPr>
      <t>The AE trains staff on the developed/modified protocol and submits verification of training.</t>
    </r>
  </si>
  <si>
    <t>11b.</t>
  </si>
  <si>
    <t>AE trains staff on the existing protocol.</t>
  </si>
  <si>
    <r>
      <t>·</t>
    </r>
    <r>
      <rPr>
        <sz val="7"/>
        <color theme="1"/>
        <rFont val="Times New Roman"/>
        <family val="1"/>
      </rPr>
      <t xml:space="preserve">   </t>
    </r>
    <r>
      <rPr>
        <sz val="9.5"/>
        <color rgb="FF000000"/>
        <rFont val="Calibri"/>
        <family val="2"/>
        <scheme val="minor"/>
      </rPr>
      <t>The AE trains staff on the existing protocol and submits verification of training.</t>
    </r>
  </si>
  <si>
    <r>
      <t>·</t>
    </r>
    <r>
      <rPr>
        <sz val="7"/>
        <color theme="1"/>
        <rFont val="Times New Roman"/>
        <family val="1"/>
      </rPr>
      <t xml:space="preserve">   </t>
    </r>
    <r>
      <rPr>
        <sz val="9.5"/>
        <color rgb="FF000000"/>
        <rFont val="Calibri"/>
        <family val="2"/>
        <scheme val="minor"/>
      </rPr>
      <t xml:space="preserve">The Provider submits documentation of enrollment and when completed CI certificate as appropriate. </t>
    </r>
  </si>
  <si>
    <t>11c.</t>
  </si>
  <si>
    <t>The AE implements the ODP Provider risk screening process.</t>
  </si>
  <si>
    <r>
      <t>·</t>
    </r>
    <r>
      <rPr>
        <sz val="7"/>
        <color theme="1"/>
        <rFont val="Times New Roman"/>
        <family val="1"/>
      </rPr>
      <t xml:space="preserve">   </t>
    </r>
    <r>
      <rPr>
        <sz val="9.5"/>
        <color rgb="FF000000"/>
        <rFont val="Calibri"/>
        <family val="2"/>
        <scheme val="minor"/>
      </rPr>
      <t>The reviewer will look at the risk screening and other Provider analyses completed by the AE from the prior fiscal year (FY 21/22) for all Residential Service Providers qualified by the AE.</t>
    </r>
  </si>
  <si>
    <t>1. (Yes) The AE implemented ODP’s Provider risk screening process.</t>
  </si>
  <si>
    <r>
      <t>·</t>
    </r>
    <r>
      <rPr>
        <sz val="7"/>
        <color theme="1"/>
        <rFont val="Times New Roman"/>
        <family val="1"/>
      </rPr>
      <t xml:space="preserve">   </t>
    </r>
    <r>
      <rPr>
        <sz val="9.5"/>
        <color rgb="FF000000"/>
        <rFont val="Calibri"/>
        <family val="2"/>
        <scheme val="minor"/>
      </rPr>
      <t>AE OA, Section 4.1</t>
    </r>
  </si>
  <si>
    <r>
      <t>·</t>
    </r>
    <r>
      <rPr>
        <sz val="7"/>
        <color theme="1"/>
        <rFont val="Times New Roman"/>
        <family val="1"/>
      </rPr>
      <t xml:space="preserve">   </t>
    </r>
    <r>
      <rPr>
        <sz val="9.5"/>
        <color rgb="FF000000"/>
        <rFont val="Calibri"/>
        <family val="2"/>
        <scheme val="minor"/>
      </rPr>
      <t>The reviewer determines if the AE identified issues with Provider service delivery that potentially affect individual health and welfare and/or the Provider’s ability to successfully operate by reviewing risk screening tools completed.</t>
    </r>
  </si>
  <si>
    <t>2. (No) The AE did not implement ODP’s Provider risk screening process.</t>
  </si>
  <si>
    <r>
      <t>·</t>
    </r>
    <r>
      <rPr>
        <sz val="7"/>
        <color theme="1"/>
        <rFont val="Times New Roman"/>
        <family val="1"/>
      </rPr>
      <t xml:space="preserve">   </t>
    </r>
    <r>
      <rPr>
        <sz val="9.5"/>
        <color rgb="FF000000"/>
        <rFont val="Calibri"/>
        <family val="2"/>
        <scheme val="minor"/>
      </rPr>
      <t>The reviewer pulls information to identify the Providers who were required to have a risk screening completed by reviewing the risk screening results and determine the AE’s actions to follow-up with the Provider if they were moved to Phase 2.</t>
    </r>
  </si>
  <si>
    <t xml:space="preserve">3. (N/A) The AE is not lead for a Provider.  </t>
  </si>
  <si>
    <t>12a.</t>
  </si>
  <si>
    <t xml:space="preserve">AE implements ODP’s Provider risk screening process. </t>
  </si>
  <si>
    <r>
      <t>·</t>
    </r>
    <r>
      <rPr>
        <sz val="7"/>
        <color theme="1"/>
        <rFont val="Times New Roman"/>
        <family val="1"/>
      </rPr>
      <t xml:space="preserve">   </t>
    </r>
    <r>
      <rPr>
        <sz val="9.5"/>
        <color rgb="FF000000"/>
        <rFont val="Calibri"/>
        <family val="2"/>
        <scheme val="minor"/>
      </rPr>
      <t>The AE implements ODP’s risk screening process.</t>
    </r>
  </si>
  <si>
    <r>
      <t>·</t>
    </r>
    <r>
      <rPr>
        <sz val="7"/>
        <color theme="1"/>
        <rFont val="Times New Roman"/>
        <family val="1"/>
      </rPr>
      <t xml:space="preserve">   </t>
    </r>
    <r>
      <rPr>
        <sz val="9.5"/>
        <color rgb="FF000000"/>
        <rFont val="Calibri"/>
        <family val="2"/>
        <scheme val="minor"/>
      </rPr>
      <t xml:space="preserve">The AE submits documentation as appropriate. </t>
    </r>
  </si>
  <si>
    <t>12b.</t>
  </si>
  <si>
    <t>The AE has a written policy that supports the release of the incident report information upon request.</t>
  </si>
  <si>
    <r>
      <t>·</t>
    </r>
    <r>
      <rPr>
        <sz val="7"/>
        <color theme="1"/>
        <rFont val="Times New Roman"/>
        <family val="1"/>
      </rPr>
      <t xml:space="preserve">   </t>
    </r>
    <r>
      <rPr>
        <sz val="9.5"/>
        <color rgb="FF000000"/>
        <rFont val="Calibri"/>
        <family val="2"/>
        <scheme val="minor"/>
      </rPr>
      <t>The reviewer determines if the AE has a written policy, or is included in a larger policy, that supports the release of the incident information to the individual, or persons designated by the individual, upon request.</t>
    </r>
  </si>
  <si>
    <t>1. (Yes) The evidence indicates that a policy exists and all the listed requirements are met.</t>
  </si>
  <si>
    <r>
      <t>·</t>
    </r>
    <r>
      <rPr>
        <sz val="7"/>
        <color theme="1"/>
        <rFont val="Times New Roman"/>
        <family val="1"/>
      </rPr>
      <t xml:space="preserve">   </t>
    </r>
    <r>
      <rPr>
        <sz val="9.5"/>
        <color rgb="FF000000"/>
        <rFont val="Calibri"/>
        <family val="2"/>
        <scheme val="minor"/>
      </rPr>
      <t>Exploratory</t>
    </r>
  </si>
  <si>
    <r>
      <t>·</t>
    </r>
    <r>
      <rPr>
        <sz val="7"/>
        <color theme="1"/>
        <rFont val="Times New Roman"/>
        <family val="1"/>
      </rPr>
      <t xml:space="preserve">   </t>
    </r>
    <r>
      <rPr>
        <sz val="9.5"/>
        <color rgb="FF000000"/>
        <rFont val="Calibri"/>
        <family val="2"/>
        <scheme val="minor"/>
      </rPr>
      <t>The incident information is the incident report or a summary of the incident, the findings and the actions taken.</t>
    </r>
  </si>
  <si>
    <t>2. (No) There is no evidence that a policy exists or all the listed requirements were not met.</t>
  </si>
  <si>
    <r>
      <t>·</t>
    </r>
    <r>
      <rPr>
        <sz val="7"/>
        <color theme="1"/>
        <rFont val="Times New Roman"/>
        <family val="1"/>
      </rPr>
      <t xml:space="preserve">   </t>
    </r>
    <r>
      <rPr>
        <sz val="9.5"/>
        <color rgb="FF000000"/>
        <rFont val="Calibri"/>
        <family val="2"/>
        <scheme val="minor"/>
      </rPr>
      <t xml:space="preserve">The information must be redacted to exclude information about another individual and the reporter, unless the reporter is the individual who receives the information.  </t>
    </r>
  </si>
  <si>
    <r>
      <t>·</t>
    </r>
    <r>
      <rPr>
        <sz val="7"/>
        <color theme="1"/>
        <rFont val="Times New Roman"/>
        <family val="1"/>
      </rPr>
      <t xml:space="preserve">   </t>
    </r>
    <r>
      <rPr>
        <sz val="9.5"/>
        <color rgb="FF000000"/>
        <rFont val="Calibri"/>
        <family val="2"/>
        <scheme val="minor"/>
      </rPr>
      <t>An incident report does not include the investigation file.  In order to satisfy these requirements, the AE’s policy must support the release of the following:</t>
    </r>
  </si>
  <si>
    <r>
      <t>o</t>
    </r>
    <r>
      <rPr>
        <sz val="7"/>
        <color theme="1"/>
        <rFont val="Times New Roman"/>
        <family val="1"/>
      </rPr>
      <t xml:space="preserve">  </t>
    </r>
    <r>
      <rPr>
        <sz val="9.5"/>
        <color rgb="FF000000"/>
        <rFont val="Calibri"/>
        <family val="2"/>
        <scheme val="minor"/>
      </rPr>
      <t>A summary of the incident, to include:</t>
    </r>
  </si>
  <si>
    <r>
      <t>-</t>
    </r>
    <r>
      <rPr>
        <sz val="7"/>
        <color theme="1"/>
        <rFont val="Times New Roman"/>
        <family val="1"/>
      </rPr>
      <t xml:space="preserve">    </t>
    </r>
    <r>
      <rPr>
        <sz val="9.5"/>
        <color rgb="FF000000"/>
        <rFont val="Calibri"/>
        <family val="2"/>
        <scheme val="minor"/>
      </rPr>
      <t>A description of the incident</t>
    </r>
  </si>
  <si>
    <r>
      <t>-</t>
    </r>
    <r>
      <rPr>
        <sz val="7"/>
        <color theme="1"/>
        <rFont val="Times New Roman"/>
        <family val="1"/>
      </rPr>
      <t xml:space="preserve">    </t>
    </r>
    <r>
      <rPr>
        <sz val="9.5"/>
        <color rgb="FF000000"/>
        <rFont val="Calibri"/>
        <family val="2"/>
        <scheme val="minor"/>
      </rPr>
      <t>The immediate action(s) taken to protect the health, safety and well-being of the individual</t>
    </r>
  </si>
  <si>
    <r>
      <t>-</t>
    </r>
    <r>
      <rPr>
        <sz val="7"/>
        <color theme="1"/>
        <rFont val="Times New Roman"/>
        <family val="1"/>
      </rPr>
      <t xml:space="preserve">    </t>
    </r>
    <r>
      <rPr>
        <sz val="9.5"/>
        <color rgb="FF000000"/>
        <rFont val="Calibri"/>
        <family val="2"/>
        <scheme val="minor"/>
      </rPr>
      <t>Incident classification</t>
    </r>
  </si>
  <si>
    <r>
      <t>-</t>
    </r>
    <r>
      <rPr>
        <sz val="7"/>
        <color theme="1"/>
        <rFont val="Times New Roman"/>
        <family val="1"/>
      </rPr>
      <t xml:space="preserve">    </t>
    </r>
    <r>
      <rPr>
        <sz val="9.5"/>
        <color rgb="FF000000"/>
        <rFont val="Calibri"/>
        <family val="2"/>
        <scheme val="minor"/>
      </rPr>
      <t>All notification information to include date and person or entity notified</t>
    </r>
  </si>
  <si>
    <r>
      <t>o</t>
    </r>
    <r>
      <rPr>
        <sz val="7"/>
        <color theme="1"/>
        <rFont val="Times New Roman"/>
        <family val="1"/>
      </rPr>
      <t xml:space="preserve">  </t>
    </r>
    <r>
      <rPr>
        <sz val="9.5"/>
        <color rgb="FF000000"/>
        <rFont val="Calibri"/>
        <family val="2"/>
        <scheme val="minor"/>
      </rPr>
      <t>The findings, to include:</t>
    </r>
  </si>
  <si>
    <r>
      <t>-</t>
    </r>
    <r>
      <rPr>
        <sz val="7"/>
        <color theme="1"/>
        <rFont val="Times New Roman"/>
        <family val="1"/>
      </rPr>
      <t xml:space="preserve">    </t>
    </r>
    <r>
      <rPr>
        <sz val="9.5"/>
        <color rgb="FF000000"/>
        <rFont val="Calibri"/>
        <family val="2"/>
        <scheme val="minor"/>
      </rPr>
      <t>Additional Information</t>
    </r>
  </si>
  <si>
    <r>
      <t>-</t>
    </r>
    <r>
      <rPr>
        <sz val="7"/>
        <color theme="1"/>
        <rFont val="Times New Roman"/>
        <family val="1"/>
      </rPr>
      <t xml:space="preserve">    </t>
    </r>
    <r>
      <rPr>
        <sz val="9.5"/>
        <color rgb="FF000000"/>
        <rFont val="Calibri"/>
        <family val="2"/>
        <scheme val="minor"/>
      </rPr>
      <t>Investigation findings and determination (when applicable)</t>
    </r>
  </si>
  <si>
    <r>
      <t>o</t>
    </r>
    <r>
      <rPr>
        <sz val="7"/>
        <color theme="1"/>
        <rFont val="Times New Roman"/>
        <family val="1"/>
      </rPr>
      <t xml:space="preserve">  </t>
    </r>
    <r>
      <rPr>
        <sz val="9.5"/>
        <color rgb="FF000000"/>
        <rFont val="Calibri"/>
        <family val="2"/>
        <scheme val="minor"/>
      </rPr>
      <t>The actions taken, to include:</t>
    </r>
  </si>
  <si>
    <r>
      <t>-</t>
    </r>
    <r>
      <rPr>
        <sz val="7"/>
        <color theme="1"/>
        <rFont val="Times New Roman"/>
        <family val="1"/>
      </rPr>
      <t xml:space="preserve">    </t>
    </r>
    <r>
      <rPr>
        <sz val="9.5"/>
        <color rgb="FF000000"/>
        <rFont val="Calibri"/>
        <family val="2"/>
        <scheme val="minor"/>
      </rPr>
      <t>Corrective Actions planned or implemented</t>
    </r>
  </si>
  <si>
    <r>
      <t>-</t>
    </r>
    <r>
      <rPr>
        <sz val="7"/>
        <color theme="1"/>
        <rFont val="Times New Roman"/>
        <family val="1"/>
      </rPr>
      <t xml:space="preserve">    </t>
    </r>
    <r>
      <rPr>
        <sz val="9.5"/>
        <color rgb="FF000000"/>
        <rFont val="Calibri"/>
        <family val="2"/>
        <scheme val="minor"/>
      </rPr>
      <t>Medical Intervention Information</t>
    </r>
  </si>
  <si>
    <t>The AE has a policy to monitor EIM restraint and medication error reports in order to ensure proper procedures are followed and detect abuse and neglect.</t>
  </si>
  <si>
    <r>
      <t>·</t>
    </r>
    <r>
      <rPr>
        <sz val="7"/>
        <color theme="1"/>
        <rFont val="Times New Roman"/>
        <family val="1"/>
      </rPr>
      <t xml:space="preserve">   </t>
    </r>
    <r>
      <rPr>
        <sz val="9.5"/>
        <color rgb="FF000000"/>
        <rFont val="Calibri"/>
        <family val="2"/>
        <scheme val="minor"/>
      </rPr>
      <t>The reviewer will determine if the AE has a written policy related to the review of EIM restraint and medication error incident reports. The policy at a minimum should contain processes that outline:</t>
    </r>
  </si>
  <si>
    <t>1. (Yes) The evidence indicates that a policy exists, and all the listed requirements were met.</t>
  </si>
  <si>
    <r>
      <t>·</t>
    </r>
    <r>
      <rPr>
        <sz val="7"/>
        <color theme="1"/>
        <rFont val="Times New Roman"/>
        <family val="1"/>
      </rPr>
      <t xml:space="preserve">   </t>
    </r>
    <r>
      <rPr>
        <sz val="9.5"/>
        <color rgb="FF000000"/>
        <rFont val="Calibri"/>
        <family val="2"/>
        <scheme val="minor"/>
      </rPr>
      <t>Consolidated, CL and P/FDS Waivers</t>
    </r>
  </si>
  <si>
    <r>
      <t>o</t>
    </r>
    <r>
      <rPr>
        <sz val="7"/>
        <color theme="1"/>
        <rFont val="Times New Roman"/>
        <family val="1"/>
      </rPr>
      <t xml:space="preserve"> </t>
    </r>
    <r>
      <rPr>
        <sz val="9.5"/>
        <color rgb="FF000000"/>
        <rFont val="Calibri"/>
        <family val="2"/>
        <scheme val="minor"/>
      </rPr>
      <t xml:space="preserve">The review of all restraint and medication error EIM incident reports on a periodic basis.  </t>
    </r>
  </si>
  <si>
    <t>2. (No) There is no evidence that a policy exists, or all the listed requirements were not met.</t>
  </si>
  <si>
    <r>
      <t>o</t>
    </r>
    <r>
      <rPr>
        <sz val="7"/>
        <color theme="1"/>
        <rFont val="Times New Roman"/>
        <family val="1"/>
      </rPr>
      <t xml:space="preserve"> </t>
    </r>
    <r>
      <rPr>
        <sz val="9.5"/>
        <color rgb="FF000000"/>
        <rFont val="Calibri"/>
        <family val="2"/>
        <scheme val="minor"/>
      </rPr>
      <t>This process is also to include the review of reports that have been initiated but not submitted.</t>
    </r>
  </si>
  <si>
    <r>
      <t>·</t>
    </r>
    <r>
      <rPr>
        <sz val="7"/>
        <color theme="1"/>
        <rFont val="Times New Roman"/>
        <family val="1"/>
      </rPr>
      <t xml:space="preserve">   </t>
    </r>
    <r>
      <rPr>
        <sz val="9.5"/>
        <color rgb="FF000000"/>
        <rFont val="Calibri"/>
        <family val="2"/>
        <scheme val="minor"/>
      </rPr>
      <t>AE OA</t>
    </r>
  </si>
  <si>
    <r>
      <t>o</t>
    </r>
    <r>
      <rPr>
        <sz val="7"/>
        <color theme="1"/>
        <rFont val="Times New Roman"/>
        <family val="1"/>
      </rPr>
      <t xml:space="preserve"> </t>
    </r>
    <r>
      <rPr>
        <sz val="9.5"/>
        <color rgb="FF000000"/>
        <rFont val="Calibri"/>
        <family val="2"/>
        <scheme val="minor"/>
      </rPr>
      <t>Evaluation of the circumstances and frequency of restraints and medication errors on a periodic basis, including the use of restraint dashboard.</t>
    </r>
  </si>
  <si>
    <r>
      <t>o</t>
    </r>
    <r>
      <rPr>
        <sz val="7"/>
        <color theme="1"/>
        <rFont val="Times New Roman"/>
        <family val="1"/>
      </rPr>
      <t xml:space="preserve"> </t>
    </r>
    <r>
      <rPr>
        <sz val="9.5"/>
        <color rgb="FF000000"/>
        <rFont val="Calibri"/>
        <family val="2"/>
        <scheme val="minor"/>
      </rPr>
      <t>Methods to recognize unreported critical incidents and ensure reporting, investigation and implementation of corrective actions.</t>
    </r>
  </si>
  <si>
    <r>
      <t>o</t>
    </r>
    <r>
      <rPr>
        <sz val="7"/>
        <color theme="1"/>
        <rFont val="Times New Roman"/>
        <family val="1"/>
      </rPr>
      <t xml:space="preserve"> </t>
    </r>
    <r>
      <rPr>
        <sz val="9.5"/>
        <color rgb="FF000000"/>
        <rFont val="Calibri"/>
        <family val="2"/>
        <scheme val="minor"/>
      </rPr>
      <t>Collaboration and communication with the individual’s team to ensure health and safety.</t>
    </r>
  </si>
  <si>
    <r>
      <t>o</t>
    </r>
    <r>
      <rPr>
        <sz val="7"/>
        <color theme="1"/>
        <rFont val="Times New Roman"/>
        <family val="1"/>
      </rPr>
      <t xml:space="preserve"> </t>
    </r>
    <r>
      <rPr>
        <sz val="9.5"/>
        <color rgb="FF000000"/>
        <rFont val="Calibri"/>
        <family val="2"/>
        <scheme val="minor"/>
      </rPr>
      <t>Collaboration and communication with the individual’s team to revise ISP, behavior support plan, and risk mitigation plan.</t>
    </r>
  </si>
  <si>
    <t>14a.</t>
  </si>
  <si>
    <r>
      <t>·</t>
    </r>
    <r>
      <rPr>
        <sz val="7"/>
        <color theme="1"/>
        <rFont val="Times New Roman"/>
        <family val="1"/>
      </rPr>
      <t xml:space="preserve">   </t>
    </r>
    <r>
      <rPr>
        <sz val="9.5"/>
        <color rgb="FF000000"/>
        <rFont val="Calibri"/>
        <family val="2"/>
        <scheme val="minor"/>
      </rPr>
      <t>The AE develops/modifies and submits a policy to monitor EIM restraint and medication error reports in order to ensure proper procedures are followed and detect abuse and neglect.</t>
    </r>
  </si>
  <si>
    <t>14b.</t>
  </si>
  <si>
    <t>AE trains staff on the existing policy.</t>
  </si>
  <si>
    <r>
      <t>·</t>
    </r>
    <r>
      <rPr>
        <sz val="7"/>
        <color rgb="FF000000"/>
        <rFont val="Times New Roman"/>
        <family val="1"/>
      </rPr>
      <t xml:space="preserve">   </t>
    </r>
    <r>
      <rPr>
        <sz val="9.5"/>
        <color rgb="FF000000"/>
        <rFont val="Calibri"/>
        <family val="2"/>
        <scheme val="minor"/>
      </rPr>
      <t>The AE trains staff on the existing policy and submits verification of training.</t>
    </r>
  </si>
  <si>
    <t>14c.</t>
  </si>
  <si>
    <t>The AE conducts and documents a trend analysis to identify risks that require intervention to avoid a crisis.</t>
  </si>
  <si>
    <r>
      <t>·</t>
    </r>
    <r>
      <rPr>
        <sz val="7"/>
        <color theme="1"/>
        <rFont val="Times New Roman"/>
        <family val="1"/>
      </rPr>
      <t xml:space="preserve">   </t>
    </r>
    <r>
      <rPr>
        <sz val="9.5"/>
        <color rgb="FF000000"/>
        <rFont val="Calibri"/>
        <family val="2"/>
        <scheme val="minor"/>
      </rPr>
      <t>The reviewer will determine if the AE conducted a trend analysis using ODP provided tools and dashboards or AE created tools and dashboards, by individual and Provider entity, as well as specific service locations, to identify risks that require intervention to avoid a crisis. The trend analysis must include, but is not limited to:</t>
    </r>
  </si>
  <si>
    <t>1. (Yes) The documentation indicates that a trend analysis was completed, and all requirements are met.</t>
  </si>
  <si>
    <r>
      <t>o</t>
    </r>
    <r>
      <rPr>
        <sz val="7"/>
        <color theme="1"/>
        <rFont val="Times New Roman"/>
        <family val="1"/>
      </rPr>
      <t xml:space="preserve"> </t>
    </r>
    <r>
      <rPr>
        <sz val="9.5"/>
        <color rgb="FF000000"/>
        <rFont val="Calibri"/>
        <family val="2"/>
        <scheme val="minor"/>
      </rPr>
      <t>An analysis of compliance with timeframes in accordance with the IM bulletin for reporting, investigation and finalization of incidents</t>
    </r>
  </si>
  <si>
    <t>2. (No) There is no documentation that a trend analysis was completed, or all requirements were not met.</t>
  </si>
  <si>
    <r>
      <t>o</t>
    </r>
    <r>
      <rPr>
        <sz val="7"/>
        <color theme="1"/>
        <rFont val="Times New Roman"/>
        <family val="1"/>
      </rPr>
      <t xml:space="preserve"> </t>
    </r>
    <r>
      <rPr>
        <sz val="9.5"/>
        <color rgb="FF000000"/>
        <rFont val="Calibri"/>
        <family val="2"/>
        <scheme val="minor"/>
      </rPr>
      <t>Evaluation of the circumstances and frequency of the use of restraints</t>
    </r>
  </si>
  <si>
    <t>3. (N/A) There were not any incidents for the review period.</t>
  </si>
  <si>
    <r>
      <t>o</t>
    </r>
    <r>
      <rPr>
        <sz val="7"/>
        <color theme="1"/>
        <rFont val="Times New Roman"/>
        <family val="1"/>
      </rPr>
      <t xml:space="preserve"> </t>
    </r>
    <r>
      <rPr>
        <sz val="9.5"/>
        <color rgb="FF000000"/>
        <rFont val="Calibri"/>
        <family val="2"/>
        <scheme val="minor"/>
      </rPr>
      <t>Evaluation of the circumstances and frequency of medication errors.</t>
    </r>
  </si>
  <si>
    <r>
      <t>·</t>
    </r>
    <r>
      <rPr>
        <sz val="7"/>
        <color theme="1"/>
        <rFont val="Times New Roman"/>
        <family val="1"/>
      </rPr>
      <t xml:space="preserve">   </t>
    </r>
    <r>
      <rPr>
        <sz val="9.5"/>
        <color rgb="FF000000"/>
        <rFont val="Calibri"/>
        <family val="2"/>
        <scheme val="minor"/>
      </rPr>
      <t xml:space="preserve">The AE must document the outcomes or findings from the trend, including any actions that need to be taken. </t>
    </r>
  </si>
  <si>
    <t>COMMENT NEEDED – If “Yes,” provide details on how the AE is completing their trend analysis.</t>
  </si>
  <si>
    <t>15a.</t>
  </si>
  <si>
    <t>AE conducts and documents trend analysis for all incident categories.</t>
  </si>
  <si>
    <r>
      <t>·</t>
    </r>
    <r>
      <rPr>
        <sz val="7"/>
        <color theme="1"/>
        <rFont val="Times New Roman"/>
        <family val="1"/>
      </rPr>
      <t xml:space="preserve">   </t>
    </r>
    <r>
      <rPr>
        <sz val="9.5"/>
        <color rgb="FF000000"/>
        <rFont val="Calibri"/>
        <family val="2"/>
        <scheme val="minor"/>
      </rPr>
      <t>The AE conducts and documents a trend analysis for all incident categories.</t>
    </r>
  </si>
  <si>
    <t>15b.</t>
  </si>
  <si>
    <r>
      <t>·</t>
    </r>
    <r>
      <rPr>
        <sz val="7"/>
        <color theme="1"/>
        <rFont val="Times New Roman"/>
        <family val="1"/>
      </rPr>
      <t xml:space="preserve">   </t>
    </r>
    <r>
      <rPr>
        <sz val="9.5"/>
        <color rgb="FF000000"/>
        <rFont val="Calibri"/>
        <family val="2"/>
        <scheme val="minor"/>
      </rPr>
      <t>The AE develops/modifies and submits a policy that ensures the AE conducts and documents a trend analysis for all incident categories.</t>
    </r>
  </si>
  <si>
    <t>15c.</t>
  </si>
  <si>
    <t>15d.</t>
  </si>
  <si>
    <t>The AE has a policy to develop mitigation plans to address medical, behavioral, and socio-economic crisis situations.</t>
  </si>
  <si>
    <r>
      <t>·</t>
    </r>
    <r>
      <rPr>
        <sz val="7"/>
        <color theme="1"/>
        <rFont val="Times New Roman"/>
        <family val="1"/>
      </rPr>
      <t xml:space="preserve">   </t>
    </r>
    <r>
      <rPr>
        <sz val="9.5"/>
        <color rgb="FF000000"/>
        <rFont val="Calibri"/>
        <family val="2"/>
        <scheme val="minor"/>
      </rPr>
      <t xml:space="preserve">The reviewer will determine if the AE’s policy identifies their role in developing mitigation plans to address medical, behavioral, and socio-economic crisis situations. </t>
    </r>
  </si>
  <si>
    <t>1. (Yes) The AE has a policy that addresses all requirements.</t>
  </si>
  <si>
    <r>
      <t>·</t>
    </r>
    <r>
      <rPr>
        <sz val="7"/>
        <color theme="1"/>
        <rFont val="Times New Roman"/>
        <family val="1"/>
      </rPr>
      <t xml:space="preserve">   </t>
    </r>
    <r>
      <rPr>
        <sz val="9.5"/>
        <color rgb="FF000000"/>
        <rFont val="Calibri"/>
        <family val="2"/>
        <scheme val="minor"/>
      </rPr>
      <t>AE OA, Section 4.2</t>
    </r>
  </si>
  <si>
    <r>
      <t>·</t>
    </r>
    <r>
      <rPr>
        <sz val="7"/>
        <color theme="1"/>
        <rFont val="Times New Roman"/>
        <family val="1"/>
      </rPr>
      <t xml:space="preserve">   </t>
    </r>
    <r>
      <rPr>
        <sz val="9.5"/>
        <color rgb="FF000000"/>
        <rFont val="Calibri"/>
        <family val="2"/>
        <scheme val="minor"/>
      </rPr>
      <t xml:space="preserve">The policy should include but is not limited to:   </t>
    </r>
  </si>
  <si>
    <t>2. (No) The AE has a policy, however, one or more of the identified requirements were not satisfied.</t>
  </si>
  <si>
    <r>
      <t>o</t>
    </r>
    <r>
      <rPr>
        <sz val="7"/>
        <color theme="1"/>
        <rFont val="Times New Roman"/>
        <family val="1"/>
      </rPr>
      <t xml:space="preserve"> </t>
    </r>
    <r>
      <rPr>
        <sz val="9.5"/>
        <color rgb="FF000000"/>
        <rFont val="Calibri"/>
        <family val="2"/>
        <scheme val="minor"/>
      </rPr>
      <t>Collaboration with the waiver individual and their team to develop mitigation plans &amp;</t>
    </r>
  </si>
  <si>
    <t>3. (No) The AE does not have a policy.</t>
  </si>
  <si>
    <r>
      <t>o</t>
    </r>
    <r>
      <rPr>
        <sz val="7"/>
        <color theme="1"/>
        <rFont val="Times New Roman"/>
        <family val="1"/>
      </rPr>
      <t xml:space="preserve"> </t>
    </r>
    <r>
      <rPr>
        <sz val="9.5"/>
        <color rgb="FF000000"/>
        <rFont val="Calibri"/>
        <family val="2"/>
        <scheme val="minor"/>
      </rPr>
      <t xml:space="preserve">Ensuring that these activities are not delegated to a SCO or other entity. </t>
    </r>
  </si>
  <si>
    <t>16a.</t>
  </si>
  <si>
    <t>AE develops a policy.</t>
  </si>
  <si>
    <r>
      <t>·</t>
    </r>
    <r>
      <rPr>
        <sz val="7"/>
        <color theme="1"/>
        <rFont val="Times New Roman"/>
        <family val="1"/>
      </rPr>
      <t xml:space="preserve">   </t>
    </r>
    <r>
      <rPr>
        <sz val="9.5"/>
        <color rgb="FF000000"/>
        <rFont val="Calibri"/>
        <family val="2"/>
        <scheme val="minor"/>
      </rPr>
      <t>The AE develops and submits a policy that ensures mitigation plans are developed to address medical, behavioral, and socio-economic crisis situations.</t>
    </r>
  </si>
  <si>
    <r>
      <t>·</t>
    </r>
    <r>
      <rPr>
        <sz val="7"/>
        <color theme="1"/>
        <rFont val="Times New Roman"/>
        <family val="1"/>
      </rPr>
      <t xml:space="preserve">   </t>
    </r>
    <r>
      <rPr>
        <sz val="9.5"/>
        <color rgb="FF000000"/>
        <rFont val="Calibri"/>
        <family val="2"/>
        <scheme val="minor"/>
      </rPr>
      <t>The AE trains staff on the developed policy and submits verification of training.</t>
    </r>
  </si>
  <si>
    <t>16b.</t>
  </si>
  <si>
    <t>AE modifies a policy.</t>
  </si>
  <si>
    <r>
      <t>·</t>
    </r>
    <r>
      <rPr>
        <sz val="7"/>
        <color theme="1"/>
        <rFont val="Times New Roman"/>
        <family val="1"/>
      </rPr>
      <t xml:space="preserve">   </t>
    </r>
    <r>
      <rPr>
        <sz val="9.5"/>
        <color rgb="FF000000"/>
        <rFont val="Calibri"/>
        <family val="2"/>
        <scheme val="minor"/>
      </rPr>
      <t>The AE modifies and submits a policy to include all requirements.</t>
    </r>
  </si>
  <si>
    <r>
      <t>·</t>
    </r>
    <r>
      <rPr>
        <sz val="7"/>
        <color theme="1"/>
        <rFont val="Times New Roman"/>
        <family val="1"/>
      </rPr>
      <t xml:space="preserve">   </t>
    </r>
    <r>
      <rPr>
        <sz val="9.5"/>
        <color rgb="FF000000"/>
        <rFont val="Calibri"/>
        <family val="2"/>
        <scheme val="minor"/>
      </rPr>
      <t>The AE trains staff on the modified policy and submits verification of training.</t>
    </r>
  </si>
  <si>
    <t>16c.</t>
  </si>
  <si>
    <t>The AE operates a Human Rights Committee (HRC) in accordance with ODP requirements.</t>
  </si>
  <si>
    <r>
      <t>·</t>
    </r>
    <r>
      <rPr>
        <sz val="7"/>
        <color theme="1"/>
        <rFont val="Times New Roman"/>
        <family val="1"/>
      </rPr>
      <t xml:space="preserve">   </t>
    </r>
    <r>
      <rPr>
        <sz val="9.5"/>
        <color rgb="FF000000"/>
        <rFont val="Calibri"/>
        <family val="2"/>
        <scheme val="minor"/>
      </rPr>
      <t xml:space="preserve">The reviewer will determine if the AE operates an HRC in order to safeguard the human rights of ID/A Waiver participants receiving services and supports. </t>
    </r>
  </si>
  <si>
    <t>1. (Yes) The AE operates an HRC in accordance with ODP requirements.</t>
  </si>
  <si>
    <r>
      <t>·</t>
    </r>
    <r>
      <rPr>
        <sz val="7"/>
        <color theme="1"/>
        <rFont val="Times New Roman"/>
        <family val="1"/>
      </rPr>
      <t xml:space="preserve">   </t>
    </r>
    <r>
      <rPr>
        <sz val="9.5"/>
        <color rgb="FF000000"/>
        <rFont val="Calibri"/>
        <family val="2"/>
        <scheme val="minor"/>
      </rPr>
      <t>AE OA, Section 4.3</t>
    </r>
  </si>
  <si>
    <r>
      <t>·</t>
    </r>
    <r>
      <rPr>
        <sz val="7"/>
        <color theme="1"/>
        <rFont val="Times New Roman"/>
        <family val="1"/>
      </rPr>
      <t xml:space="preserve">   </t>
    </r>
    <r>
      <rPr>
        <sz val="9.5"/>
        <color rgb="FF000000"/>
        <rFont val="Calibri"/>
        <family val="2"/>
        <scheme val="minor"/>
      </rPr>
      <t xml:space="preserve">The HRC is responsible for the following:   </t>
    </r>
  </si>
  <si>
    <t>2. (No) The AE did not operate an HRC in accordance with ODP requirements.</t>
  </si>
  <si>
    <r>
      <t>·</t>
    </r>
    <r>
      <rPr>
        <sz val="7"/>
        <color theme="1"/>
        <rFont val="Times New Roman"/>
        <family val="1"/>
      </rPr>
      <t xml:space="preserve">   </t>
    </r>
    <r>
      <rPr>
        <sz val="9.5"/>
        <color rgb="FF000000"/>
        <rFont val="Calibri"/>
        <family val="2"/>
        <scheme val="minor"/>
      </rPr>
      <t xml:space="preserve">Bulletin 00-21-01, </t>
    </r>
    <r>
      <rPr>
        <i/>
        <sz val="9.5"/>
        <color rgb="FF000000"/>
        <rFont val="Calibri"/>
        <family val="2"/>
        <scheme val="minor"/>
      </rPr>
      <t>Guidance for Human Rights Teams and Human Rights Committees</t>
    </r>
  </si>
  <si>
    <r>
      <t>o</t>
    </r>
    <r>
      <rPr>
        <sz val="7"/>
        <color theme="1"/>
        <rFont val="Times New Roman"/>
        <family val="1"/>
      </rPr>
      <t xml:space="preserve"> </t>
    </r>
    <r>
      <rPr>
        <sz val="9.5"/>
        <color rgb="FF000000"/>
        <rFont val="Calibri"/>
        <family val="2"/>
        <scheme val="minor"/>
      </rPr>
      <t>Conducting systemic reviews of physical restraints and other restrictive procedures.</t>
    </r>
  </si>
  <si>
    <r>
      <t>o</t>
    </r>
    <r>
      <rPr>
        <sz val="7"/>
        <color theme="1"/>
        <rFont val="Times New Roman"/>
        <family val="1"/>
      </rPr>
      <t xml:space="preserve"> </t>
    </r>
    <r>
      <rPr>
        <sz val="9.5"/>
        <color rgb="FF000000"/>
        <rFont val="Calibri"/>
        <family val="2"/>
        <scheme val="minor"/>
      </rPr>
      <t>Developing systems to reduce or eliminate the need for physical restraints and restrictive procedures.</t>
    </r>
  </si>
  <si>
    <r>
      <t>o</t>
    </r>
    <r>
      <rPr>
        <sz val="7"/>
        <color theme="1"/>
        <rFont val="Times New Roman"/>
        <family val="1"/>
      </rPr>
      <t xml:space="preserve"> </t>
    </r>
    <r>
      <rPr>
        <sz val="9.5"/>
        <color rgb="FF000000"/>
        <rFont val="Calibri"/>
        <family val="2"/>
        <scheme val="minor"/>
      </rPr>
      <t>Providing technical assistance to Providers to assist them in developing positive intervention strategies; and</t>
    </r>
  </si>
  <si>
    <r>
      <t>o</t>
    </r>
    <r>
      <rPr>
        <sz val="7"/>
        <color theme="1"/>
        <rFont val="Times New Roman"/>
        <family val="1"/>
      </rPr>
      <t xml:space="preserve"> </t>
    </r>
    <r>
      <rPr>
        <sz val="9.5"/>
        <color rgb="FF000000"/>
        <rFont val="Calibri"/>
        <family val="2"/>
        <scheme val="minor"/>
      </rPr>
      <t>Analyzing systemic concerns that impact the rights of individuals.</t>
    </r>
  </si>
  <si>
    <r>
      <t>·</t>
    </r>
    <r>
      <rPr>
        <sz val="7"/>
        <color theme="1"/>
        <rFont val="Times New Roman"/>
        <family val="1"/>
      </rPr>
      <t xml:space="preserve">   </t>
    </r>
    <r>
      <rPr>
        <sz val="9.5"/>
        <color rgb="FF000000"/>
        <rFont val="Calibri"/>
        <family val="2"/>
        <scheme val="minor"/>
      </rPr>
      <t>The reviewer will look at minutes from HRC meetings, membership, and data used by the HRC in its operations.</t>
    </r>
  </si>
  <si>
    <t>COMMENT NEEDED – If “No,” identify any areas of the HRC expectations the AE is not implementing per the HRC bulletin.</t>
  </si>
  <si>
    <t>17a.</t>
  </si>
  <si>
    <t>AE operates an HRC.</t>
  </si>
  <si>
    <r>
      <t>·</t>
    </r>
    <r>
      <rPr>
        <sz val="7"/>
        <color theme="1"/>
        <rFont val="Times New Roman"/>
        <family val="1"/>
      </rPr>
      <t xml:space="preserve">   </t>
    </r>
    <r>
      <rPr>
        <sz val="9.5"/>
        <color rgb="FF000000"/>
        <rFont val="Calibri"/>
        <family val="2"/>
        <scheme val="minor"/>
      </rPr>
      <t>The AE operates an HRC in accordance with ODP requirements.</t>
    </r>
  </si>
  <si>
    <t>17b.</t>
  </si>
  <si>
    <t>The AE engages with the Health Care Quality Unity (HCQU).</t>
  </si>
  <si>
    <r>
      <t>·</t>
    </r>
    <r>
      <rPr>
        <sz val="7"/>
        <color theme="1"/>
        <rFont val="Times New Roman"/>
        <family val="1"/>
      </rPr>
      <t xml:space="preserve">   </t>
    </r>
    <r>
      <rPr>
        <sz val="9.5"/>
        <color rgb="FF000000"/>
        <rFont val="Calibri"/>
        <family val="2"/>
        <scheme val="minor"/>
      </rPr>
      <t xml:space="preserve">The reviewer will determine if the AE engages with the HCQU for support of activities related to identified health concerns. </t>
    </r>
  </si>
  <si>
    <t>1. (Yes) The documentation demonstrates engagement with the HCQU.</t>
  </si>
  <si>
    <r>
      <t>·</t>
    </r>
    <r>
      <rPr>
        <sz val="7"/>
        <color theme="1"/>
        <rFont val="Times New Roman"/>
        <family val="1"/>
      </rPr>
      <t xml:space="preserve">   </t>
    </r>
    <r>
      <rPr>
        <sz val="9.5"/>
        <color rgb="FF000000"/>
        <rFont val="Calibri"/>
        <family val="2"/>
        <scheme val="minor"/>
      </rPr>
      <t>AE OA, Section 5.1</t>
    </r>
  </si>
  <si>
    <r>
      <t>o</t>
    </r>
    <r>
      <rPr>
        <sz val="7"/>
        <color theme="1"/>
        <rFont val="Times New Roman"/>
        <family val="1"/>
      </rPr>
      <t xml:space="preserve"> </t>
    </r>
    <r>
      <rPr>
        <sz val="9.5"/>
        <color rgb="FF000000"/>
        <rFont val="Calibri"/>
        <family val="2"/>
        <scheme val="minor"/>
      </rPr>
      <t>Activities can include but is not limited to:</t>
    </r>
  </si>
  <si>
    <t>2. (No) The documentation does not demonstrate engagement with the HCQU.</t>
  </si>
  <si>
    <r>
      <t>§</t>
    </r>
    <r>
      <rPr>
        <sz val="7"/>
        <color theme="1"/>
        <rFont val="Times New Roman"/>
        <family val="1"/>
      </rPr>
      <t xml:space="preserve"> </t>
    </r>
    <r>
      <rPr>
        <sz val="9.5"/>
        <color rgb="FF000000"/>
        <rFont val="Calibri"/>
        <family val="2"/>
        <scheme val="minor"/>
      </rPr>
      <t>Individual specific identified health concerns</t>
    </r>
  </si>
  <si>
    <r>
      <t>§</t>
    </r>
    <r>
      <rPr>
        <sz val="7"/>
        <color theme="1"/>
        <rFont val="Times New Roman"/>
        <family val="1"/>
      </rPr>
      <t xml:space="preserve"> </t>
    </r>
    <r>
      <rPr>
        <sz val="9.5"/>
        <color rgb="FF000000"/>
        <rFont val="Calibri"/>
        <family val="2"/>
        <scheme val="minor"/>
      </rPr>
      <t>Providing education, technical assistance, and Provider’s capacity building</t>
    </r>
  </si>
  <si>
    <r>
      <t>§</t>
    </r>
    <r>
      <rPr>
        <sz val="7"/>
        <color theme="1"/>
        <rFont val="Times New Roman"/>
        <family val="1"/>
      </rPr>
      <t xml:space="preserve"> </t>
    </r>
    <r>
      <rPr>
        <sz val="9.5"/>
        <color rgb="FF000000"/>
        <rFont val="Calibri"/>
        <family val="2"/>
        <scheme val="minor"/>
      </rPr>
      <t>Collaborate and provide assistance, guidance, and support to SCOs for health-related issues</t>
    </r>
  </si>
  <si>
    <r>
      <t>§</t>
    </r>
    <r>
      <rPr>
        <sz val="7"/>
        <color theme="1"/>
        <rFont val="Times New Roman"/>
        <family val="1"/>
      </rPr>
      <t xml:space="preserve"> </t>
    </r>
    <r>
      <rPr>
        <sz val="9.5"/>
        <color rgb="FF000000"/>
        <rFont val="Calibri"/>
        <family val="2"/>
        <scheme val="minor"/>
      </rPr>
      <t>Participation by the HCQU in the AE’s quality council</t>
    </r>
  </si>
  <si>
    <r>
      <t>·</t>
    </r>
    <r>
      <rPr>
        <sz val="7"/>
        <color theme="1"/>
        <rFont val="Times New Roman"/>
        <family val="1"/>
      </rPr>
      <t xml:space="preserve">   </t>
    </r>
    <r>
      <rPr>
        <sz val="9.5"/>
        <color rgb="FF000000"/>
        <rFont val="Calibri"/>
        <family val="2"/>
        <scheme val="minor"/>
      </rPr>
      <t>The reviewer will look at documentation including but not limited to, meeting minutes, training announcements, training plans, etc. to determine if the AE engages with the HCQU.</t>
    </r>
  </si>
  <si>
    <t>18a.</t>
  </si>
  <si>
    <t>AE engages with the HCQU.</t>
  </si>
  <si>
    <r>
      <t>·</t>
    </r>
    <r>
      <rPr>
        <sz val="7"/>
        <color theme="1"/>
        <rFont val="Times New Roman"/>
        <family val="1"/>
      </rPr>
      <t xml:space="preserve">   </t>
    </r>
    <r>
      <rPr>
        <sz val="9.5"/>
        <color rgb="FF000000"/>
        <rFont val="Calibri"/>
        <family val="2"/>
        <scheme val="minor"/>
      </rPr>
      <t>The AE engages with the HCQU for support of activities related to identified health concerns.</t>
    </r>
  </si>
  <si>
    <t>18b.</t>
  </si>
  <si>
    <t>The AE has a protocol in place for when an individual is not or is no longer eligible for the ID/A Waivers or the AAW.</t>
  </si>
  <si>
    <r>
      <t>·</t>
    </r>
    <r>
      <rPr>
        <sz val="7"/>
        <color theme="1"/>
        <rFont val="Times New Roman"/>
        <family val="1"/>
      </rPr>
      <t xml:space="preserve">   </t>
    </r>
    <r>
      <rPr>
        <sz val="9.5"/>
        <color rgb="FF000000"/>
        <rFont val="Calibri"/>
        <family val="2"/>
        <scheme val="minor"/>
      </rPr>
      <t>The reviewer will determine if the AE has a protocol in place for when an individual is not or is no longer eligible for the ID/A Waivers or the AAW.</t>
    </r>
  </si>
  <si>
    <t>1. (Yes) The AE has a protocol that includes all requirements.</t>
  </si>
  <si>
    <r>
      <t>·</t>
    </r>
    <r>
      <rPr>
        <sz val="7"/>
        <color theme="1"/>
        <rFont val="Times New Roman"/>
        <family val="1"/>
      </rPr>
      <t xml:space="preserve">   </t>
    </r>
    <r>
      <rPr>
        <sz val="9.5"/>
        <color rgb="FF000000"/>
        <rFont val="Calibri"/>
        <family val="2"/>
        <scheme val="minor"/>
      </rPr>
      <t>AE OA, Sections 6.1 &amp; 6.2</t>
    </r>
  </si>
  <si>
    <r>
      <t>·</t>
    </r>
    <r>
      <rPr>
        <sz val="7"/>
        <color theme="1"/>
        <rFont val="Times New Roman"/>
        <family val="1"/>
      </rPr>
      <t xml:space="preserve">   </t>
    </r>
    <r>
      <rPr>
        <sz val="9.5"/>
        <color rgb="FF000000"/>
        <rFont val="Calibri"/>
        <family val="2"/>
        <scheme val="minor"/>
      </rPr>
      <t>The reviewer determines if the protocol includes the following:</t>
    </r>
  </si>
  <si>
    <t>2. (No) The AE has a protocol but one or more of the requirements is not met.</t>
  </si>
  <si>
    <r>
      <t>o</t>
    </r>
    <r>
      <rPr>
        <sz val="7"/>
        <color theme="1"/>
        <rFont val="Times New Roman"/>
        <family val="1"/>
      </rPr>
      <t xml:space="preserve"> </t>
    </r>
    <r>
      <rPr>
        <sz val="9.5"/>
        <color rgb="FF000000"/>
        <rFont val="Calibri"/>
        <family val="2"/>
        <scheme val="minor"/>
      </rPr>
      <t>Provides eligibility disposition</t>
    </r>
  </si>
  <si>
    <t>3. (No) The AE does not have a protocol.</t>
  </si>
  <si>
    <r>
      <t>o</t>
    </r>
    <r>
      <rPr>
        <sz val="7"/>
        <color theme="1"/>
        <rFont val="Times New Roman"/>
        <family val="1"/>
      </rPr>
      <t xml:space="preserve"> </t>
    </r>
    <r>
      <rPr>
        <sz val="9.5"/>
        <color rgb="FF000000"/>
        <rFont val="Calibri"/>
        <family val="2"/>
        <scheme val="minor"/>
      </rPr>
      <t>Information about individual appeal rights</t>
    </r>
  </si>
  <si>
    <r>
      <t>o</t>
    </r>
    <r>
      <rPr>
        <sz val="7"/>
        <color theme="1"/>
        <rFont val="Times New Roman"/>
        <family val="1"/>
      </rPr>
      <t xml:space="preserve"> </t>
    </r>
    <r>
      <rPr>
        <sz val="9.5"/>
        <color rgb="FF000000"/>
        <rFont val="Calibri"/>
        <family val="2"/>
        <scheme val="minor"/>
      </rPr>
      <t>Identification of alternative available resource</t>
    </r>
  </si>
  <si>
    <t>19a.</t>
  </si>
  <si>
    <r>
      <t>·</t>
    </r>
    <r>
      <rPr>
        <sz val="7"/>
        <color theme="1"/>
        <rFont val="Times New Roman"/>
        <family val="1"/>
      </rPr>
      <t xml:space="preserve">   </t>
    </r>
    <r>
      <rPr>
        <sz val="9.5"/>
        <color rgb="FF000000"/>
        <rFont val="Calibri"/>
        <family val="2"/>
        <scheme val="minor"/>
      </rPr>
      <t>The AE develops/modifies and submits a protocol for when an individual is not or is no longer eligible for the ID/A Waivers or the AAW.</t>
    </r>
  </si>
  <si>
    <t>19b.</t>
  </si>
  <si>
    <r>
      <t>·</t>
    </r>
    <r>
      <rPr>
        <sz val="7"/>
        <color rgb="FF000000"/>
        <rFont val="Times New Roman"/>
        <family val="1"/>
      </rPr>
      <t xml:space="preserve">   </t>
    </r>
    <r>
      <rPr>
        <sz val="9.5"/>
        <color rgb="FF000000"/>
        <rFont val="Calibri"/>
        <family val="2"/>
        <scheme val="minor"/>
      </rPr>
      <t>The AE trains staff on the existing protocol and submits verification of training.</t>
    </r>
  </si>
  <si>
    <t>19c.</t>
  </si>
  <si>
    <t>The AE conducts oversight of the Priority of Urgency of Need for Services (PUNS) as per ODP’s PUNS policy.</t>
  </si>
  <si>
    <r>
      <t>·</t>
    </r>
    <r>
      <rPr>
        <sz val="7"/>
        <color theme="1"/>
        <rFont val="Times New Roman"/>
        <family val="1"/>
      </rPr>
      <t xml:space="preserve">   </t>
    </r>
    <r>
      <rPr>
        <sz val="9.5"/>
        <color rgb="FF000000"/>
        <rFont val="Calibri"/>
        <family val="2"/>
        <scheme val="minor"/>
      </rPr>
      <t>The reviewer will access the PUNS data in HCSIS for the previous month and the current month.</t>
    </r>
  </si>
  <si>
    <t>1. (Yes) The AE conducts oversight of PUNS as per ODP’s PUNS policy.</t>
  </si>
  <si>
    <r>
      <t>·</t>
    </r>
    <r>
      <rPr>
        <sz val="7"/>
        <color theme="1"/>
        <rFont val="Times New Roman"/>
        <family val="1"/>
      </rPr>
      <t xml:space="preserve">   </t>
    </r>
    <r>
      <rPr>
        <sz val="9.5"/>
        <color rgb="FF000000"/>
        <rFont val="Calibri"/>
        <family val="2"/>
        <scheme val="minor"/>
      </rPr>
      <t>AE OA, Section 6.4</t>
    </r>
  </si>
  <si>
    <r>
      <t>·</t>
    </r>
    <r>
      <rPr>
        <sz val="7"/>
        <color theme="1"/>
        <rFont val="Times New Roman"/>
        <family val="1"/>
      </rPr>
      <t xml:space="preserve">   </t>
    </r>
    <r>
      <rPr>
        <sz val="9.5"/>
        <color rgb="FF000000"/>
        <rFont val="Calibri"/>
        <family val="2"/>
        <scheme val="minor"/>
      </rPr>
      <t>The reviewer will compare the PUNS data from the previous month to the current month to ensure that the AE is conducting oversight as per ODP’s PUNS policy.</t>
    </r>
  </si>
  <si>
    <t>2. (No) The AE did not conduct oversight of PUNS as per ODP’s PUNS policy.</t>
  </si>
  <si>
    <r>
      <t>·</t>
    </r>
    <r>
      <rPr>
        <sz val="7"/>
        <color theme="1"/>
        <rFont val="Times New Roman"/>
        <family val="1"/>
      </rPr>
      <t xml:space="preserve">   </t>
    </r>
    <r>
      <rPr>
        <sz val="9.5"/>
        <color rgb="FF000000"/>
        <rFont val="Calibri"/>
        <family val="2"/>
        <scheme val="minor"/>
      </rPr>
      <t>The reviewer will determine if through the AE’s oversight, the following areas are considered:</t>
    </r>
  </si>
  <si>
    <r>
      <t>·</t>
    </r>
    <r>
      <rPr>
        <sz val="7"/>
        <color theme="1"/>
        <rFont val="Times New Roman"/>
        <family val="1"/>
      </rPr>
      <t xml:space="preserve">   </t>
    </r>
    <r>
      <rPr>
        <sz val="9.5"/>
        <color rgb="FF000000"/>
        <rFont val="Calibri"/>
        <family val="2"/>
        <scheme val="minor"/>
      </rPr>
      <t xml:space="preserve">Bulletin 00-19-03, </t>
    </r>
    <r>
      <rPr>
        <i/>
        <sz val="9.5"/>
        <color rgb="FF000000"/>
        <rFont val="Calibri"/>
        <family val="2"/>
        <scheme val="minor"/>
      </rPr>
      <t>Prioritization of Urgency of Need for Services (PUNS) Manual</t>
    </r>
  </si>
  <si>
    <r>
      <t>o</t>
    </r>
    <r>
      <rPr>
        <sz val="7"/>
        <color theme="1"/>
        <rFont val="Times New Roman"/>
        <family val="1"/>
      </rPr>
      <t xml:space="preserve"> </t>
    </r>
    <r>
      <rPr>
        <sz val="9.5"/>
        <color rgb="FF000000"/>
        <rFont val="Calibri"/>
        <family val="2"/>
        <scheme val="minor"/>
      </rPr>
      <t>PUNS are updated within 365 days from the date of the last PUNS</t>
    </r>
  </si>
  <si>
    <r>
      <t>·</t>
    </r>
    <r>
      <rPr>
        <sz val="7"/>
        <color theme="1"/>
        <rFont val="Times New Roman"/>
        <family val="1"/>
      </rPr>
      <t xml:space="preserve">   </t>
    </r>
    <r>
      <rPr>
        <sz val="9.5"/>
        <color rgb="FF000000"/>
        <rFont val="Calibri"/>
        <family val="2"/>
        <scheme val="minor"/>
      </rPr>
      <t>Prioritization of Urgency of Need for Services (PUNS) Manual for Individuals with Intellectual Disabilities and/or Autism</t>
    </r>
  </si>
  <si>
    <r>
      <t>o</t>
    </r>
    <r>
      <rPr>
        <sz val="7"/>
        <color theme="1"/>
        <rFont val="Times New Roman"/>
        <family val="1"/>
      </rPr>
      <t xml:space="preserve"> </t>
    </r>
    <r>
      <rPr>
        <sz val="9.5"/>
        <color rgb="FF000000"/>
        <rFont val="Calibri"/>
        <family val="2"/>
        <scheme val="minor"/>
      </rPr>
      <t>Within 30 days of an identified change in need</t>
    </r>
  </si>
  <si>
    <r>
      <t>o</t>
    </r>
    <r>
      <rPr>
        <sz val="7"/>
        <color theme="1"/>
        <rFont val="Times New Roman"/>
        <family val="1"/>
      </rPr>
      <t xml:space="preserve"> </t>
    </r>
    <r>
      <rPr>
        <sz val="9.5"/>
        <color rgb="FF000000"/>
        <rFont val="Calibri"/>
        <family val="2"/>
        <scheme val="minor"/>
      </rPr>
      <t>Marked inactive when an individual is fully served</t>
    </r>
  </si>
  <si>
    <r>
      <t>o</t>
    </r>
    <r>
      <rPr>
        <sz val="7"/>
        <color theme="1"/>
        <rFont val="Times New Roman"/>
        <family val="1"/>
      </rPr>
      <t xml:space="preserve"> </t>
    </r>
    <r>
      <rPr>
        <sz val="9.5"/>
        <color rgb="FF000000"/>
        <rFont val="Calibri"/>
        <family val="2"/>
        <scheme val="minor"/>
      </rPr>
      <t>Active in the Consolidated Waiver and has an emergency PUNS</t>
    </r>
  </si>
  <si>
    <t>COMMENT NEEDED – Identify instances where the AE has documentation of contact with the SCO regarding PUNS updates needed and the SCO did not take action.</t>
  </si>
  <si>
    <t>20a.</t>
  </si>
  <si>
    <t>AE conducts oversight.</t>
  </si>
  <si>
    <r>
      <t>·</t>
    </r>
    <r>
      <rPr>
        <sz val="7"/>
        <color theme="1"/>
        <rFont val="Times New Roman"/>
        <family val="1"/>
      </rPr>
      <t xml:space="preserve">   </t>
    </r>
    <r>
      <rPr>
        <sz val="9.5"/>
        <color rgb="FF000000"/>
        <rFont val="Calibri"/>
        <family val="2"/>
        <scheme val="minor"/>
      </rPr>
      <t>The AE conducts oversight of PUNS as per ODP’s PUNS policy.</t>
    </r>
  </si>
  <si>
    <t>20b.</t>
  </si>
  <si>
    <t>The AE provides information and resources to individuals and families.</t>
  </si>
  <si>
    <r>
      <t>·</t>
    </r>
    <r>
      <rPr>
        <sz val="7"/>
        <color theme="1"/>
        <rFont val="Times New Roman"/>
        <family val="1"/>
      </rPr>
      <t xml:space="preserve">   </t>
    </r>
    <r>
      <rPr>
        <sz val="9.5"/>
        <color rgb="FF000000"/>
        <rFont val="Calibri"/>
        <family val="2"/>
        <scheme val="minor"/>
      </rPr>
      <t>The reviewer determines if the AE provided information and resources to individuals and families including but not limited to the following areas:</t>
    </r>
  </si>
  <si>
    <t>1. (Yes) The AE provided information and resources to individuals and families which includes the areas listed.</t>
  </si>
  <si>
    <r>
      <t>·</t>
    </r>
    <r>
      <rPr>
        <sz val="7"/>
        <color theme="1"/>
        <rFont val="Times New Roman"/>
        <family val="1"/>
      </rPr>
      <t xml:space="preserve">   </t>
    </r>
    <r>
      <rPr>
        <sz val="9.5"/>
        <color rgb="FF000000"/>
        <rFont val="Calibri"/>
        <family val="2"/>
        <scheme val="minor"/>
      </rPr>
      <t>AE OA, Section 6.8</t>
    </r>
  </si>
  <si>
    <r>
      <t>o</t>
    </r>
    <r>
      <rPr>
        <sz val="7"/>
        <color theme="1"/>
        <rFont val="Times New Roman"/>
        <family val="1"/>
      </rPr>
      <t xml:space="preserve"> </t>
    </r>
    <r>
      <rPr>
        <sz val="9.5"/>
        <color rgb="FF000000"/>
        <rFont val="Calibri"/>
        <family val="2"/>
        <scheme val="minor"/>
      </rPr>
      <t>Self-direction and corresponding fiscal management services (FMS)</t>
    </r>
  </si>
  <si>
    <t xml:space="preserve">2. (No) The AE did not provide resource information to individuals and families, or the information provided did not include the areas listed. </t>
  </si>
  <si>
    <r>
      <t>·</t>
    </r>
    <r>
      <rPr>
        <sz val="7"/>
        <color theme="1"/>
        <rFont val="Times New Roman"/>
        <family val="1"/>
      </rPr>
      <t xml:space="preserve">   </t>
    </r>
    <r>
      <rPr>
        <sz val="9.5"/>
        <color rgb="FF000000"/>
        <rFont val="Calibri"/>
        <family val="2"/>
        <scheme val="minor"/>
      </rPr>
      <t>Everyday Lives Values in Action 2021</t>
    </r>
  </si>
  <si>
    <r>
      <t>o</t>
    </r>
    <r>
      <rPr>
        <sz val="7"/>
        <color theme="1"/>
        <rFont val="Times New Roman"/>
        <family val="1"/>
      </rPr>
      <t xml:space="preserve"> </t>
    </r>
    <r>
      <rPr>
        <sz val="9.5"/>
        <color rgb="FF000000"/>
        <rFont val="Calibri"/>
        <family val="2"/>
        <scheme val="minor"/>
      </rPr>
      <t>Everyday Lives and Supporting Families Throughout the Lifespan principles</t>
    </r>
  </si>
  <si>
    <r>
      <t>o</t>
    </r>
    <r>
      <rPr>
        <sz val="7"/>
        <color theme="1"/>
        <rFont val="Times New Roman"/>
        <family val="1"/>
      </rPr>
      <t xml:space="preserve"> </t>
    </r>
    <r>
      <rPr>
        <sz val="9.5"/>
        <color rgb="FF000000"/>
        <rFont val="Calibri"/>
        <family val="2"/>
        <scheme val="minor"/>
      </rPr>
      <t>Guidance on other community resources</t>
    </r>
  </si>
  <si>
    <r>
      <t>o</t>
    </r>
    <r>
      <rPr>
        <sz val="7"/>
        <color theme="1"/>
        <rFont val="Times New Roman"/>
        <family val="1"/>
      </rPr>
      <t xml:space="preserve"> </t>
    </r>
    <r>
      <rPr>
        <sz val="9.5"/>
        <color rgb="FF000000"/>
        <rFont val="Calibri"/>
        <family val="2"/>
        <scheme val="minor"/>
      </rPr>
      <t>Services available to all prospective waiver participants</t>
    </r>
  </si>
  <si>
    <r>
      <t>o</t>
    </r>
    <r>
      <rPr>
        <sz val="7"/>
        <color theme="1"/>
        <rFont val="Times New Roman"/>
        <family val="1"/>
      </rPr>
      <t xml:space="preserve"> </t>
    </r>
    <r>
      <rPr>
        <sz val="9.5"/>
        <color rgb="FF000000"/>
        <rFont val="Calibri"/>
        <family val="2"/>
        <scheme val="minor"/>
      </rPr>
      <t>Areas prioritized for communication by ODP</t>
    </r>
  </si>
  <si>
    <r>
      <t>·</t>
    </r>
    <r>
      <rPr>
        <sz val="7"/>
        <color theme="1"/>
        <rFont val="Times New Roman"/>
        <family val="1"/>
      </rPr>
      <t xml:space="preserve">   </t>
    </r>
    <r>
      <rPr>
        <sz val="9.5"/>
        <color rgb="FF000000"/>
        <rFont val="Calibri"/>
        <family val="2"/>
        <scheme val="minor"/>
      </rPr>
      <t>The reviewer determines if the AE uses multiple channels to routinely provide a wide variety of community resources to individuals and families, either directly or through partnership with another entity (other than SCOs).</t>
    </r>
  </si>
  <si>
    <r>
      <t>·</t>
    </r>
    <r>
      <rPr>
        <sz val="7"/>
        <color theme="1"/>
        <rFont val="Times New Roman"/>
        <family val="1"/>
      </rPr>
      <t xml:space="preserve">   </t>
    </r>
    <r>
      <rPr>
        <sz val="9.5"/>
        <color rgb="FF000000"/>
        <rFont val="Calibri"/>
        <family val="2"/>
        <scheme val="minor"/>
      </rPr>
      <t>Information can include local resources, fairs, calendar of awareness events, leaflets, newsletters, etc.</t>
    </r>
  </si>
  <si>
    <t>21a.</t>
  </si>
  <si>
    <t>AE develops a process for sharing information.</t>
  </si>
  <si>
    <r>
      <t>·</t>
    </r>
    <r>
      <rPr>
        <sz val="7"/>
        <color theme="1"/>
        <rFont val="Times New Roman"/>
        <family val="1"/>
      </rPr>
      <t xml:space="preserve">   </t>
    </r>
    <r>
      <rPr>
        <sz val="9.5"/>
        <color rgb="FF000000"/>
        <rFont val="Calibri"/>
        <family val="2"/>
        <scheme val="minor"/>
      </rPr>
      <t xml:space="preserve">The AE develops and submits a process for sharing information and resources to individuals and families. </t>
    </r>
  </si>
  <si>
    <r>
      <t>·</t>
    </r>
    <r>
      <rPr>
        <sz val="7"/>
        <color theme="1"/>
        <rFont val="Times New Roman"/>
        <family val="1"/>
      </rPr>
      <t xml:space="preserve">   </t>
    </r>
    <r>
      <rPr>
        <sz val="9.5"/>
        <color rgb="FF000000"/>
        <rFont val="Calibri"/>
        <family val="2"/>
        <scheme val="minor"/>
      </rPr>
      <t>The AE trains staff on the developed process and submits verification of training.</t>
    </r>
  </si>
  <si>
    <t>21b.</t>
  </si>
  <si>
    <t>The AE has a process to identify prospective individuals for waiver enrollment.</t>
  </si>
  <si>
    <r>
      <t>·</t>
    </r>
    <r>
      <rPr>
        <sz val="7"/>
        <color theme="1"/>
        <rFont val="Times New Roman"/>
        <family val="1"/>
      </rPr>
      <t xml:space="preserve">   </t>
    </r>
    <r>
      <rPr>
        <sz val="9.5"/>
        <color rgb="FF000000"/>
        <rFont val="Calibri"/>
        <family val="2"/>
        <scheme val="minor"/>
      </rPr>
      <t>The reviewer will look at the AE’s process to identifying prospective individuals for waiver enrollment.</t>
    </r>
  </si>
  <si>
    <t>1. (Yes) The AE has a process to identify prospective individuals for waiver enrollment that addresses all requirements.</t>
  </si>
  <si>
    <r>
      <t>·</t>
    </r>
    <r>
      <rPr>
        <sz val="7"/>
        <color theme="1"/>
        <rFont val="Times New Roman"/>
        <family val="1"/>
      </rPr>
      <t xml:space="preserve">   </t>
    </r>
    <r>
      <rPr>
        <sz val="9.5"/>
        <color rgb="FF000000"/>
        <rFont val="Calibri"/>
        <family val="2"/>
        <scheme val="minor"/>
      </rPr>
      <t>AE OA, Sections 6.11 &amp; 6.12</t>
    </r>
  </si>
  <si>
    <r>
      <t>·</t>
    </r>
    <r>
      <rPr>
        <sz val="7"/>
        <color theme="1"/>
        <rFont val="Times New Roman"/>
        <family val="1"/>
      </rPr>
      <t xml:space="preserve">   </t>
    </r>
    <r>
      <rPr>
        <sz val="9.5"/>
        <color rgb="FF000000"/>
        <rFont val="Calibri"/>
        <family val="2"/>
        <scheme val="minor"/>
      </rPr>
      <t>The reviewer will look at the AE’s open waiver capacity list and the AE’s emergency PUNS list to determine how the AE addresses the following:</t>
    </r>
  </si>
  <si>
    <t>2. (No) The AE has a process, however, one or more of the identified requirements were not met.</t>
  </si>
  <si>
    <r>
      <t>o</t>
    </r>
    <r>
      <rPr>
        <sz val="7"/>
        <color theme="1"/>
        <rFont val="Times New Roman"/>
        <family val="1"/>
      </rPr>
      <t xml:space="preserve"> </t>
    </r>
    <r>
      <rPr>
        <sz val="9.5"/>
        <color rgb="FF000000"/>
        <rFont val="Calibri"/>
        <family val="2"/>
        <scheme val="minor"/>
      </rPr>
      <t>Actions taken to assess the urgency of need for individuals on the waiting list.</t>
    </r>
  </si>
  <si>
    <t xml:space="preserve">3. (No) The AE does not have a process. </t>
  </si>
  <si>
    <r>
      <t>o</t>
    </r>
    <r>
      <rPr>
        <sz val="7"/>
        <color theme="1"/>
        <rFont val="Times New Roman"/>
        <family val="1"/>
      </rPr>
      <t xml:space="preserve"> </t>
    </r>
    <r>
      <rPr>
        <sz val="9.5"/>
        <color rgb="FF000000"/>
        <rFont val="Calibri"/>
        <family val="2"/>
        <scheme val="minor"/>
      </rPr>
      <t>Offering enrollment to the ID/A waiver that is appropriate to address all assessed needs and/or the health and welfare needs of the individuals.</t>
    </r>
  </si>
  <si>
    <r>
      <t>§</t>
    </r>
    <r>
      <rPr>
        <sz val="7"/>
        <color theme="1"/>
        <rFont val="Times New Roman"/>
        <family val="1"/>
      </rPr>
      <t xml:space="preserve"> </t>
    </r>
    <r>
      <rPr>
        <sz val="9.5"/>
        <color rgb="FF000000"/>
        <rFont val="Calibri"/>
        <family val="2"/>
        <scheme val="minor"/>
      </rPr>
      <t>For Consolidated Waiver, the AE must demonstrate identification of all assessed needs including health and welfare needs.</t>
    </r>
  </si>
  <si>
    <r>
      <t>§</t>
    </r>
    <r>
      <rPr>
        <sz val="7"/>
        <color theme="1"/>
        <rFont val="Times New Roman"/>
        <family val="1"/>
      </rPr>
      <t xml:space="preserve"> </t>
    </r>
    <r>
      <rPr>
        <sz val="9.5"/>
        <color rgb="FF000000"/>
        <rFont val="Calibri"/>
        <family val="2"/>
        <scheme val="minor"/>
      </rPr>
      <t>For P/FDS and Community Living Waivers, the AE must demonstrate identification of health and welfare needs.</t>
    </r>
  </si>
  <si>
    <r>
      <t>·</t>
    </r>
    <r>
      <rPr>
        <sz val="7"/>
        <color theme="1"/>
        <rFont val="Times New Roman"/>
        <family val="1"/>
      </rPr>
      <t xml:space="preserve">   </t>
    </r>
    <r>
      <rPr>
        <sz val="9.5"/>
        <color rgb="FF000000"/>
        <rFont val="Calibri"/>
        <family val="2"/>
        <scheme val="minor"/>
      </rPr>
      <t>The reviewer will also look at documentation of acceptance or declination of waiver enrollment by the individual and/or family.</t>
    </r>
  </si>
  <si>
    <t>22a.</t>
  </si>
  <si>
    <t>AE develops a process to identify prospective individuals for waiver enrollment.</t>
  </si>
  <si>
    <r>
      <t>·</t>
    </r>
    <r>
      <rPr>
        <sz val="7"/>
        <color theme="1"/>
        <rFont val="Times New Roman"/>
        <family val="1"/>
      </rPr>
      <t xml:space="preserve">   </t>
    </r>
    <r>
      <rPr>
        <sz val="9.5"/>
        <color rgb="FF000000"/>
        <rFont val="Calibri"/>
        <family val="2"/>
        <scheme val="minor"/>
      </rPr>
      <t xml:space="preserve">The AE develops and submits a process to identify prospective individuals for waiver enrollment that meets all requirements. </t>
    </r>
  </si>
  <si>
    <t>22b.</t>
  </si>
  <si>
    <t>AE modifies their process.</t>
  </si>
  <si>
    <r>
      <t>·</t>
    </r>
    <r>
      <rPr>
        <sz val="7"/>
        <color rgb="FF000000"/>
        <rFont val="Times New Roman"/>
        <family val="1"/>
      </rPr>
      <t xml:space="preserve">   </t>
    </r>
    <r>
      <rPr>
        <sz val="9.5"/>
        <color rgb="FF000000"/>
        <rFont val="Calibri"/>
        <family val="2"/>
        <scheme val="minor"/>
      </rPr>
      <t>The AE modifies and submits their process to include all requirements.</t>
    </r>
  </si>
  <si>
    <r>
      <t>·</t>
    </r>
    <r>
      <rPr>
        <sz val="7"/>
        <color rgb="FF000000"/>
        <rFont val="Times New Roman"/>
        <family val="1"/>
      </rPr>
      <t xml:space="preserve">   </t>
    </r>
    <r>
      <rPr>
        <sz val="9.5"/>
        <color rgb="FF000000"/>
        <rFont val="Calibri"/>
        <family val="2"/>
        <scheme val="minor"/>
      </rPr>
      <t>The AE trains staff on the modified process and submits verification of training.</t>
    </r>
  </si>
  <si>
    <t>22c.</t>
  </si>
  <si>
    <t>The AE follows ODP’s process regarding the move and transfer of ID/A Waiver individuals to another AE.</t>
  </si>
  <si>
    <r>
      <t>·</t>
    </r>
    <r>
      <rPr>
        <sz val="7"/>
        <color theme="1"/>
        <rFont val="Times New Roman"/>
        <family val="1"/>
      </rPr>
      <t xml:space="preserve">   </t>
    </r>
    <r>
      <rPr>
        <sz val="9.5"/>
        <color rgb="FF000000"/>
        <rFont val="Calibri"/>
        <family val="2"/>
        <scheme val="minor"/>
      </rPr>
      <t>The reviewer determines if the AE followed ODP’s process regarding the move and transfer of ID/A Waiver individual(s) to another AE.</t>
    </r>
  </si>
  <si>
    <t>1. (Yes) The AE followed ODP’s process regarding the move and transfer of ID/A Waiver individuals to another AE.</t>
  </si>
  <si>
    <r>
      <t>·</t>
    </r>
    <r>
      <rPr>
        <sz val="7"/>
        <color theme="1"/>
        <rFont val="Times New Roman"/>
        <family val="1"/>
      </rPr>
      <t xml:space="preserve">   </t>
    </r>
    <r>
      <rPr>
        <sz val="9.5"/>
        <color rgb="FF000000"/>
        <rFont val="Calibri"/>
        <family val="2"/>
        <scheme val="minor"/>
      </rPr>
      <t>AE OA, Section 6.13</t>
    </r>
  </si>
  <si>
    <r>
      <t>·</t>
    </r>
    <r>
      <rPr>
        <sz val="7"/>
        <color theme="1"/>
        <rFont val="Times New Roman"/>
        <family val="1"/>
      </rPr>
      <t xml:space="preserve">   </t>
    </r>
    <r>
      <rPr>
        <sz val="9.5"/>
        <color rgb="FF000000"/>
        <rFont val="Calibri"/>
        <family val="2"/>
        <scheme val="minor"/>
      </rPr>
      <t>The reviewer looks at the County to County transfer report to determine if any transfers to another AE took place during the review period.</t>
    </r>
  </si>
  <si>
    <t>2. (No) The AE did not follow ODP’s process.</t>
  </si>
  <si>
    <r>
      <t>·</t>
    </r>
    <r>
      <rPr>
        <sz val="7"/>
        <color theme="1"/>
        <rFont val="Times New Roman"/>
        <family val="1"/>
      </rPr>
      <t xml:space="preserve">   </t>
    </r>
    <r>
      <rPr>
        <sz val="9.5"/>
        <color rgb="FF000000"/>
        <rFont val="Calibri"/>
        <family val="2"/>
        <scheme val="minor"/>
      </rPr>
      <t>If the AE transferred an individual(s) to another AE, the reviewer will look at documentation provided to determine the following occurred:</t>
    </r>
  </si>
  <si>
    <t xml:space="preserve">3. (N/A) The AE did not have any transfers to another AE during the review period. </t>
  </si>
  <si>
    <r>
      <t>o</t>
    </r>
    <r>
      <rPr>
        <sz val="7"/>
        <color theme="1"/>
        <rFont val="Times New Roman"/>
        <family val="1"/>
      </rPr>
      <t xml:space="preserve"> </t>
    </r>
    <r>
      <rPr>
        <sz val="9.5"/>
        <color rgb="FF000000"/>
        <rFont val="Calibri"/>
        <family val="2"/>
        <scheme val="minor"/>
      </rPr>
      <t xml:space="preserve">Communication of transfer(s) between sending AE and receiving AE, including that the communication occurred </t>
    </r>
    <r>
      <rPr>
        <b/>
        <i/>
        <sz val="9.5"/>
        <color rgb="FF000000"/>
        <rFont val="Calibri"/>
        <family val="2"/>
        <scheme val="minor"/>
      </rPr>
      <t>prior</t>
    </r>
    <r>
      <rPr>
        <sz val="9.5"/>
        <color rgb="FF000000"/>
        <rFont val="Calibri"/>
        <family val="2"/>
        <scheme val="minor"/>
      </rPr>
      <t xml:space="preserve"> to the individual’s transition to the receiving AE.</t>
    </r>
  </si>
  <si>
    <r>
      <t>§</t>
    </r>
    <r>
      <rPr>
        <sz val="7"/>
        <color theme="1"/>
        <rFont val="Times New Roman"/>
        <family val="1"/>
      </rPr>
      <t xml:space="preserve"> </t>
    </r>
    <r>
      <rPr>
        <sz val="9.5"/>
        <color rgb="FF000000"/>
        <rFont val="Calibri"/>
        <family val="2"/>
        <scheme val="minor"/>
      </rPr>
      <t>The sending AE should ensure the placement is stable before requesting a transfer.</t>
    </r>
  </si>
  <si>
    <r>
      <t>o</t>
    </r>
    <r>
      <rPr>
        <sz val="7"/>
        <color theme="1"/>
        <rFont val="Times New Roman"/>
        <family val="1"/>
      </rPr>
      <t xml:space="preserve"> </t>
    </r>
    <r>
      <rPr>
        <sz val="9.5"/>
        <color rgb="FF000000"/>
        <rFont val="Calibri"/>
        <family val="2"/>
        <scheme val="minor"/>
      </rPr>
      <t>The sending AE provided the receiving AE with all of the ID/A waiver individual’s records.</t>
    </r>
  </si>
  <si>
    <r>
      <t>·</t>
    </r>
    <r>
      <rPr>
        <sz val="7"/>
        <color theme="1"/>
        <rFont val="Times New Roman"/>
        <family val="1"/>
      </rPr>
      <t xml:space="preserve">   </t>
    </r>
    <r>
      <rPr>
        <sz val="9.5"/>
        <color rgb="FF000000"/>
        <rFont val="Calibri"/>
        <family val="2"/>
        <scheme val="minor"/>
      </rPr>
      <t>The sending AE maintains the responsibility for all requirements until the transfer is complete.</t>
    </r>
  </si>
  <si>
    <t>23a.</t>
  </si>
  <si>
    <t>AE develops plan.</t>
  </si>
  <si>
    <r>
      <t>·</t>
    </r>
    <r>
      <rPr>
        <sz val="7"/>
        <color theme="1"/>
        <rFont val="Times New Roman"/>
        <family val="1"/>
      </rPr>
      <t xml:space="preserve">   </t>
    </r>
    <r>
      <rPr>
        <sz val="9.5"/>
        <color rgb="FF000000"/>
        <rFont val="Calibri"/>
        <family val="2"/>
        <scheme val="minor"/>
      </rPr>
      <t xml:space="preserve">The AE develops and submits a plan to ensure that ODP’s process regarding the move and transfer of ID/A waiver individuals is followed. </t>
    </r>
  </si>
  <si>
    <r>
      <t>·</t>
    </r>
    <r>
      <rPr>
        <sz val="7"/>
        <color theme="1"/>
        <rFont val="Times New Roman"/>
        <family val="1"/>
      </rPr>
      <t xml:space="preserve">   </t>
    </r>
    <r>
      <rPr>
        <sz val="9.5"/>
        <color rgb="FF000000"/>
        <rFont val="Calibri"/>
        <family val="2"/>
        <scheme val="minor"/>
      </rPr>
      <t>The AE trains staff on the plan and submits verification of training.</t>
    </r>
  </si>
  <si>
    <t>23b.</t>
  </si>
  <si>
    <t>The AE has a protocol for supporting individuals and families to resolve issues with SCOs and/or Providers.</t>
  </si>
  <si>
    <r>
      <t>·</t>
    </r>
    <r>
      <rPr>
        <sz val="7"/>
        <color theme="1"/>
        <rFont val="Times New Roman"/>
        <family val="1"/>
      </rPr>
      <t xml:space="preserve">   </t>
    </r>
    <r>
      <rPr>
        <sz val="9.5"/>
        <color rgb="FF000000"/>
        <rFont val="Calibri"/>
        <family val="2"/>
        <scheme val="minor"/>
      </rPr>
      <t>The reviewer determines if the AE has a protocol for supporting individuals and families to resolve issues with SCOs and/or Providers.</t>
    </r>
  </si>
  <si>
    <t>1. (Yes) The AE has a protocol.</t>
  </si>
  <si>
    <r>
      <t>·</t>
    </r>
    <r>
      <rPr>
        <sz val="7"/>
        <color theme="1"/>
        <rFont val="Times New Roman"/>
        <family val="1"/>
      </rPr>
      <t xml:space="preserve">   </t>
    </r>
    <r>
      <rPr>
        <sz val="9.5"/>
        <color rgb="FF000000"/>
        <rFont val="Calibri"/>
        <family val="2"/>
        <scheme val="minor"/>
      </rPr>
      <t>The reviewer will determine if the AE’s protocol addresses the AE’s activities in the following:</t>
    </r>
  </si>
  <si>
    <t>2. (No) The AE has a protocol, but it does not include the areas identified.</t>
  </si>
  <si>
    <r>
      <t>o</t>
    </r>
    <r>
      <rPr>
        <sz val="7"/>
        <color theme="1"/>
        <rFont val="Times New Roman"/>
        <family val="1"/>
      </rPr>
      <t xml:space="preserve"> </t>
    </r>
    <r>
      <rPr>
        <sz val="9.5"/>
        <color rgb="FF000000"/>
        <rFont val="Calibri"/>
        <family val="2"/>
        <scheme val="minor"/>
      </rPr>
      <t>Communication to individuals and families regarding the ability to assist if and when there are issues with SCOs and/or Providers.</t>
    </r>
  </si>
  <si>
    <t xml:space="preserve">3. (No) The AE does not have a protocol. </t>
  </si>
  <si>
    <r>
      <t>o</t>
    </r>
    <r>
      <rPr>
        <sz val="7"/>
        <color theme="1"/>
        <rFont val="Times New Roman"/>
        <family val="1"/>
      </rPr>
      <t xml:space="preserve"> </t>
    </r>
    <r>
      <rPr>
        <sz val="9.5"/>
        <color rgb="FF000000"/>
        <rFont val="Calibri"/>
        <family val="2"/>
        <scheme val="minor"/>
      </rPr>
      <t>Supporting individuals and families to resolve issues with SCOs and/or Providers</t>
    </r>
  </si>
  <si>
    <r>
      <t>o</t>
    </r>
    <r>
      <rPr>
        <sz val="7"/>
        <color theme="1"/>
        <rFont val="Times New Roman"/>
        <family val="1"/>
      </rPr>
      <t xml:space="preserve"> </t>
    </r>
    <r>
      <rPr>
        <sz val="9.5"/>
        <color rgb="FF000000"/>
        <rFont val="Calibri"/>
        <family val="2"/>
        <scheme val="minor"/>
      </rPr>
      <t>Supporting individuals and families to make an informed choice of a new SCO and facilitate a change of SCO</t>
    </r>
  </si>
  <si>
    <t>The AE implements a quality review protocol of auto-approval and authorization of ISPs.</t>
  </si>
  <si>
    <r>
      <t>·</t>
    </r>
    <r>
      <rPr>
        <sz val="7"/>
        <color theme="1"/>
        <rFont val="Times New Roman"/>
        <family val="1"/>
      </rPr>
      <t xml:space="preserve">   </t>
    </r>
    <r>
      <rPr>
        <sz val="9.5"/>
        <color rgb="FF000000"/>
        <rFont val="Calibri"/>
        <family val="2"/>
        <scheme val="minor"/>
      </rPr>
      <t>The reviewer will determine if the AE’s protocol regarding auto approval and authorization of ISPs is being implemented based on conversation with the AE and other documentation.</t>
    </r>
  </si>
  <si>
    <t>1. (Yes) The AE implements its protocol to complete a quality review of auto approved and authorized ISPs.</t>
  </si>
  <si>
    <r>
      <t>·</t>
    </r>
    <r>
      <rPr>
        <sz val="7"/>
        <color theme="1"/>
        <rFont val="Times New Roman"/>
        <family val="1"/>
      </rPr>
      <t xml:space="preserve">   </t>
    </r>
    <r>
      <rPr>
        <sz val="9.5"/>
        <color rgb="FF000000"/>
        <rFont val="Calibri"/>
        <family val="2"/>
        <scheme val="minor"/>
      </rPr>
      <t>AE OA, Section 6.17</t>
    </r>
  </si>
  <si>
    <r>
      <t>·</t>
    </r>
    <r>
      <rPr>
        <sz val="7"/>
        <color theme="1"/>
        <rFont val="Times New Roman"/>
        <family val="1"/>
      </rPr>
      <t xml:space="preserve">   </t>
    </r>
    <r>
      <rPr>
        <sz val="9.5"/>
        <color rgb="FF000000"/>
        <rFont val="Calibri"/>
        <family val="2"/>
        <scheme val="minor"/>
      </rPr>
      <t>The reviewer will determine if the AE completed a quality review of a random sample of ISPs that were auto approved and authorized based on the Auto Approval and Authorization criteria.</t>
    </r>
  </si>
  <si>
    <t>2. (No) The documentation provided does not demonstrate that the AE completed a quality review of auto approved and authorized ISPs.</t>
  </si>
  <si>
    <t xml:space="preserve">3. (No) The AE does not have a protocol to complete a quality review of auto approved and authorized ISPs. </t>
  </si>
  <si>
    <t>25a.</t>
  </si>
  <si>
    <t>AE completes review of auto approved and authorized ISPs.</t>
  </si>
  <si>
    <r>
      <t>·</t>
    </r>
    <r>
      <rPr>
        <sz val="7"/>
        <color theme="1"/>
        <rFont val="Times New Roman"/>
        <family val="1"/>
      </rPr>
      <t xml:space="preserve">   </t>
    </r>
    <r>
      <rPr>
        <sz val="9.5"/>
        <color rgb="FF000000"/>
        <rFont val="Calibri"/>
        <family val="2"/>
        <scheme val="minor"/>
      </rPr>
      <t>The AE completes a quality review of auto approved and authorized ISPs.</t>
    </r>
  </si>
  <si>
    <t>25b.</t>
  </si>
  <si>
    <r>
      <t>·</t>
    </r>
    <r>
      <rPr>
        <sz val="7"/>
        <color theme="1"/>
        <rFont val="Times New Roman"/>
        <family val="1"/>
      </rPr>
      <t xml:space="preserve">   </t>
    </r>
    <r>
      <rPr>
        <sz val="9.5"/>
        <color rgb="FF000000"/>
        <rFont val="Calibri"/>
        <family val="2"/>
        <scheme val="minor"/>
      </rPr>
      <t>The AE develops/modifies a protocol that ensures a quality review of auto approved and authorized ISPs is completed.</t>
    </r>
  </si>
  <si>
    <t>25c.</t>
  </si>
  <si>
    <t>25d.</t>
  </si>
  <si>
    <t>The AE evaluates trends in ISP disapprovals and engages in technical assistance based on trend analysis.</t>
  </si>
  <si>
    <r>
      <t>·</t>
    </r>
    <r>
      <rPr>
        <sz val="7"/>
        <color theme="1"/>
        <rFont val="Times New Roman"/>
        <family val="1"/>
      </rPr>
      <t xml:space="preserve">   </t>
    </r>
    <r>
      <rPr>
        <sz val="9.5"/>
        <color rgb="FF000000"/>
        <rFont val="Calibri"/>
        <family val="2"/>
        <scheme val="minor"/>
      </rPr>
      <t>The reviewer will determine if the AE evaluates trends in ISP disapproval based on a conversation with the AE and other documentation.</t>
    </r>
  </si>
  <si>
    <t>1. (Yes) The AE evaluates trends in ISP disapprovals and engages in TA as needed to improve the quality of ISPs.</t>
  </si>
  <si>
    <r>
      <t>·</t>
    </r>
    <r>
      <rPr>
        <sz val="7"/>
        <color theme="1"/>
        <rFont val="Times New Roman"/>
        <family val="1"/>
      </rPr>
      <t xml:space="preserve">   </t>
    </r>
    <r>
      <rPr>
        <sz val="9.5"/>
        <color rgb="FF000000"/>
        <rFont val="Calibri"/>
        <family val="2"/>
        <scheme val="minor"/>
      </rPr>
      <t>The reviewer will determine if the AE engages in technical assistance (TA) as needed based on trend analysis to improve the quality of ISPs.</t>
    </r>
  </si>
  <si>
    <t>2. (No) The AE evaluated trends in ISP disapprovals and did not engage in TA as needed to improve the quality of ISPs.</t>
  </si>
  <si>
    <t xml:space="preserve">3. (No) The AE did not evaluate trends in ISP disapprovals and did not engage in TA as needed to improve the quality of ISPs. </t>
  </si>
  <si>
    <t>The AE promotes competitive integrated employment as a priority.</t>
  </si>
  <si>
    <r>
      <t>·</t>
    </r>
    <r>
      <rPr>
        <sz val="7"/>
        <color theme="1"/>
        <rFont val="Times New Roman"/>
        <family val="1"/>
      </rPr>
      <t xml:space="preserve">   </t>
    </r>
    <r>
      <rPr>
        <sz val="9.5"/>
        <color rgb="FF000000"/>
        <rFont val="Calibri"/>
        <family val="2"/>
        <scheme val="minor"/>
      </rPr>
      <t>The reviewer determines if the AE implements its employment protocol that promotes competitive integrated employment as the first consideration and preferred outcome for all ID/A Waiver Participants receiving ID/A Waiver services.</t>
    </r>
  </si>
  <si>
    <t>1. (Yes) The AE implements an employment protocol that promotes competitive integrated employment.</t>
  </si>
  <si>
    <r>
      <t>·</t>
    </r>
    <r>
      <rPr>
        <sz val="7"/>
        <color theme="1"/>
        <rFont val="Times New Roman"/>
        <family val="1"/>
      </rPr>
      <t xml:space="preserve">   </t>
    </r>
    <r>
      <rPr>
        <sz val="9.5"/>
        <color rgb="FF000000"/>
        <rFont val="Calibri"/>
        <family val="2"/>
        <scheme val="minor"/>
      </rPr>
      <t>AE OA, Section 7.2</t>
    </r>
  </si>
  <si>
    <r>
      <t>·</t>
    </r>
    <r>
      <rPr>
        <sz val="7"/>
        <color theme="1"/>
        <rFont val="Times New Roman"/>
        <family val="1"/>
      </rPr>
      <t xml:space="preserve">   </t>
    </r>
    <r>
      <rPr>
        <sz val="9.5"/>
        <color rgb="FF000000"/>
        <rFont val="Calibri"/>
        <family val="2"/>
        <scheme val="minor"/>
      </rPr>
      <t>The reviewer will determine if the AE promotes competitive integrated employment through a review of any written policies and discussion of activities conducted by the AE related to competitive integrated employment.</t>
    </r>
  </si>
  <si>
    <t xml:space="preserve">2. (No) The AE has not developed an employment protocol that promotes competitive integrated employment or doesn’t have evidence of actively implemented its protocol. </t>
  </si>
  <si>
    <r>
      <t>·</t>
    </r>
    <r>
      <rPr>
        <sz val="7"/>
        <color theme="1"/>
        <rFont val="Times New Roman"/>
        <family val="1"/>
      </rPr>
      <t xml:space="preserve">   </t>
    </r>
    <r>
      <rPr>
        <sz val="9.5"/>
        <color rgb="FF000000"/>
        <rFont val="Calibri"/>
        <family val="2"/>
        <scheme val="minor"/>
      </rPr>
      <t>Executive Order 2016-03, Employment First</t>
    </r>
  </si>
  <si>
    <r>
      <t>·</t>
    </r>
    <r>
      <rPr>
        <sz val="7"/>
        <color theme="1"/>
        <rFont val="Times New Roman"/>
        <family val="1"/>
      </rPr>
      <t xml:space="preserve">   </t>
    </r>
    <r>
      <rPr>
        <sz val="9.5"/>
        <color rgb="FF000000"/>
        <rFont val="Calibri"/>
        <family val="2"/>
        <scheme val="minor"/>
      </rPr>
      <t>Executive Order 2016-03 Recommendations</t>
    </r>
  </si>
  <si>
    <t>COMMENT NEEDED – If “Yes,” identify the activities the AE completed around competitive integrated employment.</t>
  </si>
  <si>
    <r>
      <t>·</t>
    </r>
    <r>
      <rPr>
        <sz val="7"/>
        <color theme="1"/>
        <rFont val="Times New Roman"/>
        <family val="1"/>
      </rPr>
      <t xml:space="preserve">   </t>
    </r>
    <r>
      <rPr>
        <sz val="9.5"/>
        <color rgb="FF000000"/>
        <rFont val="Calibri"/>
        <family val="2"/>
        <scheme val="minor"/>
      </rPr>
      <t>2018 Act 36 – Employment First Act</t>
    </r>
  </si>
  <si>
    <t>27a.</t>
  </si>
  <si>
    <r>
      <t>·</t>
    </r>
    <r>
      <rPr>
        <sz val="7"/>
        <color theme="1"/>
        <rFont val="Times New Roman"/>
        <family val="1"/>
      </rPr>
      <t xml:space="preserve">   </t>
    </r>
    <r>
      <rPr>
        <sz val="9.5"/>
        <color rgb="FF000000"/>
        <rFont val="Calibri"/>
        <family val="2"/>
        <scheme val="minor"/>
      </rPr>
      <t>The AE develops/modifies a protocol that promotes competitive integrated employment.</t>
    </r>
  </si>
  <si>
    <t>27b.</t>
  </si>
  <si>
    <t>27c.</t>
  </si>
  <si>
    <t>**The AE has assigned a point person as a Subject Matter Expert (SME) in employment.</t>
  </si>
  <si>
    <r>
      <t>·</t>
    </r>
    <r>
      <rPr>
        <sz val="7"/>
        <color theme="1"/>
        <rFont val="Times New Roman"/>
        <family val="1"/>
      </rPr>
      <t xml:space="preserve">   </t>
    </r>
    <r>
      <rPr>
        <sz val="9.5"/>
        <color rgb="FF000000"/>
        <rFont val="Calibri"/>
        <family val="2"/>
        <scheme val="minor"/>
      </rPr>
      <t>The reviewer determines if the AE has an assigned staff point person as the local employment SME.</t>
    </r>
  </si>
  <si>
    <t>1. (Yes) The AE has an assigned employment staff point person.</t>
  </si>
  <si>
    <t xml:space="preserve">2. (No) The AE does not have an assigned employment staff point person. </t>
  </si>
  <si>
    <t>28a.</t>
  </si>
  <si>
    <t>AE identifies employment SME.</t>
  </si>
  <si>
    <r>
      <t>·</t>
    </r>
    <r>
      <rPr>
        <sz val="7"/>
        <color theme="1"/>
        <rFont val="Times New Roman"/>
        <family val="1"/>
      </rPr>
      <t xml:space="preserve">   </t>
    </r>
    <r>
      <rPr>
        <sz val="9.5"/>
        <color rgb="FF000000"/>
        <rFont val="Calibri"/>
        <family val="2"/>
        <scheme val="minor"/>
      </rPr>
      <t>The AE submits documentation which shows that an employment SME has been identified.</t>
    </r>
  </si>
  <si>
    <t>28b.</t>
  </si>
  <si>
    <t>The AE has worked with community stakeholders to develop a local employment coalition if none exists or has enhanced its current coalition.</t>
  </si>
  <si>
    <r>
      <t>·</t>
    </r>
    <r>
      <rPr>
        <sz val="7"/>
        <color theme="1"/>
        <rFont val="Times New Roman"/>
        <family val="1"/>
      </rPr>
      <t xml:space="preserve">   </t>
    </r>
    <r>
      <rPr>
        <sz val="9.5"/>
        <color rgb="FF000000"/>
        <rFont val="Calibri"/>
        <family val="2"/>
        <scheme val="minor"/>
      </rPr>
      <t>The reviewer determines if the AE participates in a local employment coalition through discussion with the AE and reviewing documentation that could include but is not limited to:</t>
    </r>
  </si>
  <si>
    <t>1. (Yes) The AE has formed or participated in a local employment coalition.</t>
  </si>
  <si>
    <r>
      <t>o</t>
    </r>
    <r>
      <rPr>
        <sz val="7"/>
        <color theme="1"/>
        <rFont val="Times New Roman"/>
        <family val="1"/>
      </rPr>
      <t xml:space="preserve"> </t>
    </r>
    <r>
      <rPr>
        <sz val="9.5"/>
        <color rgb="FF000000"/>
        <rFont val="Calibri"/>
        <family val="2"/>
        <scheme val="minor"/>
      </rPr>
      <t xml:space="preserve">Meeting minutes  </t>
    </r>
  </si>
  <si>
    <t xml:space="preserve">2. (No) The AE does not participate in a local employment coalition. </t>
  </si>
  <si>
    <r>
      <t>o</t>
    </r>
    <r>
      <rPr>
        <sz val="7"/>
        <color theme="1"/>
        <rFont val="Times New Roman"/>
        <family val="1"/>
      </rPr>
      <t xml:space="preserve"> </t>
    </r>
    <r>
      <rPr>
        <sz val="9.5"/>
        <color rgb="FF000000"/>
        <rFont val="Calibri"/>
        <family val="2"/>
        <scheme val="minor"/>
      </rPr>
      <t>Correspondences</t>
    </r>
  </si>
  <si>
    <r>
      <t>·</t>
    </r>
    <r>
      <rPr>
        <sz val="7"/>
        <color theme="1"/>
        <rFont val="Times New Roman"/>
        <family val="1"/>
      </rPr>
      <t xml:space="preserve">   </t>
    </r>
    <r>
      <rPr>
        <sz val="9.5"/>
        <color rgb="FF000000"/>
        <rFont val="Calibri"/>
        <family val="2"/>
        <scheme val="minor"/>
      </rPr>
      <t>The reviewer can confirm with the ODP Regional Employment Lead to determine if there is a coalition.</t>
    </r>
  </si>
  <si>
    <t>29a.</t>
  </si>
  <si>
    <t>AE works with community stakeholders to create or join an already existing employment coalition.</t>
  </si>
  <si>
    <r>
      <t>·</t>
    </r>
    <r>
      <rPr>
        <sz val="7"/>
        <color theme="1"/>
        <rFont val="Times New Roman"/>
        <family val="1"/>
      </rPr>
      <t xml:space="preserve">   </t>
    </r>
    <r>
      <rPr>
        <sz val="9.5"/>
        <color rgb="FF000000"/>
        <rFont val="Calibri"/>
        <family val="2"/>
        <scheme val="minor"/>
      </rPr>
      <t>The AE submits documentation which shows participation in a local employment coalition and/or activities around the development of a coalition where one does not exist.</t>
    </r>
  </si>
  <si>
    <r>
      <t>o</t>
    </r>
    <r>
      <rPr>
        <sz val="7"/>
        <color theme="1"/>
        <rFont val="Times New Roman"/>
        <family val="1"/>
      </rPr>
      <t xml:space="preserve"> </t>
    </r>
    <r>
      <rPr>
        <sz val="9.5"/>
        <color rgb="FF000000"/>
        <rFont val="Calibri"/>
        <family val="2"/>
        <scheme val="minor"/>
      </rPr>
      <t>Documentation includes reviewing meeting minutes or correspondence and information related to activities completed.</t>
    </r>
  </si>
  <si>
    <t>29b.</t>
  </si>
  <si>
    <t>The AE ensures that fair hearing and appeal activities are conducted in compliance with all ODP requirements.</t>
  </si>
  <si>
    <r>
      <t>·</t>
    </r>
    <r>
      <rPr>
        <sz val="7"/>
        <color theme="1"/>
        <rFont val="Times New Roman"/>
        <family val="1"/>
      </rPr>
      <t xml:space="preserve">   </t>
    </r>
    <r>
      <rPr>
        <sz val="9.5"/>
        <color rgb="FF000000"/>
        <rFont val="Calibri"/>
        <family val="2"/>
        <scheme val="minor"/>
      </rPr>
      <t>The reviewer determines if the AE had any fair hearing and appeal activities during the review period and, if so, look at a maximum of five fair hearing or appeal actions.</t>
    </r>
  </si>
  <si>
    <r>
      <t>1.</t>
    </r>
    <r>
      <rPr>
        <sz val="7"/>
        <color theme="1"/>
        <rFont val="Times New Roman"/>
        <family val="1"/>
      </rPr>
      <t xml:space="preserve"> </t>
    </r>
    <r>
      <rPr>
        <sz val="9.5"/>
        <color rgb="FF000000"/>
        <rFont val="Calibri"/>
        <family val="2"/>
        <scheme val="minor"/>
      </rPr>
      <t>(Yes) The AE ensured that fair hearing and appeal activities were conducted in compliance with all ODP requirements.</t>
    </r>
  </si>
  <si>
    <r>
      <t>·</t>
    </r>
    <r>
      <rPr>
        <sz val="7"/>
        <color theme="1"/>
        <rFont val="Times New Roman"/>
        <family val="1"/>
      </rPr>
      <t xml:space="preserve">   </t>
    </r>
    <r>
      <rPr>
        <sz val="9.5"/>
        <color rgb="FF000000"/>
        <rFont val="Calibri"/>
        <family val="2"/>
        <scheme val="minor"/>
      </rPr>
      <t>AE OA, Section 7.5</t>
    </r>
  </si>
  <si>
    <r>
      <t>·</t>
    </r>
    <r>
      <rPr>
        <sz val="7"/>
        <color theme="1"/>
        <rFont val="Times New Roman"/>
        <family val="1"/>
      </rPr>
      <t xml:space="preserve">   </t>
    </r>
    <r>
      <rPr>
        <sz val="9.5"/>
        <color rgb="FF000000"/>
        <rFont val="Calibri"/>
        <family val="2"/>
        <scheme val="minor"/>
      </rPr>
      <t>The reviewer determines if the AE completed fair hearing and appeal activities in accordance with ODP policy.</t>
    </r>
  </si>
  <si>
    <r>
      <t>2.</t>
    </r>
    <r>
      <rPr>
        <sz val="7"/>
        <color theme="1"/>
        <rFont val="Times New Roman"/>
        <family val="1"/>
      </rPr>
      <t xml:space="preserve"> </t>
    </r>
    <r>
      <rPr>
        <sz val="9.5"/>
        <color rgb="FF000000"/>
        <rFont val="Calibri"/>
        <family val="2"/>
        <scheme val="minor"/>
      </rPr>
      <t>(No) The AE did not complete one or more of the requirements.</t>
    </r>
  </si>
  <si>
    <r>
      <t>·</t>
    </r>
    <r>
      <rPr>
        <sz val="7"/>
        <color theme="1"/>
        <rFont val="Times New Roman"/>
        <family val="1"/>
      </rPr>
      <t xml:space="preserve">   </t>
    </r>
    <r>
      <rPr>
        <sz val="9.5"/>
        <color rgb="FF000000"/>
        <rFont val="Calibri"/>
        <family val="2"/>
        <scheme val="minor"/>
      </rPr>
      <t xml:space="preserve">Bulletin 00-08.05, </t>
    </r>
    <r>
      <rPr>
        <i/>
        <sz val="9.5"/>
        <color rgb="FF000000"/>
        <rFont val="Calibri"/>
        <family val="2"/>
        <scheme val="minor"/>
      </rPr>
      <t>Due Process and Fair Hearing Procedures for Individuals with ID</t>
    </r>
  </si>
  <si>
    <r>
      <t>·</t>
    </r>
    <r>
      <rPr>
        <sz val="7"/>
        <color theme="1"/>
        <rFont val="Times New Roman"/>
        <family val="1"/>
      </rPr>
      <t xml:space="preserve">   </t>
    </r>
    <r>
      <rPr>
        <sz val="9.5"/>
        <color rgb="FF000000"/>
        <rFont val="Calibri"/>
        <family val="2"/>
        <scheme val="minor"/>
      </rPr>
      <t>The reviewer will look at documentation to ensure the AE completed the following activities:</t>
    </r>
  </si>
  <si>
    <r>
      <t>3.</t>
    </r>
    <r>
      <rPr>
        <sz val="7"/>
        <color theme="1"/>
        <rFont val="Times New Roman"/>
        <family val="1"/>
      </rPr>
      <t xml:space="preserve"> </t>
    </r>
    <r>
      <rPr>
        <sz val="9.5"/>
        <color rgb="FF000000"/>
        <rFont val="Calibri"/>
        <family val="2"/>
        <scheme val="minor"/>
      </rPr>
      <t>(N/A) There were no fair hearing or appeal activities in the review period.</t>
    </r>
  </si>
  <si>
    <r>
      <t>o</t>
    </r>
    <r>
      <rPr>
        <sz val="7"/>
        <color theme="1"/>
        <rFont val="Times New Roman"/>
        <family val="1"/>
      </rPr>
      <t xml:space="preserve"> </t>
    </r>
    <r>
      <rPr>
        <sz val="9.5"/>
        <color rgb="FF000000"/>
        <rFont val="Calibri"/>
        <family val="2"/>
        <scheme val="minor"/>
      </rPr>
      <t>The provision of pendency when appropriate</t>
    </r>
  </si>
  <si>
    <r>
      <t>o</t>
    </r>
    <r>
      <rPr>
        <sz val="7"/>
        <color theme="1"/>
        <rFont val="Times New Roman"/>
        <family val="1"/>
      </rPr>
      <t xml:space="preserve"> </t>
    </r>
    <r>
      <rPr>
        <sz val="9.5"/>
        <color rgb="FF000000"/>
        <rFont val="Calibri"/>
        <family val="2"/>
        <scheme val="minor"/>
      </rPr>
      <t>The transmittal of the fair hearing request to the Bureau of Hearings &amp; Appeals (BHA)</t>
    </r>
  </si>
  <si>
    <r>
      <t>o</t>
    </r>
    <r>
      <rPr>
        <sz val="7"/>
        <color theme="1"/>
        <rFont val="Times New Roman"/>
        <family val="1"/>
      </rPr>
      <t xml:space="preserve"> </t>
    </r>
    <r>
      <rPr>
        <sz val="9.5"/>
        <color rgb="FF000000"/>
        <rFont val="Calibri"/>
        <family val="2"/>
        <scheme val="minor"/>
      </rPr>
      <t>The continuation of service in dispute when appropriate</t>
    </r>
  </si>
  <si>
    <r>
      <t>o</t>
    </r>
    <r>
      <rPr>
        <sz val="7"/>
        <color theme="1"/>
        <rFont val="Times New Roman"/>
        <family val="1"/>
      </rPr>
      <t xml:space="preserve"> </t>
    </r>
    <r>
      <rPr>
        <sz val="9.5"/>
        <color rgb="FF000000"/>
        <rFont val="Calibri"/>
        <family val="2"/>
        <scheme val="minor"/>
      </rPr>
      <t>The offer of county mediation</t>
    </r>
  </si>
  <si>
    <r>
      <t>o</t>
    </r>
    <r>
      <rPr>
        <sz val="7"/>
        <color theme="1"/>
        <rFont val="Times New Roman"/>
        <family val="1"/>
      </rPr>
      <t xml:space="preserve"> </t>
    </r>
    <r>
      <rPr>
        <sz val="9.5"/>
        <color rgb="FF000000"/>
        <rFont val="Calibri"/>
        <family val="2"/>
        <scheme val="minor"/>
      </rPr>
      <t>AE participation in hearing</t>
    </r>
  </si>
  <si>
    <r>
      <t>o</t>
    </r>
    <r>
      <rPr>
        <sz val="7"/>
        <color theme="1"/>
        <rFont val="Times New Roman"/>
        <family val="1"/>
      </rPr>
      <t xml:space="preserve"> </t>
    </r>
    <r>
      <rPr>
        <sz val="9.5"/>
        <color rgb="FF000000"/>
        <rFont val="Calibri"/>
        <family val="2"/>
        <scheme val="minor"/>
      </rPr>
      <t>Implement the orders issued by the BHA</t>
    </r>
  </si>
  <si>
    <r>
      <t>o</t>
    </r>
    <r>
      <rPr>
        <sz val="7"/>
        <color theme="1"/>
        <rFont val="Times New Roman"/>
        <family val="1"/>
      </rPr>
      <t xml:space="preserve"> </t>
    </r>
    <r>
      <rPr>
        <sz val="9.5"/>
        <color rgb="FF000000"/>
        <rFont val="Calibri"/>
        <family val="2"/>
        <scheme val="minor"/>
      </rPr>
      <t>Communicate with ODP regional office when issues cannot be resolved.</t>
    </r>
  </si>
  <si>
    <t>30a.</t>
  </si>
  <si>
    <t>AE completes fair hearing and appeal activities.</t>
  </si>
  <si>
    <r>
      <t>·</t>
    </r>
    <r>
      <rPr>
        <sz val="7"/>
        <color theme="1"/>
        <rFont val="Times New Roman"/>
        <family val="1"/>
      </rPr>
      <t xml:space="preserve">   </t>
    </r>
    <r>
      <rPr>
        <sz val="9.5"/>
        <color rgb="FF000000"/>
        <rFont val="Calibri"/>
        <family val="2"/>
        <scheme val="minor"/>
      </rPr>
      <t>The AE completes all ODP requirements for fair hearing and appeal activities.</t>
    </r>
  </si>
  <si>
    <t>30b.</t>
  </si>
  <si>
    <t>The AE actively expands and builds capacity of the Provider network.</t>
  </si>
  <si>
    <r>
      <t>·</t>
    </r>
    <r>
      <rPr>
        <sz val="7"/>
        <color theme="1"/>
        <rFont val="Times New Roman"/>
        <family val="1"/>
      </rPr>
      <t xml:space="preserve">   </t>
    </r>
    <r>
      <rPr>
        <sz val="9.5"/>
        <color rgb="FF000000"/>
        <rFont val="Calibri"/>
        <family val="2"/>
        <scheme val="minor"/>
      </rPr>
      <t>The reviewer will have a conversation with the AE about its Provider network expansion efforts and review documentation of outreach and capacity building efforts to ensure the AE is actively working to expand and build the capacity of its Provider network.</t>
    </r>
  </si>
  <si>
    <r>
      <t>1.</t>
    </r>
    <r>
      <rPr>
        <sz val="7"/>
        <color theme="1"/>
        <rFont val="Times New Roman"/>
        <family val="1"/>
      </rPr>
      <t xml:space="preserve"> </t>
    </r>
    <r>
      <rPr>
        <sz val="9.5"/>
        <color rgb="FF000000"/>
        <rFont val="Calibri"/>
        <family val="2"/>
        <scheme val="minor"/>
      </rPr>
      <t>(Yes) The AE actively works to expand and build the capacity of its Provider network.</t>
    </r>
  </si>
  <si>
    <r>
      <t>2.</t>
    </r>
    <r>
      <rPr>
        <sz val="7"/>
        <color theme="1"/>
        <rFont val="Times New Roman"/>
        <family val="1"/>
      </rPr>
      <t xml:space="preserve"> </t>
    </r>
    <r>
      <rPr>
        <sz val="9.5"/>
        <color rgb="FF000000"/>
        <rFont val="Calibri"/>
        <family val="2"/>
        <scheme val="minor"/>
      </rPr>
      <t>(No) The information reviewed does not demonstrate sufficient activities by the AE to expand and build the capacity of the Provider network.</t>
    </r>
  </si>
  <si>
    <r>
      <t>·</t>
    </r>
    <r>
      <rPr>
        <sz val="7"/>
        <color theme="1"/>
        <rFont val="Times New Roman"/>
        <family val="1"/>
      </rPr>
      <t xml:space="preserve">   </t>
    </r>
    <r>
      <rPr>
        <sz val="9.5"/>
        <color rgb="FF000000"/>
        <rFont val="Calibri"/>
        <family val="2"/>
        <scheme val="minor"/>
      </rPr>
      <t>AE OA, Section 8.1</t>
    </r>
  </si>
  <si>
    <r>
      <t>3.</t>
    </r>
    <r>
      <rPr>
        <sz val="7"/>
        <color theme="1"/>
        <rFont val="Times New Roman"/>
        <family val="1"/>
      </rPr>
      <t xml:space="preserve"> </t>
    </r>
    <r>
      <rPr>
        <sz val="9.5"/>
        <color rgb="FF000000"/>
        <rFont val="Calibri"/>
        <family val="2"/>
        <scheme val="minor"/>
      </rPr>
      <t>(No) The AE does not have a protocol for Provider network capacity building and expansion.</t>
    </r>
  </si>
  <si>
    <t>The AE identifies, develops, and implements strategies regarding the areas of need in the community and the resources available.</t>
  </si>
  <si>
    <r>
      <t>·</t>
    </r>
    <r>
      <rPr>
        <sz val="7"/>
        <color theme="1"/>
        <rFont val="Times New Roman"/>
        <family val="1"/>
      </rPr>
      <t xml:space="preserve">   </t>
    </r>
    <r>
      <rPr>
        <sz val="9.5"/>
        <color rgb="FF000000"/>
        <rFont val="Calibri"/>
        <family val="2"/>
        <scheme val="minor"/>
      </rPr>
      <t>The reviewer will have a conversation with the AE about how they assess community resources and review documentation such as meeting notes, SWOT analyses, environmental scans, etc.</t>
    </r>
  </si>
  <si>
    <r>
      <t>1.</t>
    </r>
    <r>
      <rPr>
        <sz val="7"/>
        <color theme="1"/>
        <rFont val="Times New Roman"/>
        <family val="1"/>
      </rPr>
      <t xml:space="preserve"> </t>
    </r>
    <r>
      <rPr>
        <sz val="9.5"/>
        <color rgb="FF000000"/>
        <rFont val="Calibri"/>
        <family val="2"/>
        <scheme val="minor"/>
      </rPr>
      <t>(Yes) The AE has identified the areas of need and resources.</t>
    </r>
  </si>
  <si>
    <r>
      <t>2.</t>
    </r>
    <r>
      <rPr>
        <sz val="7"/>
        <color theme="1"/>
        <rFont val="Times New Roman"/>
        <family val="1"/>
      </rPr>
      <t xml:space="preserve"> </t>
    </r>
    <r>
      <rPr>
        <sz val="9.5"/>
        <color rgb="FF000000"/>
        <rFont val="Calibri"/>
        <family val="2"/>
        <scheme val="minor"/>
      </rPr>
      <t>(No) The AE has not identified the areas of need and resources.</t>
    </r>
  </si>
  <si>
    <t>To answer the next four questions, the reviewer selects four different Providers most recently qualified by that AE by choosing Providers with MPI numbers ending in 6-9 in the following categories:</t>
  </si>
  <si>
    <r>
      <t>·</t>
    </r>
    <r>
      <rPr>
        <sz val="7"/>
        <color theme="1"/>
        <rFont val="Times New Roman"/>
        <family val="1"/>
      </rPr>
      <t xml:space="preserve">         </t>
    </r>
    <r>
      <rPr>
        <b/>
        <sz val="10"/>
        <color rgb="FF000000"/>
        <rFont val="Calibri"/>
        <family val="2"/>
        <scheme val="minor"/>
      </rPr>
      <t>An Agency with Choice (AWC) Financial Management Services (FMS) Provider,</t>
    </r>
  </si>
  <si>
    <r>
      <t>·</t>
    </r>
    <r>
      <rPr>
        <sz val="7"/>
        <color theme="1"/>
        <rFont val="Times New Roman"/>
        <family val="1"/>
      </rPr>
      <t xml:space="preserve">         </t>
    </r>
    <r>
      <rPr>
        <b/>
        <sz val="10"/>
        <color rgb="FF000000"/>
        <rFont val="Calibri"/>
        <family val="2"/>
        <scheme val="minor"/>
      </rPr>
      <t>A large Provider (50 or more individuals, exclude CPS only Provider),</t>
    </r>
  </si>
  <si>
    <r>
      <t>·</t>
    </r>
    <r>
      <rPr>
        <sz val="7"/>
        <color theme="1"/>
        <rFont val="Times New Roman"/>
        <family val="1"/>
      </rPr>
      <t xml:space="preserve">         </t>
    </r>
    <r>
      <rPr>
        <b/>
        <sz val="10"/>
        <color rgb="FF000000"/>
        <rFont val="Calibri"/>
        <family val="2"/>
        <scheme val="minor"/>
      </rPr>
      <t>A small Provider (less than 50 individuals, exclude CPS only Provider) and</t>
    </r>
  </si>
  <si>
    <r>
      <t>·</t>
    </r>
    <r>
      <rPr>
        <sz val="7"/>
        <color theme="1"/>
        <rFont val="Times New Roman"/>
        <family val="1"/>
      </rPr>
      <t xml:space="preserve">         </t>
    </r>
    <r>
      <rPr>
        <b/>
        <sz val="10"/>
        <color rgb="FF000000"/>
        <rFont val="Calibri"/>
        <family val="2"/>
        <scheme val="minor"/>
      </rPr>
      <t>A Community Participation Support (CPS) Provider</t>
    </r>
  </si>
  <si>
    <t>*The AE qualifies AWC FMS Provider utilizing ODP standardized procedures.</t>
  </si>
  <si>
    <r>
      <t>·</t>
    </r>
    <r>
      <rPr>
        <sz val="7"/>
        <color theme="1"/>
        <rFont val="Times New Roman"/>
        <family val="1"/>
      </rPr>
      <t xml:space="preserve">   </t>
    </r>
    <r>
      <rPr>
        <sz val="9.5"/>
        <color rgb="FF000000"/>
        <rFont val="Calibri"/>
        <family val="2"/>
        <scheme val="minor"/>
      </rPr>
      <t>The reviewer determines if the AWC FMS Provider was qualified by reviewing qualification packets.</t>
    </r>
  </si>
  <si>
    <t>1. (Yes) The documentation indicates that the process was followed.</t>
  </si>
  <si>
    <r>
      <t>·</t>
    </r>
    <r>
      <rPr>
        <sz val="7"/>
        <color theme="1"/>
        <rFont val="Times New Roman"/>
        <family val="1"/>
      </rPr>
      <t xml:space="preserve">   </t>
    </r>
    <r>
      <rPr>
        <sz val="9.5"/>
        <color rgb="FF000000"/>
        <rFont val="Calibri"/>
        <family val="2"/>
        <scheme val="minor"/>
      </rPr>
      <t>AE OA, Section 8.2</t>
    </r>
  </si>
  <si>
    <r>
      <t>·</t>
    </r>
    <r>
      <rPr>
        <sz val="7"/>
        <color theme="1"/>
        <rFont val="Times New Roman"/>
        <family val="1"/>
      </rPr>
      <t xml:space="preserve">   </t>
    </r>
    <r>
      <rPr>
        <sz val="9.5"/>
        <color rgb="FF000000"/>
        <rFont val="Calibri"/>
        <family val="2"/>
        <scheme val="minor"/>
      </rPr>
      <t>The reviewer assures that the AE reviewed the qualification submissions using ODP approved methods, which may include:</t>
    </r>
  </si>
  <si>
    <t>2. (No) There is no documentation and/or the process was not followed.</t>
  </si>
  <si>
    <r>
      <t>o</t>
    </r>
    <r>
      <rPr>
        <sz val="7"/>
        <color theme="1"/>
        <rFont val="Times New Roman"/>
        <family val="1"/>
      </rPr>
      <t xml:space="preserve"> </t>
    </r>
    <r>
      <rPr>
        <sz val="9.5"/>
        <color rgb="FF000000"/>
        <rFont val="Calibri"/>
        <family val="2"/>
        <scheme val="minor"/>
      </rPr>
      <t>Review of Submitted Materials – Review of information submitted by the Provider, including the Provider Qualification Documentation Record and supporting documents.</t>
    </r>
  </si>
  <si>
    <t xml:space="preserve">3. (N/A) The AE did not qualify any AWC FMS Providers during the review period. </t>
  </si>
  <si>
    <r>
      <t>·</t>
    </r>
    <r>
      <rPr>
        <sz val="7"/>
        <color theme="1"/>
        <rFont val="Times New Roman"/>
        <family val="1"/>
      </rPr>
      <t xml:space="preserve">   </t>
    </r>
    <r>
      <rPr>
        <sz val="9.5"/>
        <color rgb="FF000000"/>
        <rFont val="Calibri"/>
        <family val="2"/>
        <scheme val="minor"/>
      </rPr>
      <t xml:space="preserve">ODP Announcement 22-122, Provider Qualification Process </t>
    </r>
  </si>
  <si>
    <r>
      <t>o</t>
    </r>
    <r>
      <rPr>
        <sz val="7"/>
        <color theme="1"/>
        <rFont val="Times New Roman"/>
        <family val="1"/>
      </rPr>
      <t xml:space="preserve"> </t>
    </r>
    <r>
      <rPr>
        <sz val="9.5"/>
        <color rgb="FF000000"/>
        <rFont val="Calibri"/>
        <family val="2"/>
        <scheme val="minor"/>
      </rPr>
      <t>DP 1059 – Completed and emailed to the Provider.</t>
    </r>
  </si>
  <si>
    <r>
      <t>·</t>
    </r>
    <r>
      <rPr>
        <sz val="7"/>
        <color theme="1"/>
        <rFont val="Times New Roman"/>
        <family val="1"/>
      </rPr>
      <t xml:space="preserve">   </t>
    </r>
    <r>
      <rPr>
        <sz val="9.5"/>
        <color rgb="FF000000"/>
        <rFont val="Calibri"/>
        <family val="2"/>
        <scheme val="minor"/>
      </rPr>
      <t xml:space="preserve">Provider Qualification Documentation Record </t>
    </r>
  </si>
  <si>
    <r>
      <t>§</t>
    </r>
    <r>
      <rPr>
        <sz val="7"/>
        <color theme="1"/>
        <rFont val="Times New Roman"/>
        <family val="1"/>
      </rPr>
      <t xml:space="preserve"> </t>
    </r>
    <r>
      <rPr>
        <sz val="9.5"/>
        <color rgb="FF000000"/>
        <rFont val="Calibri"/>
        <family val="2"/>
        <scheme val="minor"/>
      </rPr>
      <t xml:space="preserve">All DP 1059’s must be within a 3-year qualification period if a Provider is qualified. If an AE only has a copy of a DP 1059 from a Provider that is outside of the 3-year period, then the AE would be out of compliance for not having a current DP 1059 if the Provider is still qualified. </t>
    </r>
  </si>
  <si>
    <t>*The reviewer must IMMEDIATELY notify the Regional Provider Qualification Lead of a “No” response.</t>
  </si>
  <si>
    <t>33a.</t>
  </si>
  <si>
    <t>AE provides documentation that the AWC FMS Provider was qualified in accordance with ODP’s standardized procedures.</t>
  </si>
  <si>
    <r>
      <t>·</t>
    </r>
    <r>
      <rPr>
        <sz val="7"/>
        <color theme="1"/>
        <rFont val="Times New Roman"/>
        <family val="1"/>
      </rPr>
      <t xml:space="preserve">   </t>
    </r>
    <r>
      <rPr>
        <sz val="9.5"/>
        <color rgb="FF000000"/>
        <rFont val="Calibri"/>
        <family val="2"/>
        <scheme val="minor"/>
      </rPr>
      <t>The AE contacts the AWC FMS Provider and collects any/all missing documents to ensure qualification was completed according to ODP standards.</t>
    </r>
  </si>
  <si>
    <t>33b.</t>
  </si>
  <si>
    <t>AE must notify ODP for further review and potential action if the required documents are not promptly obtained.</t>
  </si>
  <si>
    <r>
      <t>·</t>
    </r>
    <r>
      <rPr>
        <sz val="7"/>
        <color theme="1"/>
        <rFont val="Times New Roman"/>
        <family val="1"/>
      </rPr>
      <t xml:space="preserve">   </t>
    </r>
    <r>
      <rPr>
        <sz val="9.5"/>
        <color rgb="FF000000"/>
        <rFont val="Calibri"/>
        <family val="2"/>
        <scheme val="minor"/>
      </rPr>
      <t>The AE contacts ODP for further review and potential action if required documents are not obtained.</t>
    </r>
  </si>
  <si>
    <t>33c.</t>
  </si>
  <si>
    <t>AE must notify ODP for further review and potential action if the documentation obtained do not result in qualification.</t>
  </si>
  <si>
    <r>
      <t>·</t>
    </r>
    <r>
      <rPr>
        <sz val="7"/>
        <color theme="1"/>
        <rFont val="Times New Roman"/>
        <family val="1"/>
      </rPr>
      <t xml:space="preserve">   </t>
    </r>
    <r>
      <rPr>
        <sz val="9.5"/>
        <color rgb="FF000000"/>
        <rFont val="Calibri"/>
        <family val="2"/>
        <scheme val="minor"/>
      </rPr>
      <t>The AE contacts ODP for further review and potential action if documents obtained do not result in qualification.</t>
    </r>
  </si>
  <si>
    <t>33d.</t>
  </si>
  <si>
    <t>*The AE qualifies PROVIDER 1 utilizing ODP standardized procedures.</t>
  </si>
  <si>
    <r>
      <t>·</t>
    </r>
    <r>
      <rPr>
        <sz val="7"/>
        <color theme="1"/>
        <rFont val="Times New Roman"/>
        <family val="1"/>
      </rPr>
      <t xml:space="preserve">   </t>
    </r>
    <r>
      <rPr>
        <sz val="9.5"/>
        <color rgb="FF000000"/>
        <rFont val="Calibri"/>
        <family val="2"/>
        <scheme val="minor"/>
      </rPr>
      <t>The reviewer determines if the Provider was qualified by reviewing qualification packets.</t>
    </r>
  </si>
  <si>
    <t xml:space="preserve">3. (N/A) The AE did not qualify any Providers during the review period. </t>
  </si>
  <si>
    <r>
      <t>·</t>
    </r>
    <r>
      <rPr>
        <sz val="7"/>
        <color theme="1"/>
        <rFont val="Times New Roman"/>
        <family val="1"/>
      </rPr>
      <t xml:space="preserve">   </t>
    </r>
    <r>
      <rPr>
        <sz val="9.5"/>
        <color rgb="FF000000"/>
        <rFont val="Calibri"/>
        <family val="2"/>
        <scheme val="minor"/>
      </rPr>
      <t xml:space="preserve">ODP Announcement 22-005, Provider Qualification Process </t>
    </r>
  </si>
  <si>
    <r>
      <t>·</t>
    </r>
    <r>
      <rPr>
        <sz val="7"/>
        <color theme="1"/>
        <rFont val="Times New Roman"/>
        <family val="1"/>
      </rPr>
      <t xml:space="preserve">   </t>
    </r>
    <r>
      <rPr>
        <sz val="9.5"/>
        <color rgb="FF000000"/>
        <rFont val="Calibri"/>
        <family val="2"/>
        <scheme val="minor"/>
      </rPr>
      <t>Provider Qualification Documentation Record 4-08-22</t>
    </r>
  </si>
  <si>
    <t>34a.</t>
  </si>
  <si>
    <t>AE provides documentation that the PROVIDER 1 was qualified in accordance with ODP’s standardized procedures.</t>
  </si>
  <si>
    <t>34b.</t>
  </si>
  <si>
    <t>34c.</t>
  </si>
  <si>
    <t>34d.</t>
  </si>
  <si>
    <t>*The AE qualifies PROVIDER 2 utilizing ODP standardized procedures.</t>
  </si>
  <si>
    <t>35a.</t>
  </si>
  <si>
    <t>AE provides documentation that the PROVIDER 2 was qualified in accordance with ODP’s standardized procedures.</t>
  </si>
  <si>
    <r>
      <t>·</t>
    </r>
    <r>
      <rPr>
        <sz val="7"/>
        <color theme="1"/>
        <rFont val="Times New Roman"/>
        <family val="1"/>
      </rPr>
      <t xml:space="preserve">   </t>
    </r>
    <r>
      <rPr>
        <sz val="9.5"/>
        <color rgb="FF000000"/>
        <rFont val="Calibri"/>
        <family val="2"/>
        <scheme val="minor"/>
      </rPr>
      <t>The AE contacts the Provider and collects any/all missing documents to ensure qualification was completed according to ODP standards.</t>
    </r>
  </si>
  <si>
    <t>35b.</t>
  </si>
  <si>
    <t>35c.</t>
  </si>
  <si>
    <t>35d.</t>
  </si>
  <si>
    <t>*The AE qualifies a COMMUNITY PARTICIPATION SUPPORT (CPS) PROVIDER utilizing ODP standardized procedures.</t>
  </si>
  <si>
    <r>
      <t>·</t>
    </r>
    <r>
      <rPr>
        <sz val="7"/>
        <color theme="1"/>
        <rFont val="Times New Roman"/>
        <family val="1"/>
      </rPr>
      <t xml:space="preserve">   </t>
    </r>
    <r>
      <rPr>
        <sz val="9.5"/>
        <color rgb="FF000000"/>
        <rFont val="Calibri"/>
        <family val="2"/>
        <scheme val="minor"/>
      </rPr>
      <t>The reviewer determines if the Community Participation Support (CPS) Provider was qualified by reviewing qualification packets.</t>
    </r>
  </si>
  <si>
    <t xml:space="preserve">3. (N/A) The AE did not qualify any CPS Providers during the review period. </t>
  </si>
  <si>
    <r>
      <t>·</t>
    </r>
    <r>
      <rPr>
        <sz val="7"/>
        <color theme="1"/>
        <rFont val="Times New Roman"/>
        <family val="1"/>
      </rPr>
      <t xml:space="preserve">   </t>
    </r>
    <r>
      <rPr>
        <sz val="9.5"/>
        <color rgb="FF000000"/>
        <rFont val="Calibri"/>
        <family val="2"/>
        <scheme val="minor"/>
      </rPr>
      <t>ODP Announcement 22-005, Provider Qualification Process</t>
    </r>
  </si>
  <si>
    <t>36a.</t>
  </si>
  <si>
    <t>AE provides documentation that the CPS Provider was qualified in accordance with ODP’s standardized procedures.</t>
  </si>
  <si>
    <r>
      <t>·</t>
    </r>
    <r>
      <rPr>
        <sz val="7"/>
        <color theme="1"/>
        <rFont val="Times New Roman"/>
        <family val="1"/>
      </rPr>
      <t xml:space="preserve">   </t>
    </r>
    <r>
      <rPr>
        <sz val="9.5"/>
        <color rgb="FF000000"/>
        <rFont val="Calibri"/>
        <family val="2"/>
        <scheme val="minor"/>
      </rPr>
      <t>The AE contacts the CPS Provider and collects any/all missing documents to ensure qualification was completed according to ODP standards.</t>
    </r>
  </si>
  <si>
    <t>36b.</t>
  </si>
  <si>
    <t>36c.</t>
  </si>
  <si>
    <t>36d.</t>
  </si>
  <si>
    <r>
      <t>**The AE uses person-centered performance data in developing the Quality Management Plan (QMP) and its Action Plan.</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</si>
  <si>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 xml:space="preserve">This question is about assessing the AE’s utilization of </t>
    </r>
    <r>
      <rPr>
        <b/>
        <sz val="9.5"/>
        <color rgb="FF000000"/>
        <rFont val="Calibri"/>
        <family val="2"/>
        <scheme val="minor"/>
      </rPr>
      <t>the “Plan” and “Do” steps</t>
    </r>
    <r>
      <rPr>
        <sz val="9.5"/>
        <color rgb="FF000000"/>
        <rFont val="Calibri"/>
        <family val="2"/>
        <scheme val="minor"/>
      </rPr>
      <t xml:space="preserve"> in the Plan-Do-Check-Act (PDCA) quality improvement cycle.</t>
    </r>
  </si>
  <si>
    <r>
      <t>·</t>
    </r>
    <r>
      <rPr>
        <sz val="7"/>
        <color theme="1"/>
        <rFont val="Times New Roman"/>
        <family val="1"/>
      </rPr>
      <t xml:space="preserve">   </t>
    </r>
    <r>
      <rPr>
        <b/>
        <sz val="9.5"/>
        <color rgb="FF000000"/>
        <rFont val="Calibri"/>
        <family val="2"/>
        <scheme val="minor"/>
      </rPr>
      <t>Select the response option that best represents the AE’s use of performance data to develop the QMP and its Action Plan.</t>
    </r>
  </si>
  <si>
    <r>
      <t>·</t>
    </r>
    <r>
      <rPr>
        <sz val="7"/>
        <rFont val="Times New Roman"/>
        <family val="1"/>
      </rPr>
      <t xml:space="preserve">   </t>
    </r>
    <r>
      <rPr>
        <sz val="9.5"/>
        <color rgb="FF000000"/>
        <rFont val="Calibri"/>
        <family val="2"/>
      </rPr>
      <t>AE OA, Sections 10.1 &amp; 10.2</t>
    </r>
  </si>
  <si>
    <r>
      <t>·</t>
    </r>
    <r>
      <rPr>
        <sz val="7"/>
        <color theme="1"/>
        <rFont val="Times New Roman"/>
        <family val="1"/>
      </rPr>
      <t xml:space="preserve">   </t>
    </r>
    <r>
      <rPr>
        <sz val="9.5"/>
        <color rgb="FF000000"/>
        <rFont val="Calibri"/>
        <family val="2"/>
        <scheme val="minor"/>
      </rPr>
      <t xml:space="preserve">The reviewer requests to see performance data used by AE to develop the QMP and its Action Plan. </t>
    </r>
  </si>
  <si>
    <r>
      <t>·</t>
    </r>
    <r>
      <rPr>
        <sz val="7"/>
        <color theme="1"/>
        <rFont val="Times New Roman"/>
        <family val="1"/>
      </rPr>
      <t xml:space="preserve">   </t>
    </r>
    <r>
      <rPr>
        <sz val="9.5"/>
        <color rgb="FF000000"/>
        <rFont val="Calibri"/>
        <family val="2"/>
        <scheme val="minor"/>
      </rPr>
      <t>The reviewer discusses with AE the data results and how priorities for quality improvement projects were identified, how target objectives were determined and what performance measures were chosen for tracking performance over time.</t>
    </r>
  </si>
  <si>
    <r>
      <t>1.</t>
    </r>
    <r>
      <rPr>
        <sz val="7"/>
        <color theme="1"/>
        <rFont val="Times New Roman"/>
        <family val="1"/>
      </rPr>
      <t xml:space="preserve"> </t>
    </r>
    <r>
      <rPr>
        <sz val="9.5"/>
        <color rgb="FF000000"/>
        <rFont val="Calibri"/>
        <family val="2"/>
        <scheme val="minor"/>
      </rPr>
      <t>(Yes) The AE used person-centered performance data to develop the QMP and its Action Plan and engaged agency leadership and gathered input from agency staff and other stakeholders to develop the QMP and its Action Plan.</t>
    </r>
  </si>
  <si>
    <r>
      <t>·</t>
    </r>
    <r>
      <rPr>
        <sz val="7"/>
        <color theme="1"/>
        <rFont val="Times New Roman"/>
        <family val="1"/>
      </rPr>
      <t xml:space="preserve">   </t>
    </r>
    <r>
      <rPr>
        <sz val="9.5"/>
        <color rgb="FF000000"/>
        <rFont val="Calibri"/>
        <family val="2"/>
        <scheme val="minor"/>
      </rPr>
      <t xml:space="preserve">Bulletin 00-17-01, </t>
    </r>
    <r>
      <rPr>
        <i/>
        <sz val="9.5"/>
        <color rgb="FF000000"/>
        <rFont val="Calibri"/>
        <family val="2"/>
        <scheme val="minor"/>
      </rPr>
      <t xml:space="preserve">Quality Management Strategy of the Office of Developmental Programs </t>
    </r>
  </si>
  <si>
    <r>
      <t>o</t>
    </r>
    <r>
      <rPr>
        <sz val="7"/>
        <color theme="1"/>
        <rFont val="Times New Roman"/>
        <family val="1"/>
      </rPr>
      <t xml:space="preserve">  </t>
    </r>
    <r>
      <rPr>
        <sz val="9.5"/>
        <color rgb="FF000000"/>
        <rFont val="Calibri"/>
        <family val="2"/>
        <scheme val="minor"/>
      </rPr>
      <t xml:space="preserve">Person-centered performance data specifically targets people outcomes, not compliance outcomes and </t>
    </r>
    <r>
      <rPr>
        <i/>
        <sz val="9.5"/>
        <color rgb="FF000000"/>
        <rFont val="Calibri"/>
        <family val="2"/>
        <scheme val="minor"/>
      </rPr>
      <t>can include but is not limited to</t>
    </r>
    <r>
      <rPr>
        <sz val="9.5"/>
        <color rgb="FF000000"/>
        <rFont val="Calibri"/>
        <family val="2"/>
        <scheme val="minor"/>
      </rPr>
      <t>:</t>
    </r>
  </si>
  <si>
    <r>
      <t>2.</t>
    </r>
    <r>
      <rPr>
        <sz val="7"/>
        <color theme="1"/>
        <rFont val="Times New Roman"/>
        <family val="1"/>
      </rPr>
      <t xml:space="preserve"> </t>
    </r>
    <r>
      <rPr>
        <sz val="9.5"/>
        <color rgb="FF000000"/>
        <rFont val="Calibri"/>
        <family val="2"/>
        <scheme val="minor"/>
      </rPr>
      <t>(Yes) The AE used person-centered performance data to develop the QMP and its Action Plan.</t>
    </r>
  </si>
  <si>
    <r>
      <t>·</t>
    </r>
    <r>
      <rPr>
        <sz val="7"/>
        <rFont val="Times New Roman"/>
        <family val="1"/>
      </rPr>
      <t xml:space="preserve">   </t>
    </r>
    <r>
      <rPr>
        <sz val="9.5"/>
        <color rgb="FF000000"/>
        <rFont val="Calibri"/>
        <family val="2"/>
      </rPr>
      <t>ODP Quality Management Certification Handbook</t>
    </r>
  </si>
  <si>
    <r>
      <t>-</t>
    </r>
    <r>
      <rPr>
        <sz val="7"/>
        <color theme="1"/>
        <rFont val="Times New Roman"/>
        <family val="1"/>
      </rPr>
      <t xml:space="preserve">    </t>
    </r>
    <r>
      <rPr>
        <sz val="9.5"/>
        <color rgb="FF000000"/>
        <rFont val="Calibri"/>
        <family val="2"/>
        <scheme val="minor"/>
      </rPr>
      <t>Results from QA&amp;I self-assessments and full reviews (if applicable), targeting those areas where performance falls below 86%</t>
    </r>
  </si>
  <si>
    <r>
      <t>3.</t>
    </r>
    <r>
      <rPr>
        <sz val="7"/>
        <color theme="1"/>
        <rFont val="Times New Roman"/>
        <family val="1"/>
      </rPr>
      <t xml:space="preserve"> </t>
    </r>
    <r>
      <rPr>
        <sz val="9.5"/>
        <color rgb="FF000000"/>
        <rFont val="Calibri"/>
        <family val="2"/>
        <scheme val="minor"/>
      </rPr>
      <t>(No) The AE does not have a QMP and its Action Plan.</t>
    </r>
  </si>
  <si>
    <r>
      <t>-</t>
    </r>
    <r>
      <rPr>
        <sz val="7"/>
        <color theme="1"/>
        <rFont val="Times New Roman"/>
        <family val="1"/>
      </rPr>
      <t xml:space="preserve">    </t>
    </r>
    <r>
      <rPr>
        <sz val="9.5"/>
        <color rgb="FF000000"/>
        <rFont val="Calibri"/>
        <family val="2"/>
        <scheme val="minor"/>
      </rPr>
      <t xml:space="preserve">Employment </t>
    </r>
  </si>
  <si>
    <r>
      <t>4.</t>
    </r>
    <r>
      <rPr>
        <sz val="7"/>
        <color theme="1"/>
        <rFont val="Times New Roman"/>
        <family val="1"/>
      </rPr>
      <t xml:space="preserve"> </t>
    </r>
    <r>
      <rPr>
        <sz val="9.5"/>
        <color rgb="FF000000"/>
        <rFont val="Calibri"/>
        <family val="2"/>
        <scheme val="minor"/>
      </rPr>
      <t xml:space="preserve">(No) The AE has a QMP and its Action Plan but did not use person-centered performance data to develop it. </t>
    </r>
  </si>
  <si>
    <r>
      <t>-</t>
    </r>
    <r>
      <rPr>
        <sz val="7"/>
        <color theme="1"/>
        <rFont val="Times New Roman"/>
        <family val="1"/>
      </rPr>
      <t xml:space="preserve">    </t>
    </r>
    <r>
      <rPr>
        <sz val="9.5"/>
        <color rgb="FF000000"/>
        <rFont val="Calibri"/>
        <family val="2"/>
        <scheme val="minor"/>
      </rPr>
      <t>Individual interviews (QA&amp;I and IM4Q)</t>
    </r>
  </si>
  <si>
    <r>
      <t>-</t>
    </r>
    <r>
      <rPr>
        <sz val="7"/>
        <color theme="1"/>
        <rFont val="Times New Roman"/>
        <family val="1"/>
      </rPr>
      <t xml:space="preserve">    </t>
    </r>
    <r>
      <rPr>
        <sz val="9.5"/>
        <color rgb="FF000000"/>
        <rFont val="Calibri"/>
        <family val="2"/>
        <scheme val="minor"/>
      </rPr>
      <t>Communication needs</t>
    </r>
  </si>
  <si>
    <r>
      <t>-</t>
    </r>
    <r>
      <rPr>
        <sz val="7"/>
        <color theme="1"/>
        <rFont val="Times New Roman"/>
        <family val="1"/>
      </rPr>
      <t xml:space="preserve">    </t>
    </r>
    <r>
      <rPr>
        <sz val="9.5"/>
        <color rgb="FF000000"/>
        <rFont val="Calibri"/>
        <family val="2"/>
        <scheme val="minor"/>
      </rPr>
      <t>Community Participation</t>
    </r>
  </si>
  <si>
    <r>
      <t>-</t>
    </r>
    <r>
      <rPr>
        <sz val="7"/>
        <color theme="1"/>
        <rFont val="Times New Roman"/>
        <family val="1"/>
      </rPr>
      <t xml:space="preserve">    </t>
    </r>
    <r>
      <rPr>
        <sz val="9.5"/>
        <color rgb="FF000000"/>
        <rFont val="Calibri"/>
        <family val="2"/>
        <scheme val="minor"/>
      </rPr>
      <t>Self-direction, choice, and control</t>
    </r>
  </si>
  <si>
    <r>
      <t>-</t>
    </r>
    <r>
      <rPr>
        <sz val="7"/>
        <color theme="1"/>
        <rFont val="Times New Roman"/>
        <family val="1"/>
      </rPr>
      <t xml:space="preserve">    </t>
    </r>
    <r>
      <rPr>
        <sz val="9.5"/>
        <color rgb="FF000000"/>
        <rFont val="Calibri"/>
        <family val="2"/>
        <scheme val="minor"/>
      </rPr>
      <t>Management of incidents of abuse, neglect, exploitation, rights violations and unexplained deaths</t>
    </r>
  </si>
  <si>
    <r>
      <t>-</t>
    </r>
    <r>
      <rPr>
        <sz val="7"/>
        <color theme="1"/>
        <rFont val="Times New Roman"/>
        <family val="1"/>
      </rPr>
      <t xml:space="preserve">    </t>
    </r>
    <r>
      <rPr>
        <sz val="9.5"/>
        <color rgb="FF000000"/>
        <rFont val="Calibri"/>
        <family val="2"/>
        <scheme val="minor"/>
      </rPr>
      <t>Use of restrictive interventions, including restraints</t>
    </r>
  </si>
  <si>
    <r>
      <t>-</t>
    </r>
    <r>
      <rPr>
        <sz val="7"/>
        <color theme="1"/>
        <rFont val="Times New Roman"/>
        <family val="1"/>
      </rPr>
      <t xml:space="preserve">    </t>
    </r>
    <r>
      <rPr>
        <sz val="9.5"/>
        <color rgb="FF000000"/>
        <rFont val="Calibri"/>
        <family val="2"/>
        <scheme val="minor"/>
      </rPr>
      <t>Local level data, e.g., agency satisfaction surveys</t>
    </r>
  </si>
  <si>
    <r>
      <t>o</t>
    </r>
    <r>
      <rPr>
        <sz val="7"/>
        <color theme="1"/>
        <rFont val="Times New Roman"/>
        <family val="1"/>
      </rPr>
      <t xml:space="preserve">  </t>
    </r>
    <r>
      <rPr>
        <sz val="9.5"/>
        <color rgb="FF000000"/>
        <rFont val="Calibri"/>
        <family val="2"/>
        <scheme val="minor"/>
      </rPr>
      <t>Engaging agency leadership and gathering input from agency staff and other stakeholders to develop the QMP and its Action Plan (response option #1), is considered the best practice/high quality standard. Response option #2 is compliant however, the AE should be encouraged to strive to achieve the best practice/high quality standard. To assess this, the reviewer should first ask the AE about their practice (is agency leadership engaged in the process and how; is input gathered from agency staff/stakeholders and how?) and then request documentation as evidence to support leadership engagement and stakeholder input (e.g., meeting minutes/agendas, etc.).</t>
    </r>
  </si>
  <si>
    <t>37a.</t>
  </si>
  <si>
    <t>AE develops a QMP and its Action Plan using person-centered performance data.</t>
  </si>
  <si>
    <r>
      <t>·</t>
    </r>
    <r>
      <rPr>
        <sz val="7"/>
        <color theme="1"/>
        <rFont val="Times New Roman"/>
        <family val="1"/>
      </rPr>
      <t xml:space="preserve">   </t>
    </r>
    <r>
      <rPr>
        <sz val="9.5"/>
        <color rgb="FF000000"/>
        <rFont val="Calibri"/>
        <family val="2"/>
        <scheme val="minor"/>
      </rPr>
      <t>The AE develops and submits a QMP and its Action Plan that demonstrates the use of person-centered performance data in generating it.</t>
    </r>
  </si>
  <si>
    <t>37b.</t>
  </si>
  <si>
    <t>AE revises QMP and its Action Plan using person-centered performance data.</t>
  </si>
  <si>
    <r>
      <t>·</t>
    </r>
    <r>
      <rPr>
        <sz val="7"/>
        <color theme="1"/>
        <rFont val="Times New Roman"/>
        <family val="1"/>
      </rPr>
      <t xml:space="preserve">   </t>
    </r>
    <r>
      <rPr>
        <sz val="9.5"/>
        <color rgb="FF000000"/>
        <rFont val="Calibri"/>
        <family val="2"/>
        <scheme val="minor"/>
      </rPr>
      <t>The AE revises and submits a QMP and its Action Plan demonstrating the use of person-centered performance data in generating it.</t>
    </r>
  </si>
  <si>
    <t>**The AE uses data to assess progress towards achieving identified person-centered Quality Management Plan (QMP) goals and its Action Plan target objectives.</t>
  </si>
  <si>
    <r>
      <t>·</t>
    </r>
    <r>
      <rPr>
        <sz val="7"/>
        <color theme="1"/>
        <rFont val="Times New Roman"/>
        <family val="1"/>
      </rPr>
      <t xml:space="preserve">   </t>
    </r>
    <r>
      <rPr>
        <sz val="9.5"/>
        <color rgb="FF000000"/>
        <rFont val="Calibri"/>
        <family val="2"/>
        <scheme val="minor"/>
      </rPr>
      <t xml:space="preserve">This question is about assessing the AE’s utilization of </t>
    </r>
    <r>
      <rPr>
        <b/>
        <sz val="9.5"/>
        <color rgb="FF000000"/>
        <rFont val="Calibri"/>
        <family val="2"/>
        <scheme val="minor"/>
      </rPr>
      <t>the “Check” and “Act” steps</t>
    </r>
    <r>
      <rPr>
        <sz val="9.5"/>
        <color rgb="FF000000"/>
        <rFont val="Calibri"/>
        <family val="2"/>
        <scheme val="minor"/>
      </rPr>
      <t xml:space="preserve"> in the Plan-Do-Check-Act (PDCA) quality improvement cycle. </t>
    </r>
    <r>
      <rPr>
        <i/>
        <sz val="9.5"/>
        <color rgb="FF000000"/>
        <rFont val="Calibri"/>
        <family val="2"/>
        <scheme val="minor"/>
      </rPr>
      <t>Use of data involves the following actions:</t>
    </r>
    <r>
      <rPr>
        <sz val="9.5"/>
        <color rgb="FF000000"/>
        <rFont val="Calibri"/>
        <family val="2"/>
        <scheme val="minor"/>
      </rPr>
      <t xml:space="preserve"> collecting data, analyzing data, sharing data, </t>
    </r>
    <r>
      <rPr>
        <i/>
        <sz val="9.5"/>
        <color rgb="FF000000"/>
        <rFont val="Calibri"/>
        <family val="2"/>
        <scheme val="minor"/>
      </rPr>
      <t>and</t>
    </r>
    <r>
      <rPr>
        <sz val="9.5"/>
        <color rgb="FF000000"/>
        <rFont val="Calibri"/>
        <family val="2"/>
        <scheme val="minor"/>
      </rPr>
      <t xml:space="preserve"> taking actions based on what the data reveals.</t>
    </r>
  </si>
  <si>
    <r>
      <t>·</t>
    </r>
    <r>
      <rPr>
        <sz val="7"/>
        <color theme="1"/>
        <rFont val="Times New Roman"/>
        <family val="1"/>
      </rPr>
      <t xml:space="preserve">   </t>
    </r>
    <r>
      <rPr>
        <b/>
        <sz val="9.5"/>
        <color rgb="FF000000"/>
        <rFont val="Calibri"/>
        <family val="2"/>
        <scheme val="minor"/>
      </rPr>
      <t xml:space="preserve">Select the response option that best represents the use of data to assess progress and track performance including changes to the Action Plan items as warranted.  </t>
    </r>
  </si>
  <si>
    <r>
      <t>·</t>
    </r>
    <r>
      <rPr>
        <sz val="7"/>
        <color rgb="FF333333"/>
        <rFont val="Times New Roman"/>
        <family val="1"/>
      </rPr>
      <t xml:space="preserve">   </t>
    </r>
    <r>
      <rPr>
        <sz val="9.5"/>
        <color rgb="FF333333"/>
        <rFont val="Calibri"/>
        <family val="2"/>
      </rPr>
      <t>AE OA, Sections 10.1 &amp; 10.2</t>
    </r>
  </si>
  <si>
    <r>
      <t>·</t>
    </r>
    <r>
      <rPr>
        <sz val="7"/>
        <color theme="1"/>
        <rFont val="Times New Roman"/>
        <family val="1"/>
      </rPr>
      <t xml:space="preserve">   </t>
    </r>
    <r>
      <rPr>
        <sz val="9.5"/>
        <color rgb="FF000000"/>
        <rFont val="Calibri"/>
        <family val="2"/>
        <scheme val="minor"/>
      </rPr>
      <t xml:space="preserve">The reviewer determines if the AE uses data to assess progress toward achieving identified person-centered QMP goals and its Action Plan target objectives by </t>
    </r>
    <r>
      <rPr>
        <i/>
        <sz val="9.5"/>
        <color rgb="FF000000"/>
        <rFont val="Calibri"/>
        <family val="2"/>
        <scheme val="minor"/>
      </rPr>
      <t>ensuring all three criteria listed below have been met:</t>
    </r>
    <r>
      <rPr>
        <sz val="9.5"/>
        <color rgb="FF000000"/>
        <rFont val="Calibri"/>
        <family val="2"/>
        <scheme val="minor"/>
      </rPr>
      <t xml:space="preserve"> </t>
    </r>
  </si>
  <si>
    <r>
      <t>·</t>
    </r>
    <r>
      <rPr>
        <sz val="7"/>
        <color rgb="FF000000"/>
        <rFont val="Times New Roman"/>
        <family val="1"/>
      </rPr>
      <t xml:space="preserve">   </t>
    </r>
    <r>
      <rPr>
        <sz val="9.5"/>
        <color rgb="FF000000"/>
        <rFont val="Calibri"/>
        <family val="2"/>
      </rPr>
      <t>Everyday Lives Values in Action 2021</t>
    </r>
  </si>
  <si>
    <r>
      <t>1.</t>
    </r>
    <r>
      <rPr>
        <sz val="7"/>
        <color theme="1"/>
        <rFont val="Times New Roman"/>
        <family val="1"/>
      </rPr>
      <t xml:space="preserve"> </t>
    </r>
    <r>
      <rPr>
        <sz val="9.5"/>
        <color rgb="FF000000"/>
        <rFont val="Calibri"/>
        <family val="2"/>
        <scheme val="minor"/>
      </rPr>
      <t>(Yes) The AE collects person-centered data monthly and leadership, managers, responsible parties, and staff review it at least quarterly to assess progress toward QMP goals and updates the QMP and its Action Plan target objectives annually.</t>
    </r>
  </si>
  <si>
    <r>
      <t>·</t>
    </r>
    <r>
      <rPr>
        <sz val="7"/>
        <color rgb="FF000000"/>
        <rFont val="Times New Roman"/>
        <family val="1"/>
      </rPr>
      <t xml:space="preserve">   </t>
    </r>
    <r>
      <rPr>
        <sz val="9.5"/>
        <color rgb="FF000000"/>
        <rFont val="Calibri"/>
        <family val="2"/>
      </rPr>
      <t xml:space="preserve">Bulletin 00-17-01, </t>
    </r>
    <r>
      <rPr>
        <i/>
        <sz val="9.5"/>
        <color rgb="FF000000"/>
        <rFont val="Calibri"/>
        <family val="2"/>
      </rPr>
      <t>Quality Management Strategy of the Office of Developmental Programs</t>
    </r>
  </si>
  <si>
    <r>
      <t>1.</t>
    </r>
    <r>
      <rPr>
        <sz val="7"/>
        <color theme="1"/>
        <rFont val="Times New Roman"/>
        <family val="1"/>
      </rPr>
      <t xml:space="preserve"> </t>
    </r>
    <r>
      <rPr>
        <sz val="9.5"/>
        <color rgb="FF000000"/>
        <rFont val="Calibri"/>
        <family val="2"/>
        <scheme val="minor"/>
      </rPr>
      <t>Requesting to see data AE collects on a routine basis (monthly data collection is desired best practice).</t>
    </r>
  </si>
  <si>
    <r>
      <t>2.</t>
    </r>
    <r>
      <rPr>
        <sz val="7"/>
        <color theme="1"/>
        <rFont val="Times New Roman"/>
        <family val="1"/>
      </rPr>
      <t xml:space="preserve"> </t>
    </r>
    <r>
      <rPr>
        <sz val="9.5"/>
        <color rgb="FF000000"/>
        <rFont val="Calibri"/>
        <family val="2"/>
        <scheme val="minor"/>
      </rPr>
      <t>(Yes) The AE uses person-centered data to determine if goals and objectives are on track in the QMP and its Action Plan, at least every 3 years.</t>
    </r>
  </si>
  <si>
    <r>
      <t>·</t>
    </r>
    <r>
      <rPr>
        <sz val="7"/>
        <color theme="1"/>
        <rFont val="Times New Roman"/>
        <family val="1"/>
      </rPr>
      <t xml:space="preserve">   </t>
    </r>
    <r>
      <rPr>
        <sz val="9.5"/>
        <color rgb="FF000000"/>
        <rFont val="Calibri"/>
        <family val="2"/>
        <scheme val="minor"/>
      </rPr>
      <t xml:space="preserve">ODP Quality Management Certification Handbook </t>
    </r>
  </si>
  <si>
    <r>
      <t>2.</t>
    </r>
    <r>
      <rPr>
        <sz val="7"/>
        <color theme="1"/>
        <rFont val="Times New Roman"/>
        <family val="1"/>
      </rPr>
      <t xml:space="preserve"> </t>
    </r>
    <r>
      <rPr>
        <sz val="9.5"/>
        <color rgb="FF000000"/>
        <rFont val="Calibri"/>
        <family val="2"/>
        <scheme val="minor"/>
      </rPr>
      <t>Asking AE to share data analysis, including how often analysis occurs and how/where results are documented and shared with leadership and stakeholders, e.g., managers, responsible parties, staff, individuals and families, etc. (Quarterly analysis and reporting are the desired best practice.)</t>
    </r>
  </si>
  <si>
    <r>
      <t>3.</t>
    </r>
    <r>
      <rPr>
        <sz val="7"/>
        <color theme="1"/>
        <rFont val="Times New Roman"/>
        <family val="1"/>
      </rPr>
      <t xml:space="preserve"> </t>
    </r>
    <r>
      <rPr>
        <sz val="9.5"/>
        <color rgb="FF000000"/>
        <rFont val="Calibri"/>
        <family val="2"/>
        <scheme val="minor"/>
      </rPr>
      <t>Asking how AE uses routine data and analysis to track performance over time, including whether changes to the Action Plan are warranted and why.</t>
    </r>
  </si>
  <si>
    <r>
      <t>4.</t>
    </r>
    <r>
      <rPr>
        <sz val="7"/>
        <color theme="1"/>
        <rFont val="Times New Roman"/>
        <family val="1"/>
      </rPr>
      <t xml:space="preserve"> </t>
    </r>
    <r>
      <rPr>
        <sz val="9.5"/>
        <color rgb="FF000000"/>
        <rFont val="Calibri"/>
        <family val="2"/>
        <scheme val="minor"/>
      </rPr>
      <t xml:space="preserve">(No) The AE has a QMP and its Action Plan but does not use person-centered data to assess progress towards achieving person-centered QMP goal(s) and its Action Plan target objectives. </t>
    </r>
  </si>
  <si>
    <r>
      <t>5.</t>
    </r>
    <r>
      <rPr>
        <sz val="7"/>
        <color theme="1"/>
        <rFont val="Times New Roman"/>
        <family val="1"/>
      </rPr>
      <t xml:space="preserve"> </t>
    </r>
    <r>
      <rPr>
        <sz val="9.5"/>
        <color rgb="FF000000"/>
        <rFont val="Calibri"/>
        <family val="2"/>
        <scheme val="minor"/>
      </rPr>
      <t>(No) The AE has not updated the QMP in more than 3 years.</t>
    </r>
  </si>
  <si>
    <r>
      <t>·</t>
    </r>
    <r>
      <rPr>
        <sz val="7"/>
        <color theme="1"/>
        <rFont val="Times New Roman"/>
        <family val="1"/>
      </rPr>
      <t xml:space="preserve">   </t>
    </r>
    <r>
      <rPr>
        <sz val="9.5"/>
        <color rgb="FF000000"/>
        <rFont val="Calibri"/>
        <family val="2"/>
        <scheme val="minor"/>
      </rPr>
      <t xml:space="preserve">Response option #1, is considered the best practice/high quality standard. Response option #2 is compliant however, the AE should be encouraged to strive to achieve the best practice/high quality standard. To achieve option #1, the AE must be able to provide the reviewer with evidence that person-centered data is: collected monthly, analyzed, and shared with leadership and stakeholders at least quarterly, and that actions are taken and documented, via changes to its Action Plan, based on what the data reveals. </t>
    </r>
  </si>
  <si>
    <r>
      <t>6.</t>
    </r>
    <r>
      <rPr>
        <sz val="7"/>
        <color theme="1"/>
        <rFont val="Times New Roman"/>
        <family val="1"/>
      </rPr>
      <t xml:space="preserve"> </t>
    </r>
    <r>
      <rPr>
        <sz val="9.5"/>
        <color rgb="FF000000"/>
        <rFont val="Calibri"/>
        <family val="2"/>
        <scheme val="minor"/>
      </rPr>
      <t>(No) The AE has a QMP and its Action Plan but does not use person-centered data to assess progress towards achieving person-centered QMP goal(s) and its Action Plan target objectives and</t>
    </r>
    <r>
      <rPr>
        <b/>
        <sz val="9.5"/>
        <color rgb="FF000000"/>
        <rFont val="Calibri"/>
        <family val="2"/>
        <scheme val="minor"/>
      </rPr>
      <t xml:space="preserve"> </t>
    </r>
    <r>
      <rPr>
        <sz val="9.5"/>
        <color rgb="FF000000"/>
        <rFont val="Calibri"/>
        <family val="2"/>
        <scheme val="minor"/>
      </rPr>
      <t>has not updated the QMP in more than 3 years (i.e., both 4 and 5 are “No”).</t>
    </r>
  </si>
  <si>
    <t>38a.</t>
  </si>
  <si>
    <t>38b.</t>
  </si>
  <si>
    <r>
      <t>·</t>
    </r>
    <r>
      <rPr>
        <sz val="7"/>
        <color theme="1"/>
        <rFont val="Times New Roman"/>
        <family val="1"/>
      </rPr>
      <t xml:space="preserve">   </t>
    </r>
    <r>
      <rPr>
        <sz val="9.5"/>
        <color rgb="FF000000"/>
        <rFont val="Calibri"/>
        <family val="2"/>
        <scheme val="minor"/>
      </rPr>
      <t>The AE revises/updates and submits a QMP and its Action Plan demonstrating the current use of person-centered performance data in generating it.</t>
    </r>
  </si>
  <si>
    <t>38c.</t>
  </si>
  <si>
    <t>AE uses data to assess progress towards achieving identified person-centered goals and target objectives.</t>
  </si>
  <si>
    <r>
      <t>·</t>
    </r>
    <r>
      <rPr>
        <sz val="7"/>
        <color theme="1"/>
        <rFont val="Times New Roman"/>
        <family val="1"/>
      </rPr>
      <t xml:space="preserve">   </t>
    </r>
    <r>
      <rPr>
        <sz val="9.5"/>
        <color rgb="FF000000"/>
        <rFont val="Calibri"/>
        <family val="2"/>
        <scheme val="minor"/>
      </rPr>
      <t>The AE has submitted documentation demonstrating the use of person-centered performance data in assessing progress, e.g., raw data, data analysis and the sharing of routine reports. (For more details, refer to the question guidance.)</t>
    </r>
  </si>
  <si>
    <t>The AE actively uses a process to share Independent Monitoring for Quality (IM4Q) information with stakeholders.</t>
  </si>
  <si>
    <r>
      <t>·</t>
    </r>
    <r>
      <rPr>
        <sz val="7"/>
        <color theme="1"/>
        <rFont val="Times New Roman"/>
        <family val="1"/>
      </rPr>
      <t xml:space="preserve">   </t>
    </r>
    <r>
      <rPr>
        <sz val="9.5"/>
        <color rgb="FF000000"/>
        <rFont val="Calibri"/>
        <family val="2"/>
        <scheme val="minor"/>
      </rPr>
      <t>The reviewer requests documentations from the previous 12 months that indicates the Policy and Procedure established by the AE is being implemented for sharing information with stakeholders.</t>
    </r>
  </si>
  <si>
    <r>
      <t>1.</t>
    </r>
    <r>
      <rPr>
        <sz val="7"/>
        <color theme="1"/>
        <rFont val="Times New Roman"/>
        <family val="1"/>
      </rPr>
      <t xml:space="preserve"> </t>
    </r>
    <r>
      <rPr>
        <sz val="9.5"/>
        <color rgb="FF000000"/>
        <rFont val="Calibri"/>
        <family val="2"/>
        <scheme val="minor"/>
      </rPr>
      <t>(Yes) The documentation is available that indicates the AE shared IM4Q information with stakeholders.</t>
    </r>
  </si>
  <si>
    <r>
      <t>·</t>
    </r>
    <r>
      <rPr>
        <sz val="7"/>
        <color theme="1"/>
        <rFont val="Times New Roman"/>
        <family val="1"/>
      </rPr>
      <t xml:space="preserve">   </t>
    </r>
    <r>
      <rPr>
        <sz val="9.5"/>
        <color rgb="FF000000"/>
        <rFont val="Calibri"/>
        <family val="2"/>
        <scheme val="minor"/>
      </rPr>
      <t>AE OA, Section 10.4</t>
    </r>
  </si>
  <si>
    <r>
      <t>·</t>
    </r>
    <r>
      <rPr>
        <sz val="7"/>
        <color theme="1"/>
        <rFont val="Times New Roman"/>
        <family val="1"/>
      </rPr>
      <t xml:space="preserve">   </t>
    </r>
    <r>
      <rPr>
        <sz val="9.5"/>
        <color rgb="FF000000"/>
        <rFont val="Calibri"/>
        <family val="2"/>
        <scheme val="minor"/>
      </rPr>
      <t>The reviewer should look for information as specified by the AE’s policy. Examples might include:</t>
    </r>
  </si>
  <si>
    <r>
      <t>2.</t>
    </r>
    <r>
      <rPr>
        <sz val="7"/>
        <color theme="1"/>
        <rFont val="Times New Roman"/>
        <family val="1"/>
      </rPr>
      <t xml:space="preserve"> </t>
    </r>
    <r>
      <rPr>
        <sz val="9.5"/>
        <color rgb="FF000000"/>
        <rFont val="Calibri"/>
        <family val="2"/>
        <scheme val="minor"/>
      </rPr>
      <t xml:space="preserve">(No) There is no documentation of the AE sharing IM4Q information. </t>
    </r>
  </si>
  <si>
    <r>
      <t>·</t>
    </r>
    <r>
      <rPr>
        <sz val="7"/>
        <color theme="1"/>
        <rFont val="Times New Roman"/>
        <family val="1"/>
      </rPr>
      <t xml:space="preserve">   </t>
    </r>
    <r>
      <rPr>
        <sz val="9.5"/>
        <color rgb="FF000000"/>
        <rFont val="Calibri"/>
        <family val="2"/>
        <scheme val="minor"/>
      </rPr>
      <t>Pennsylvania Office of Developmental Programs (ODP) Independent Monitoring for Quality (IM4Q) Manual, January 2016</t>
    </r>
  </si>
  <si>
    <r>
      <t>o</t>
    </r>
    <r>
      <rPr>
        <sz val="7"/>
        <color theme="1"/>
        <rFont val="Times New Roman"/>
        <family val="1"/>
      </rPr>
      <t xml:space="preserve"> </t>
    </r>
    <r>
      <rPr>
        <sz val="9.5"/>
        <color rgb="FF000000"/>
        <rFont val="Calibri"/>
        <family val="2"/>
        <scheme val="minor"/>
      </rPr>
      <t>Board reports</t>
    </r>
  </si>
  <si>
    <r>
      <t>o</t>
    </r>
    <r>
      <rPr>
        <sz val="7"/>
        <color theme="1"/>
        <rFont val="Times New Roman"/>
        <family val="1"/>
      </rPr>
      <t xml:space="preserve"> </t>
    </r>
    <r>
      <rPr>
        <sz val="9.5"/>
        <color rgb="FF000000"/>
        <rFont val="Calibri"/>
        <family val="2"/>
        <scheme val="minor"/>
      </rPr>
      <t>Letters</t>
    </r>
  </si>
  <si>
    <r>
      <t>o</t>
    </r>
    <r>
      <rPr>
        <sz val="7"/>
        <color theme="1"/>
        <rFont val="Times New Roman"/>
        <family val="1"/>
      </rPr>
      <t xml:space="preserve"> </t>
    </r>
    <r>
      <rPr>
        <sz val="9.5"/>
        <color rgb="FF000000"/>
        <rFont val="Calibri"/>
        <family val="2"/>
        <scheme val="minor"/>
      </rPr>
      <t>Logs</t>
    </r>
  </si>
  <si>
    <r>
      <t>o</t>
    </r>
    <r>
      <rPr>
        <sz val="7"/>
        <color theme="1"/>
        <rFont val="Times New Roman"/>
        <family val="1"/>
      </rPr>
      <t xml:space="preserve"> </t>
    </r>
    <r>
      <rPr>
        <sz val="9.5"/>
        <color rgb="FF000000"/>
        <rFont val="Calibri"/>
        <family val="2"/>
        <scheme val="minor"/>
      </rPr>
      <t>Emails</t>
    </r>
  </si>
  <si>
    <r>
      <t>o</t>
    </r>
    <r>
      <rPr>
        <sz val="7"/>
        <color theme="1"/>
        <rFont val="Times New Roman"/>
        <family val="1"/>
      </rPr>
      <t xml:space="preserve"> </t>
    </r>
    <r>
      <rPr>
        <sz val="9.5"/>
        <color rgb="FF000000"/>
        <rFont val="Calibri"/>
        <family val="2"/>
        <scheme val="minor"/>
      </rPr>
      <t>Meeting minutes</t>
    </r>
  </si>
  <si>
    <t>39a.</t>
  </si>
  <si>
    <t>AE develops/modifies a process.</t>
  </si>
  <si>
    <r>
      <t>·</t>
    </r>
    <r>
      <rPr>
        <sz val="7"/>
        <color theme="1"/>
        <rFont val="Times New Roman"/>
        <family val="1"/>
      </rPr>
      <t xml:space="preserve">   </t>
    </r>
    <r>
      <rPr>
        <sz val="9.5"/>
        <color rgb="FF000000"/>
        <rFont val="Calibri"/>
        <family val="2"/>
        <scheme val="minor"/>
      </rPr>
      <t>The AE develops/modifies and submits a process with timeframes that ensures IM4Q information is shared with all stakeholders.</t>
    </r>
  </si>
  <si>
    <r>
      <t>·</t>
    </r>
    <r>
      <rPr>
        <sz val="7"/>
        <color theme="1"/>
        <rFont val="Times New Roman"/>
        <family val="1"/>
      </rPr>
      <t xml:space="preserve">   </t>
    </r>
    <r>
      <rPr>
        <sz val="9.5"/>
        <color rgb="FF000000"/>
        <rFont val="Calibri"/>
        <family val="2"/>
        <scheme val="minor"/>
      </rPr>
      <t>The AE trains staff on the developed/modified process and submits verification of training.</t>
    </r>
  </si>
  <si>
    <t>39b.</t>
  </si>
  <si>
    <t>AE trains staff on the existing process.</t>
  </si>
  <si>
    <r>
      <t>·</t>
    </r>
    <r>
      <rPr>
        <sz val="7"/>
        <color theme="1"/>
        <rFont val="Times New Roman"/>
        <family val="1"/>
      </rPr>
      <t xml:space="preserve">   </t>
    </r>
    <r>
      <rPr>
        <sz val="9.5"/>
        <color rgb="FF000000"/>
        <rFont val="Calibri"/>
        <family val="2"/>
        <scheme val="minor"/>
      </rPr>
      <t>The AE trains staff on the existing process and submits verification of training.</t>
    </r>
  </si>
  <si>
    <t>39c.</t>
  </si>
  <si>
    <t>The AE attends and participates in all trainings that includes AEs as the target audience and/or is relative to the AE’s staff role functions.</t>
  </si>
  <si>
    <r>
      <t>·</t>
    </r>
    <r>
      <rPr>
        <sz val="7"/>
        <color theme="1"/>
        <rFont val="Times New Roman"/>
        <family val="1"/>
      </rPr>
      <t xml:space="preserve">   </t>
    </r>
    <r>
      <rPr>
        <sz val="9.5"/>
        <color rgb="FF000000"/>
        <rFont val="Calibri"/>
        <family val="2"/>
        <scheme val="minor"/>
      </rPr>
      <t>The reviewer will use the AE list of required trainings identified by ODP to determine if the AE completed the trainings as specified.</t>
    </r>
  </si>
  <si>
    <r>
      <t>1.</t>
    </r>
    <r>
      <rPr>
        <sz val="7"/>
        <color theme="1"/>
        <rFont val="Times New Roman"/>
        <family val="1"/>
      </rPr>
      <t xml:space="preserve"> </t>
    </r>
    <r>
      <rPr>
        <sz val="9.5"/>
        <color rgb="FF000000"/>
        <rFont val="Calibri"/>
        <family val="2"/>
        <scheme val="minor"/>
      </rPr>
      <t>(Yes) The AE attended and participated in all ODP offered training intended for AEs and/or the AE’s staff role functions.</t>
    </r>
  </si>
  <si>
    <r>
      <t>·</t>
    </r>
    <r>
      <rPr>
        <sz val="7"/>
        <color theme="1"/>
        <rFont val="Times New Roman"/>
        <family val="1"/>
      </rPr>
      <t xml:space="preserve">   </t>
    </r>
    <r>
      <rPr>
        <sz val="9.5"/>
        <color rgb="FF000000"/>
        <rFont val="Calibri"/>
        <family val="2"/>
        <scheme val="minor"/>
      </rPr>
      <t>AE OA, Section 11.1</t>
    </r>
  </si>
  <si>
    <r>
      <t>·</t>
    </r>
    <r>
      <rPr>
        <sz val="7"/>
        <color theme="1"/>
        <rFont val="Times New Roman"/>
        <family val="1"/>
      </rPr>
      <t xml:space="preserve">   </t>
    </r>
    <r>
      <rPr>
        <sz val="9.5"/>
        <color rgb="FF000000"/>
        <rFont val="Calibri"/>
        <family val="2"/>
        <scheme val="minor"/>
      </rPr>
      <t>The reviewer determines if staff completed the required trainings identified based on the AE’s training records including but not limited to: sign-in sheets or certificates of completion from the training.</t>
    </r>
  </si>
  <si>
    <r>
      <t>2.</t>
    </r>
    <r>
      <rPr>
        <sz val="7"/>
        <color theme="1"/>
        <rFont val="Times New Roman"/>
        <family val="1"/>
      </rPr>
      <t xml:space="preserve"> </t>
    </r>
    <r>
      <rPr>
        <sz val="9.5"/>
        <color rgb="FF000000"/>
        <rFont val="Calibri"/>
        <family val="2"/>
        <scheme val="minor"/>
      </rPr>
      <t>(No) The documentation provided does not sufficiently demonstrate training attendance.</t>
    </r>
  </si>
  <si>
    <r>
      <t>·</t>
    </r>
    <r>
      <rPr>
        <sz val="7"/>
        <color theme="1"/>
        <rFont val="Times New Roman"/>
        <family val="1"/>
      </rPr>
      <t xml:space="preserve">   </t>
    </r>
    <r>
      <rPr>
        <sz val="9.5"/>
        <color rgb="FF000000"/>
        <rFont val="Calibri"/>
        <family val="2"/>
        <scheme val="minor"/>
      </rPr>
      <t>The reviewer determines if the documentation provided by the AE regarding participation in trainings compared to the list of trainings provided by ODP for the review period.</t>
    </r>
  </si>
  <si>
    <r>
      <t>3.</t>
    </r>
    <r>
      <rPr>
        <sz val="7"/>
        <color theme="1"/>
        <rFont val="Times New Roman"/>
        <family val="1"/>
      </rPr>
      <t xml:space="preserve"> </t>
    </r>
    <r>
      <rPr>
        <sz val="9.5"/>
        <color rgb="FF000000"/>
        <rFont val="Calibri"/>
        <family val="2"/>
        <scheme val="minor"/>
      </rPr>
      <t xml:space="preserve">(No) The AE did not attend training. </t>
    </r>
  </si>
  <si>
    <t>40a.</t>
  </si>
  <si>
    <t>AE ensures AE staff complete required training.</t>
  </si>
  <si>
    <r>
      <t>·</t>
    </r>
    <r>
      <rPr>
        <sz val="7"/>
        <color theme="1"/>
        <rFont val="Times New Roman"/>
        <family val="1"/>
      </rPr>
      <t xml:space="preserve">   </t>
    </r>
    <r>
      <rPr>
        <sz val="9.5"/>
        <color rgb="FF000000"/>
        <rFont val="Calibri"/>
        <family val="2"/>
        <scheme val="minor"/>
      </rPr>
      <t>The submits documentation that demonstrates the AE staff completed all required training as appropriate.</t>
    </r>
  </si>
  <si>
    <t>40b.</t>
  </si>
  <si>
    <t>The AE provides the SCOs and Providers with assistance to support individuals with complex physical and behavioral needs.</t>
  </si>
  <si>
    <r>
      <t>·</t>
    </r>
    <r>
      <rPr>
        <sz val="7"/>
        <color theme="1"/>
        <rFont val="Times New Roman"/>
        <family val="1"/>
      </rPr>
      <t xml:space="preserve">   </t>
    </r>
    <r>
      <rPr>
        <sz val="9.5"/>
        <color rgb="FF000000"/>
        <rFont val="Calibri"/>
        <family val="2"/>
        <scheme val="minor"/>
      </rPr>
      <t>The reviewer determines if the AE uses the Health Risk Screening Tool (HRST) to identify individuals with complex physical and behavioral health needs.</t>
    </r>
  </si>
  <si>
    <r>
      <t>1.</t>
    </r>
    <r>
      <rPr>
        <sz val="7"/>
        <color theme="1"/>
        <rFont val="Times New Roman"/>
        <family val="1"/>
      </rPr>
      <t xml:space="preserve"> </t>
    </r>
    <r>
      <rPr>
        <sz val="9.5"/>
        <color rgb="FF000000"/>
        <rFont val="Calibri"/>
        <family val="2"/>
        <scheme val="minor"/>
      </rPr>
      <t>(Yes) The AE provided the SCOs and Providers with assistance.</t>
    </r>
  </si>
  <si>
    <r>
      <t>·</t>
    </r>
    <r>
      <rPr>
        <sz val="7"/>
        <color theme="1"/>
        <rFont val="Times New Roman"/>
        <family val="1"/>
      </rPr>
      <t xml:space="preserve">   </t>
    </r>
    <r>
      <rPr>
        <sz val="9.5"/>
        <color rgb="FF000000"/>
        <rFont val="Calibri"/>
        <family val="2"/>
        <scheme val="minor"/>
      </rPr>
      <t>The reviewer determines if the AE provided assistance to the SCOs and Providers to support individuals with complex physical and behavioral needs.</t>
    </r>
  </si>
  <si>
    <r>
      <t>2.</t>
    </r>
    <r>
      <rPr>
        <sz val="7"/>
        <color theme="1"/>
        <rFont val="Times New Roman"/>
        <family val="1"/>
      </rPr>
      <t xml:space="preserve"> </t>
    </r>
    <r>
      <rPr>
        <sz val="9.5"/>
        <color rgb="FF000000"/>
        <rFont val="Calibri"/>
        <family val="2"/>
        <scheme val="minor"/>
      </rPr>
      <t>(No) The AE did not provide assistance.</t>
    </r>
  </si>
  <si>
    <r>
      <t>·</t>
    </r>
    <r>
      <rPr>
        <sz val="7"/>
        <color theme="1"/>
        <rFont val="Times New Roman"/>
        <family val="1"/>
      </rPr>
      <t xml:space="preserve">   </t>
    </r>
    <r>
      <rPr>
        <sz val="9.5"/>
        <color rgb="FF000000"/>
        <rFont val="Calibri"/>
        <family val="2"/>
        <scheme val="minor"/>
      </rPr>
      <t>ODP Announcement 22-116, Health Risk Screening Tool (HRST) Protocol Update</t>
    </r>
  </si>
  <si>
    <r>
      <t>·</t>
    </r>
    <r>
      <rPr>
        <sz val="7"/>
        <color theme="1"/>
        <rFont val="Times New Roman"/>
        <family val="1"/>
      </rPr>
      <t xml:space="preserve">   </t>
    </r>
    <r>
      <rPr>
        <sz val="9.5"/>
        <color rgb="FF000000"/>
        <rFont val="Calibri"/>
        <family val="2"/>
        <scheme val="minor"/>
      </rPr>
      <t>Assistance may or may not include:</t>
    </r>
  </si>
  <si>
    <r>
      <t>·</t>
    </r>
    <r>
      <rPr>
        <sz val="7"/>
        <color theme="1"/>
        <rFont val="Times New Roman"/>
        <family val="1"/>
      </rPr>
      <t xml:space="preserve">   </t>
    </r>
    <r>
      <rPr>
        <sz val="9.5"/>
        <color theme="1"/>
        <rFont val="Calibri"/>
        <family val="2"/>
        <scheme val="minor"/>
      </rPr>
      <t> </t>
    </r>
  </si>
  <si>
    <r>
      <t>o</t>
    </r>
    <r>
      <rPr>
        <sz val="7"/>
        <color theme="1"/>
        <rFont val="Times New Roman"/>
        <family val="1"/>
      </rPr>
      <t xml:space="preserve"> </t>
    </r>
    <r>
      <rPr>
        <sz val="9.5"/>
        <color rgb="FF000000"/>
        <rFont val="Calibri"/>
        <family val="2"/>
        <scheme val="minor"/>
      </rPr>
      <t>Resources</t>
    </r>
  </si>
  <si>
    <r>
      <t>o</t>
    </r>
    <r>
      <rPr>
        <sz val="7"/>
        <color theme="1"/>
        <rFont val="Times New Roman"/>
        <family val="1"/>
      </rPr>
      <t xml:space="preserve"> </t>
    </r>
    <r>
      <rPr>
        <sz val="9.5"/>
        <color rgb="FF000000"/>
        <rFont val="Calibri"/>
        <family val="2"/>
        <scheme val="minor"/>
      </rPr>
      <t>Training</t>
    </r>
  </si>
  <si>
    <r>
      <t>o</t>
    </r>
    <r>
      <rPr>
        <sz val="7"/>
        <color theme="1"/>
        <rFont val="Times New Roman"/>
        <family val="1"/>
      </rPr>
      <t xml:space="preserve"> </t>
    </r>
    <r>
      <rPr>
        <sz val="9.5"/>
        <color rgb="FF000000"/>
        <rFont val="Calibri"/>
        <family val="2"/>
        <scheme val="minor"/>
      </rPr>
      <t>Collaboration with HCQUs</t>
    </r>
  </si>
  <si>
    <r>
      <t>o</t>
    </r>
    <r>
      <rPr>
        <sz val="7"/>
        <color theme="1"/>
        <rFont val="Times New Roman"/>
        <family val="1"/>
      </rPr>
      <t xml:space="preserve"> </t>
    </r>
    <r>
      <rPr>
        <sz val="9.5"/>
        <color rgb="FF000000"/>
        <rFont val="Calibri"/>
        <family val="2"/>
        <scheme val="minor"/>
      </rPr>
      <t>Technical assistance</t>
    </r>
  </si>
  <si>
    <r>
      <t>o</t>
    </r>
    <r>
      <rPr>
        <sz val="7"/>
        <color theme="1"/>
        <rFont val="Times New Roman"/>
        <family val="1"/>
      </rPr>
      <t xml:space="preserve"> </t>
    </r>
    <r>
      <rPr>
        <sz val="9.5"/>
        <color rgb="FF000000"/>
        <rFont val="Calibri"/>
        <family val="2"/>
        <scheme val="minor"/>
      </rPr>
      <t>Building capacity to service people with complex physical and/or behavioral needs.</t>
    </r>
  </si>
  <si>
    <t>41a.</t>
  </si>
  <si>
    <t>AE provides assistance as needed.</t>
  </si>
  <si>
    <r>
      <t>·</t>
    </r>
    <r>
      <rPr>
        <sz val="7"/>
        <color theme="1"/>
        <rFont val="Times New Roman"/>
        <family val="1"/>
      </rPr>
      <t xml:space="preserve">   </t>
    </r>
    <r>
      <rPr>
        <sz val="9.5"/>
        <color rgb="FF000000"/>
        <rFont val="Calibri"/>
        <family val="2"/>
        <scheme val="minor"/>
      </rPr>
      <t>The AE provides the SCOs and Providers with assistance to support individuals with complex physical and behavioral needs.</t>
    </r>
  </si>
  <si>
    <t>41b.</t>
  </si>
  <si>
    <r>
      <t>·</t>
    </r>
    <r>
      <rPr>
        <sz val="7"/>
        <color theme="1"/>
        <rFont val="Times New Roman"/>
        <family val="1"/>
      </rPr>
      <t xml:space="preserve">   </t>
    </r>
    <r>
      <rPr>
        <sz val="9.5"/>
        <color rgb="FF000000"/>
        <rFont val="Calibri"/>
        <family val="2"/>
        <scheme val="minor"/>
      </rPr>
      <t>The AE develops/modifies and submits a policy that ensures the AE provides SCOs and Providers with assistance to support individuals with complex physical and behavioral needs.</t>
    </r>
  </si>
  <si>
    <t>41c.</t>
  </si>
  <si>
    <t>Record Review</t>
  </si>
  <si>
    <t>The AE worked with the individual and their team to develop mitigation strategies when there are medical, behavioral, or socio-economic crisis situations.</t>
  </si>
  <si>
    <r>
      <t>·</t>
    </r>
    <r>
      <rPr>
        <sz val="7"/>
        <color theme="1"/>
        <rFont val="Times New Roman"/>
        <family val="1"/>
      </rPr>
      <t xml:space="preserve">   </t>
    </r>
    <r>
      <rPr>
        <sz val="9.5"/>
        <color rgb="FF000000"/>
        <rFont val="Calibri"/>
        <family val="2"/>
        <scheme val="minor"/>
      </rPr>
      <t>The reviewer will determine if the individual had a crisis situation by reviewing service notes, Individual Monitoring Tools, PUNs, SIS and the ISP.</t>
    </r>
  </si>
  <si>
    <r>
      <t>1.</t>
    </r>
    <r>
      <rPr>
        <sz val="7"/>
        <color theme="1"/>
        <rFont val="Times New Roman"/>
        <family val="1"/>
      </rPr>
      <t xml:space="preserve"> </t>
    </r>
    <r>
      <rPr>
        <sz val="9.5"/>
        <color rgb="FF000000"/>
        <rFont val="Calibri"/>
        <family val="2"/>
        <scheme val="minor"/>
      </rPr>
      <t>(Yes) The documentation demonstrates the use of mitigation strategies during a crisis situation.</t>
    </r>
  </si>
  <si>
    <r>
      <t>·</t>
    </r>
    <r>
      <rPr>
        <sz val="7"/>
        <color theme="1"/>
        <rFont val="Times New Roman"/>
        <family val="1"/>
      </rPr>
      <t xml:space="preserve">   </t>
    </r>
    <r>
      <rPr>
        <sz val="9.5"/>
        <color rgb="FF000000"/>
        <rFont val="Calibri"/>
        <family val="2"/>
        <scheme val="minor"/>
      </rPr>
      <t>The reviewer will determine if the documentation demonstrates that the AE worked with the individual and their team during a crisis situation using mitigation strategies.</t>
    </r>
  </si>
  <si>
    <r>
      <t>2.</t>
    </r>
    <r>
      <rPr>
        <sz val="7"/>
        <color theme="1"/>
        <rFont val="Times New Roman"/>
        <family val="1"/>
      </rPr>
      <t xml:space="preserve"> </t>
    </r>
    <r>
      <rPr>
        <sz val="9.5"/>
        <color rgb="FF000000"/>
        <rFont val="Calibri"/>
        <family val="2"/>
        <scheme val="minor"/>
      </rPr>
      <t>(No) The documentation does not demonstrate the use of mitigation strategies during a crisis situation.</t>
    </r>
  </si>
  <si>
    <r>
      <t>·</t>
    </r>
    <r>
      <rPr>
        <sz val="7"/>
        <color theme="1"/>
        <rFont val="Times New Roman"/>
        <family val="1"/>
      </rPr>
      <t xml:space="preserve">   </t>
    </r>
    <r>
      <rPr>
        <sz val="9.5"/>
        <color rgb="FF000000"/>
        <rFont val="Calibri"/>
        <family val="2"/>
        <scheme val="minor"/>
      </rPr>
      <t>The reviewer should request documentation during the review if it is not in the record.</t>
    </r>
  </si>
  <si>
    <r>
      <t>3.</t>
    </r>
    <r>
      <rPr>
        <sz val="7"/>
        <color theme="1"/>
        <rFont val="Times New Roman"/>
        <family val="1"/>
      </rPr>
      <t xml:space="preserve"> </t>
    </r>
    <r>
      <rPr>
        <sz val="9.5"/>
        <color rgb="FF000000"/>
        <rFont val="Calibri"/>
        <family val="2"/>
        <scheme val="minor"/>
      </rPr>
      <t>(N/A) There were no individuals who experienced a crisis situation during the review period.</t>
    </r>
  </si>
  <si>
    <r>
      <t>·</t>
    </r>
    <r>
      <rPr>
        <sz val="7"/>
        <color theme="1"/>
        <rFont val="Times New Roman"/>
        <family val="1"/>
      </rPr>
      <t xml:space="preserve">   </t>
    </r>
    <r>
      <rPr>
        <sz val="9.5"/>
        <color rgb="FF000000"/>
        <rFont val="Calibri"/>
        <family val="2"/>
        <scheme val="minor"/>
      </rPr>
      <t>Mitigation strategies shall include but are not limited to:</t>
    </r>
  </si>
  <si>
    <r>
      <t>o</t>
    </r>
    <r>
      <rPr>
        <sz val="7"/>
        <color theme="1"/>
        <rFont val="Times New Roman"/>
        <family val="1"/>
      </rPr>
      <t xml:space="preserve"> </t>
    </r>
    <r>
      <rPr>
        <sz val="9.5"/>
        <color rgb="FF000000"/>
        <rFont val="Calibri"/>
        <family val="2"/>
        <scheme val="minor"/>
      </rPr>
      <t>Locate resources and opportunities through family and/or community to mitigate the crisis</t>
    </r>
  </si>
  <si>
    <r>
      <t>o</t>
    </r>
    <r>
      <rPr>
        <sz val="7"/>
        <color theme="1"/>
        <rFont val="Times New Roman"/>
        <family val="1"/>
      </rPr>
      <t xml:space="preserve"> </t>
    </r>
    <r>
      <rPr>
        <sz val="9.5"/>
        <color rgb="FF000000"/>
        <rFont val="Calibri"/>
        <family val="2"/>
        <scheme val="minor"/>
      </rPr>
      <t>Active engagement in identifying qualified service Providers</t>
    </r>
  </si>
  <si>
    <r>
      <t>o</t>
    </r>
    <r>
      <rPr>
        <sz val="7"/>
        <color theme="1"/>
        <rFont val="Times New Roman"/>
        <family val="1"/>
      </rPr>
      <t xml:space="preserve"> </t>
    </r>
    <r>
      <rPr>
        <sz val="9.5"/>
        <color rgb="FF000000"/>
        <rFont val="Calibri"/>
        <family val="2"/>
        <scheme val="minor"/>
      </rPr>
      <t>Work to divert institutional placement</t>
    </r>
  </si>
  <si>
    <r>
      <t>o</t>
    </r>
    <r>
      <rPr>
        <sz val="7"/>
        <color theme="1"/>
        <rFont val="Times New Roman"/>
        <family val="1"/>
      </rPr>
      <t xml:space="preserve"> </t>
    </r>
    <r>
      <rPr>
        <sz val="9.5"/>
        <color rgb="FF000000"/>
        <rFont val="Calibri"/>
        <family val="2"/>
        <scheme val="minor"/>
      </rPr>
      <t>Facilitate competency and guardianship appointments for individuals only as a last option for resolution and if deemed appropriate by ODP.</t>
    </r>
  </si>
  <si>
    <t>42a.</t>
  </si>
  <si>
    <t>AE changed practice to work with the individual and their team.</t>
  </si>
  <si>
    <r>
      <t>·</t>
    </r>
    <r>
      <rPr>
        <sz val="7"/>
        <color rgb="FF000000"/>
        <rFont val="Times New Roman"/>
        <family val="1"/>
      </rPr>
      <t xml:space="preserve">   </t>
    </r>
    <r>
      <rPr>
        <sz val="9.5"/>
        <color rgb="FF000000"/>
        <rFont val="Calibri"/>
        <family val="2"/>
        <scheme val="minor"/>
      </rPr>
      <t>The AE changed its practice to work with the individual and their team to develop mitigation strategies when there are medical, behavioral, or socio-economic crisis situations.</t>
    </r>
  </si>
  <si>
    <t>42b.</t>
  </si>
  <si>
    <t>42c.</t>
  </si>
  <si>
    <t>Remediation by exception.</t>
  </si>
  <si>
    <r>
      <t>·</t>
    </r>
    <r>
      <rPr>
        <sz val="7"/>
        <color theme="1"/>
        <rFont val="Times New Roman"/>
        <family val="1"/>
      </rPr>
      <t xml:space="preserve">   </t>
    </r>
    <r>
      <rPr>
        <sz val="9.5"/>
        <color rgb="FF000000"/>
        <rFont val="Calibri"/>
        <family val="2"/>
        <scheme val="minor"/>
      </rPr>
      <t xml:space="preserve">Remediation can be completed by exception, meaning there is no way to remediate the non-compliance due to an individual’s death, moving out of state, inactive record status or transferring to another AE. </t>
    </r>
  </si>
  <si>
    <r>
      <t>·</t>
    </r>
    <r>
      <rPr>
        <sz val="7"/>
        <color theme="1"/>
        <rFont val="Times New Roman"/>
        <family val="1"/>
      </rPr>
      <t xml:space="preserve">   </t>
    </r>
    <r>
      <rPr>
        <sz val="9.5"/>
        <color rgb="FF000000"/>
        <rFont val="Calibri"/>
        <family val="2"/>
        <scheme val="minor"/>
      </rPr>
      <t>The AE enters the reason for the exception in the comment field.</t>
    </r>
  </si>
  <si>
    <t>Annual Review Update Date:</t>
  </si>
  <si>
    <r>
      <t>·</t>
    </r>
    <r>
      <rPr>
        <sz val="7"/>
        <color theme="1"/>
        <rFont val="Times New Roman"/>
        <family val="1"/>
      </rPr>
      <t xml:space="preserve">   </t>
    </r>
    <r>
      <rPr>
        <sz val="9.5"/>
        <color rgb="FF000000"/>
        <rFont val="Calibri"/>
        <family val="2"/>
        <scheme val="minor"/>
      </rPr>
      <t>The reviewer determines the Annual Review Update Date.</t>
    </r>
  </si>
  <si>
    <r>
      <t>1.</t>
    </r>
    <r>
      <rPr>
        <sz val="7"/>
        <color theme="1"/>
        <rFont val="Times New Roman"/>
        <family val="1"/>
      </rPr>
      <t xml:space="preserve"> </t>
    </r>
    <r>
      <rPr>
        <sz val="9.5"/>
        <color theme="1"/>
        <rFont val="Calibri"/>
        <family val="2"/>
        <scheme val="minor"/>
      </rPr>
      <t>Enter in the date listed in the Annual Review Update date field.</t>
    </r>
  </si>
  <si>
    <r>
      <t>·</t>
    </r>
    <r>
      <rPr>
        <sz val="7"/>
        <color theme="1"/>
        <rFont val="Times New Roman"/>
        <family val="1"/>
      </rPr>
      <t xml:space="preserve">   </t>
    </r>
    <r>
      <rPr>
        <sz val="9.5"/>
        <color rgb="FF000000"/>
        <rFont val="Calibri"/>
        <family val="2"/>
        <scheme val="minor"/>
      </rPr>
      <t>AE OA, Section 7</t>
    </r>
  </si>
  <si>
    <r>
      <t>·</t>
    </r>
    <r>
      <rPr>
        <sz val="7"/>
        <color theme="1"/>
        <rFont val="Times New Roman"/>
        <family val="1"/>
      </rPr>
      <t xml:space="preserve">   </t>
    </r>
    <r>
      <rPr>
        <sz val="9.5"/>
        <color rgb="FF000000"/>
        <rFont val="Calibri"/>
        <family val="2"/>
        <scheme val="minor"/>
      </rPr>
      <t>The reviewer uses the most current annual plan for this review.</t>
    </r>
  </si>
  <si>
    <r>
      <t>·</t>
    </r>
    <r>
      <rPr>
        <sz val="7"/>
        <color theme="1"/>
        <rFont val="Times New Roman"/>
        <family val="1"/>
      </rPr>
      <t xml:space="preserve">   </t>
    </r>
    <r>
      <rPr>
        <sz val="9.5"/>
        <color rgb="FF000000"/>
        <rFont val="Calibri"/>
        <family val="2"/>
        <scheme val="minor"/>
      </rPr>
      <t>ISP Manual, Section 5</t>
    </r>
  </si>
  <si>
    <r>
      <t>·</t>
    </r>
    <r>
      <rPr>
        <sz val="7"/>
        <color theme="1"/>
        <rFont val="Times New Roman"/>
        <family val="1"/>
      </rPr>
      <t xml:space="preserve">   </t>
    </r>
    <r>
      <rPr>
        <sz val="9.5"/>
        <color rgb="FF000000"/>
        <rFont val="Calibri"/>
        <family val="2"/>
        <scheme val="minor"/>
      </rPr>
      <t>This question is answered for all funding types.</t>
    </r>
  </si>
  <si>
    <r>
      <t>·</t>
    </r>
    <r>
      <rPr>
        <sz val="7"/>
        <color theme="1"/>
        <rFont val="Times New Roman"/>
        <family val="1"/>
      </rPr>
      <t xml:space="preserve">   </t>
    </r>
    <r>
      <rPr>
        <sz val="9.5"/>
        <color rgb="FF000000"/>
        <rFont val="Calibri"/>
        <family val="2"/>
        <scheme val="minor"/>
      </rPr>
      <t>PATH: HCSIS &gt; Plan &gt; Plan Admin &gt; Print &gt; Plan Summary Page</t>
    </r>
  </si>
  <si>
    <t>COMMENT NEEDED – Record the date listed in the Annual Review Update Date field</t>
  </si>
  <si>
    <t>Plan Last Updated Date:</t>
  </si>
  <si>
    <r>
      <t>·</t>
    </r>
    <r>
      <rPr>
        <sz val="7"/>
        <color theme="1"/>
        <rFont val="Times New Roman"/>
        <family val="1"/>
      </rPr>
      <t xml:space="preserve">   </t>
    </r>
    <r>
      <rPr>
        <sz val="9.5"/>
        <color rgb="FF000000"/>
        <rFont val="Calibri"/>
        <family val="2"/>
        <scheme val="minor"/>
      </rPr>
      <t>The reviewer determines the plan last updated date.</t>
    </r>
  </si>
  <si>
    <r>
      <t>1.</t>
    </r>
    <r>
      <rPr>
        <sz val="7"/>
        <color theme="1"/>
        <rFont val="Times New Roman"/>
        <family val="1"/>
      </rPr>
      <t xml:space="preserve"> </t>
    </r>
    <r>
      <rPr>
        <sz val="9.5"/>
        <color rgb="FF000000"/>
        <rFont val="Calibri"/>
        <family val="2"/>
        <scheme val="minor"/>
      </rPr>
      <t>Enter in the date listed in the Plan Last Updated date field.</t>
    </r>
  </si>
  <si>
    <t>ISP Manual, Section 5</t>
  </si>
  <si>
    <t>COMMENT NEEDED – Record the date listed in the Plan Last Updated Date field</t>
  </si>
  <si>
    <t>*The individual has an approved Annual ISP (Annual Review Update) in HCSIS.</t>
  </si>
  <si>
    <r>
      <t>·</t>
    </r>
    <r>
      <rPr>
        <sz val="7"/>
        <color theme="1"/>
        <rFont val="Times New Roman"/>
        <family val="1"/>
      </rPr>
      <t xml:space="preserve">   </t>
    </r>
    <r>
      <rPr>
        <sz val="9.5"/>
        <color rgb="FF000000"/>
        <rFont val="Calibri"/>
        <family val="2"/>
        <scheme val="minor"/>
      </rPr>
      <t>The reviewer determines if there is an approved Annual Review Update ISP in HCSIS.</t>
    </r>
  </si>
  <si>
    <r>
      <t>1.</t>
    </r>
    <r>
      <rPr>
        <sz val="7"/>
        <color theme="1"/>
        <rFont val="Times New Roman"/>
        <family val="1"/>
      </rPr>
      <t xml:space="preserve"> </t>
    </r>
    <r>
      <rPr>
        <sz val="9.5"/>
        <color rgb="FF000000"/>
        <rFont val="Calibri"/>
        <family val="2"/>
        <scheme val="minor"/>
      </rPr>
      <t>(Yes) There is an Annual Review ISP in HCSIS.</t>
    </r>
  </si>
  <si>
    <r>
      <t>·</t>
    </r>
    <r>
      <rPr>
        <sz val="7"/>
        <color theme="1"/>
        <rFont val="Times New Roman"/>
        <family val="1"/>
      </rPr>
      <t xml:space="preserve">   </t>
    </r>
    <r>
      <rPr>
        <sz val="9.5"/>
        <color rgb="FF000000"/>
        <rFont val="Calibri"/>
        <family val="2"/>
        <scheme val="minor"/>
      </rPr>
      <t xml:space="preserve">PATH: HCSIS &gt; Plan &gt; History &gt;Summary &gt; Annual review update </t>
    </r>
  </si>
  <si>
    <r>
      <t>2.</t>
    </r>
    <r>
      <rPr>
        <sz val="7"/>
        <color theme="1"/>
        <rFont val="Times New Roman"/>
        <family val="1"/>
      </rPr>
      <t xml:space="preserve"> </t>
    </r>
    <r>
      <rPr>
        <sz val="9.5"/>
        <color rgb="FF000000"/>
        <rFont val="Calibri"/>
        <family val="2"/>
        <scheme val="minor"/>
      </rPr>
      <t>(No) There is no Annual Review ISP in HCSIS.</t>
    </r>
  </si>
  <si>
    <r>
      <t>3.</t>
    </r>
    <r>
      <rPr>
        <sz val="7"/>
        <color theme="1"/>
        <rFont val="Times New Roman"/>
        <family val="1"/>
      </rPr>
      <t xml:space="preserve"> </t>
    </r>
    <r>
      <rPr>
        <sz val="9.5"/>
        <color rgb="FF000000"/>
        <rFont val="Calibri"/>
        <family val="2"/>
        <scheme val="minor"/>
      </rPr>
      <t>(N/A) The ISP was auto-authorized (ODP Approved).</t>
    </r>
  </si>
  <si>
    <r>
      <t>·</t>
    </r>
    <r>
      <rPr>
        <sz val="7"/>
        <color theme="1"/>
        <rFont val="Times New Roman"/>
        <family val="1"/>
      </rPr>
      <t xml:space="preserve">   </t>
    </r>
    <r>
      <rPr>
        <sz val="9.5"/>
        <color rgb="FF000000"/>
        <rFont val="Calibri"/>
        <family val="2"/>
        <scheme val="minor"/>
      </rPr>
      <t xml:space="preserve">Bulletin 00-22-01, </t>
    </r>
    <r>
      <rPr>
        <i/>
        <sz val="9.5"/>
        <color rgb="FF000000"/>
        <rFont val="Calibri"/>
        <family val="2"/>
        <scheme val="minor"/>
      </rPr>
      <t>Targeted Support Management for Individuals Served by the Office of Developmental Programs</t>
    </r>
  </si>
  <si>
    <t xml:space="preserve">*The AE ensures the Annual ISP (Annual Review Update) is approved and authorized within 365 days of the prior Annual ISP. </t>
  </si>
  <si>
    <r>
      <t>·</t>
    </r>
    <r>
      <rPr>
        <sz val="7"/>
        <color theme="1"/>
        <rFont val="Times New Roman"/>
        <family val="1"/>
      </rPr>
      <t xml:space="preserve">   </t>
    </r>
    <r>
      <rPr>
        <sz val="9.5"/>
        <color rgb="FF000000"/>
        <rFont val="Calibri"/>
        <family val="2"/>
        <scheme val="minor"/>
      </rPr>
      <t>The reviewer ensures that the current, approved Annual Review Update ISP was approved and authorized prior to the Annual Review Update Date (ARUD).</t>
    </r>
  </si>
  <si>
    <r>
      <t>1.</t>
    </r>
    <r>
      <rPr>
        <sz val="7"/>
        <color theme="1"/>
        <rFont val="Times New Roman"/>
        <family val="1"/>
      </rPr>
      <t xml:space="preserve"> </t>
    </r>
    <r>
      <rPr>
        <sz val="9.5"/>
        <color rgb="FF000000"/>
        <rFont val="Calibri"/>
        <family val="2"/>
        <scheme val="minor"/>
      </rPr>
      <t>(Yes) The AE approved the ISP prior to the ARUD.</t>
    </r>
  </si>
  <si>
    <r>
      <t>·</t>
    </r>
    <r>
      <rPr>
        <sz val="7"/>
        <color theme="1"/>
        <rFont val="Times New Roman"/>
        <family val="1"/>
      </rPr>
      <t xml:space="preserve">   </t>
    </r>
    <r>
      <rPr>
        <sz val="9.5"/>
        <color rgb="FF000000"/>
        <rFont val="Calibri"/>
        <family val="2"/>
        <scheme val="minor"/>
      </rPr>
      <t>The Annual Review Update approval must occur prior to the ARUD (Question 43).</t>
    </r>
  </si>
  <si>
    <r>
      <t>2.</t>
    </r>
    <r>
      <rPr>
        <sz val="7"/>
        <color theme="1"/>
        <rFont val="Times New Roman"/>
        <family val="1"/>
      </rPr>
      <t xml:space="preserve"> </t>
    </r>
    <r>
      <rPr>
        <sz val="9.5"/>
        <color rgb="FF000000"/>
        <rFont val="Calibri"/>
        <family val="2"/>
        <scheme val="minor"/>
      </rPr>
      <t>(No) The AE did not approve the ISP prior to the ARUD.</t>
    </r>
  </si>
  <si>
    <r>
      <t>·</t>
    </r>
    <r>
      <rPr>
        <sz val="7"/>
        <color theme="1"/>
        <rFont val="Times New Roman"/>
        <family val="1"/>
      </rPr>
      <t xml:space="preserve">   </t>
    </r>
    <r>
      <rPr>
        <sz val="9.5"/>
        <color rgb="FF000000"/>
        <rFont val="Calibri"/>
        <family val="2"/>
        <scheme val="minor"/>
      </rPr>
      <t>PATH: HCSIS &gt; Plan &gt; History &gt; Summary &gt; Annual Review Update</t>
    </r>
  </si>
  <si>
    <r>
      <t>3.</t>
    </r>
    <r>
      <rPr>
        <sz val="7"/>
        <color theme="1"/>
        <rFont val="Times New Roman"/>
        <family val="1"/>
      </rPr>
      <t xml:space="preserve"> </t>
    </r>
    <r>
      <rPr>
        <sz val="9.5"/>
        <color rgb="FF000000"/>
        <rFont val="Calibri"/>
        <family val="2"/>
        <scheme val="minor"/>
      </rPr>
      <t xml:space="preserve">(No) There is not an Annual ISP (Annual Review Update) approved for the individual.  </t>
    </r>
  </si>
  <si>
    <r>
      <t>o</t>
    </r>
    <r>
      <rPr>
        <sz val="7"/>
        <color theme="1"/>
        <rFont val="Times New Roman"/>
        <family val="1"/>
      </rPr>
      <t xml:space="preserve"> </t>
    </r>
    <r>
      <rPr>
        <sz val="9.5"/>
        <color rgb="FF000000"/>
        <rFont val="Calibri"/>
        <family val="2"/>
        <scheme val="minor"/>
      </rPr>
      <t xml:space="preserve"> Access Annual Review Update ISP and review the ARUD included on the ISP. </t>
    </r>
  </si>
  <si>
    <r>
      <t>4.</t>
    </r>
    <r>
      <rPr>
        <sz val="7"/>
        <color theme="1"/>
        <rFont val="Times New Roman"/>
        <family val="1"/>
      </rPr>
      <t xml:space="preserve"> </t>
    </r>
    <r>
      <rPr>
        <sz val="9.5"/>
        <color rgb="FF000000"/>
        <rFont val="Calibri"/>
        <family val="2"/>
        <scheme val="minor"/>
      </rPr>
      <t>(N/A) The ISP was auto-authorized (ODP Approved).</t>
    </r>
  </si>
  <si>
    <r>
      <t>·</t>
    </r>
    <r>
      <rPr>
        <sz val="7"/>
        <color theme="1"/>
        <rFont val="Times New Roman"/>
        <family val="1"/>
      </rPr>
      <t xml:space="preserve">   </t>
    </r>
    <r>
      <rPr>
        <sz val="9.5"/>
        <color rgb="FF000000"/>
        <rFont val="Calibri"/>
        <family val="2"/>
        <scheme val="minor"/>
      </rPr>
      <t>If the Annual ISP is marked “ODP Approved” it means it was auto-authorized.</t>
    </r>
  </si>
  <si>
    <r>
      <t>·</t>
    </r>
    <r>
      <rPr>
        <sz val="7"/>
        <color theme="1"/>
        <rFont val="Times New Roman"/>
        <family val="1"/>
      </rPr>
      <t xml:space="preserve">   </t>
    </r>
    <r>
      <rPr>
        <sz val="9.5"/>
        <color rgb="FF000000"/>
        <rFont val="Calibri"/>
        <family val="2"/>
        <scheme val="minor"/>
      </rPr>
      <t>ODP Announcement 23-040 FY 23-24 Renewal Guidance Individual Support Plan (ISP) Renewal Guidance</t>
    </r>
  </si>
  <si>
    <t>COMMENT NEEDED – If “No,” document how many calendar days past the ARUD the plan was approved.</t>
  </si>
  <si>
    <t>46a.</t>
  </si>
  <si>
    <t>AE approves ISP.</t>
  </si>
  <si>
    <r>
      <t>·</t>
    </r>
    <r>
      <rPr>
        <sz val="7"/>
        <color theme="1"/>
        <rFont val="Times New Roman"/>
        <family val="1"/>
      </rPr>
      <t xml:space="preserve">   </t>
    </r>
    <r>
      <rPr>
        <sz val="9.5"/>
        <color rgb="FF000000"/>
        <rFont val="Calibri"/>
        <family val="2"/>
        <scheme val="minor"/>
      </rPr>
      <t>The AE must ensure that the Annual Review ISP is approved and services are authorized.</t>
    </r>
  </si>
  <si>
    <t>46b.</t>
  </si>
  <si>
    <r>
      <t>·</t>
    </r>
    <r>
      <rPr>
        <sz val="7"/>
        <color theme="1"/>
        <rFont val="Times New Roman"/>
        <family val="1"/>
      </rPr>
      <t xml:space="preserve">   </t>
    </r>
    <r>
      <rPr>
        <sz val="9.5"/>
        <color rgb="FF000000"/>
        <rFont val="Calibri"/>
        <family val="2"/>
        <scheme val="minor"/>
      </rPr>
      <t>The AE develops/modifies and submits a protocol that ensures ISPs are approved and authorized in 365 days.</t>
    </r>
  </si>
  <si>
    <t>46c.</t>
  </si>
  <si>
    <t>46d.</t>
  </si>
  <si>
    <t>46e.</t>
  </si>
  <si>
    <t>The AE ensures that the individual’s ISP includes all assessed needs and includes services that adequately address the assessed needs.</t>
  </si>
  <si>
    <r>
      <t>·</t>
    </r>
    <r>
      <rPr>
        <sz val="7"/>
        <color rgb="FF000000"/>
        <rFont val="Times New Roman"/>
        <family val="1"/>
      </rPr>
      <t xml:space="preserve">   </t>
    </r>
    <r>
      <rPr>
        <sz val="9.5"/>
        <color rgb="FF000000"/>
        <rFont val="Calibri"/>
        <family val="2"/>
        <scheme val="minor"/>
      </rPr>
      <t>The reviewer determines if the most recent Critical Revision or Annual Review ISP within the timeframe of review approved and authorized by the AE was based on all formal and informal assessments based on a review of the service notes, Individual Monitoring Tools, PUNS (ID/A), the SIS assessment (ID/A), HRST (if applicable), communication assessments and any applicable assessments.</t>
    </r>
  </si>
  <si>
    <r>
      <t>1.</t>
    </r>
    <r>
      <rPr>
        <sz val="7"/>
        <color theme="1"/>
        <rFont val="Times New Roman"/>
        <family val="1"/>
      </rPr>
      <t xml:space="preserve"> </t>
    </r>
    <r>
      <rPr>
        <sz val="9.5"/>
        <color rgb="FF000000"/>
        <rFont val="Calibri"/>
        <family val="2"/>
        <scheme val="minor"/>
      </rPr>
      <t>(Yes) The ISP contains evidence that all assessed needs have been reviewed and/or addressed.</t>
    </r>
  </si>
  <si>
    <r>
      <t>o</t>
    </r>
    <r>
      <rPr>
        <sz val="7"/>
        <color rgb="FF000000"/>
        <rFont val="Times New Roman"/>
        <family val="1"/>
      </rPr>
      <t xml:space="preserve"> </t>
    </r>
    <r>
      <rPr>
        <sz val="9.5"/>
        <color rgb="FF000000"/>
        <rFont val="Calibri"/>
        <family val="2"/>
        <scheme val="minor"/>
      </rPr>
      <t>The ISP reflects the full range of a waiver individual’s needs and therefore must include all Medicaid and non-Medicaid services, including informal, family and community supports and supports paid by other service systems to address those needs.</t>
    </r>
  </si>
  <si>
    <r>
      <t>2.</t>
    </r>
    <r>
      <rPr>
        <sz val="7"/>
        <color theme="1"/>
        <rFont val="Times New Roman"/>
        <family val="1"/>
      </rPr>
      <t xml:space="preserve"> </t>
    </r>
    <r>
      <rPr>
        <sz val="9.5"/>
        <color rgb="FF000000"/>
        <rFont val="Calibri"/>
        <family val="2"/>
        <scheme val="minor"/>
      </rPr>
      <t>(No) There are identified assessed needs that have not been reviewed and/or addressed within the ISP.</t>
    </r>
  </si>
  <si>
    <r>
      <t>·</t>
    </r>
    <r>
      <rPr>
        <sz val="7"/>
        <color rgb="FF000000"/>
        <rFont val="Times New Roman"/>
        <family val="1"/>
      </rPr>
      <t xml:space="preserve">   </t>
    </r>
    <r>
      <rPr>
        <sz val="9.5"/>
        <color rgb="FF000000"/>
        <rFont val="Calibri"/>
        <family val="2"/>
        <scheme val="minor"/>
      </rPr>
      <t>The reviewer determines if the AE reviewed the content of the ISP prior to approval and authorization of ODP paid supports identified to ensure the individual’s assessed needs are met.</t>
    </r>
  </si>
  <si>
    <r>
      <t>3.</t>
    </r>
    <r>
      <rPr>
        <sz val="7"/>
        <color theme="1"/>
        <rFont val="Times New Roman"/>
        <family val="1"/>
      </rPr>
      <t xml:space="preserve"> </t>
    </r>
    <r>
      <rPr>
        <sz val="9.5"/>
        <color rgb="FF000000"/>
        <rFont val="Calibri"/>
        <family val="2"/>
        <scheme val="minor"/>
      </rPr>
      <t>(N/A) The Annual Review ISP was auto-authorized (ODP Approved) and there were no Critical Revisions within timeframe.</t>
    </r>
  </si>
  <si>
    <r>
      <t>·</t>
    </r>
    <r>
      <rPr>
        <sz val="7"/>
        <color rgb="FF000000"/>
        <rFont val="Times New Roman"/>
        <family val="1"/>
      </rPr>
      <t xml:space="preserve">   </t>
    </r>
    <r>
      <rPr>
        <sz val="9.5"/>
        <color rgb="FF000000"/>
        <rFont val="Calibri"/>
        <family val="2"/>
        <scheme val="minor"/>
      </rPr>
      <t>The AE has authorized services funding through an ID/A Waiver as necessary to address documented and current Assessed Needs.</t>
    </r>
  </si>
  <si>
    <t>COMMENT NEEDED – If “No,” identify any assessed needs that were not addressed in the ISP.</t>
  </si>
  <si>
    <t>47a.</t>
  </si>
  <si>
    <r>
      <t>·</t>
    </r>
    <r>
      <rPr>
        <sz val="7"/>
        <color theme="1"/>
        <rFont val="Times New Roman"/>
        <family val="1"/>
      </rPr>
      <t xml:space="preserve">   </t>
    </r>
    <r>
      <rPr>
        <sz val="9.5"/>
        <color rgb="FF000000"/>
        <rFont val="Calibri"/>
        <family val="2"/>
        <scheme val="minor"/>
      </rPr>
      <t>The AE develops/modifies and submits a protocol regarding the review, approval and authorization of ISPs.</t>
    </r>
  </si>
  <si>
    <r>
      <t>·</t>
    </r>
    <r>
      <rPr>
        <sz val="7"/>
        <color rgb="FF000000"/>
        <rFont val="Times New Roman"/>
        <family val="1"/>
      </rPr>
      <t xml:space="preserve">   </t>
    </r>
    <r>
      <rPr>
        <sz val="9.5"/>
        <color rgb="FF000000"/>
        <rFont val="Calibri"/>
        <family val="2"/>
        <scheme val="minor"/>
      </rPr>
      <t>The AE trains staff on the developed/modified protocol and submits verification of training.</t>
    </r>
  </si>
  <si>
    <t>47b.</t>
  </si>
  <si>
    <t>47c.</t>
  </si>
  <si>
    <t>47d.</t>
  </si>
  <si>
    <r>
      <t>·</t>
    </r>
    <r>
      <rPr>
        <sz val="7"/>
        <color theme="1"/>
        <rFont val="Times New Roman"/>
        <family val="1"/>
      </rPr>
      <t xml:space="preserve">   </t>
    </r>
    <r>
      <rPr>
        <sz val="9.5"/>
        <color rgb="FF000000"/>
        <rFont val="Calibri"/>
        <family val="2"/>
        <scheme val="minor"/>
      </rPr>
      <t>Remediation can be completed by exception, meaning there is no way to remediate the non-compliance due to an individual’s death, moving out of state, inactive record status or transferring to another AE.</t>
    </r>
  </si>
  <si>
    <t>The AE ensures that the individual’s ISP includes information about ongoing opportunities and supports necessary to participate in community activities of the individual’s choice.</t>
  </si>
  <si>
    <r>
      <t>·</t>
    </r>
    <r>
      <rPr>
        <sz val="7"/>
        <color theme="1"/>
        <rFont val="Times New Roman"/>
        <family val="1"/>
      </rPr>
      <t xml:space="preserve">   </t>
    </r>
    <r>
      <rPr>
        <sz val="9.5"/>
        <color rgb="FF000000"/>
        <rFont val="Calibri"/>
        <family val="2"/>
        <scheme val="minor"/>
      </rPr>
      <t xml:space="preserve">The reviewer determines if the AE approved and authorized an ISP that includes opportunities and supports necessary to participate in community activities based on the individual’s choice. </t>
    </r>
  </si>
  <si>
    <r>
      <t>1.</t>
    </r>
    <r>
      <rPr>
        <sz val="7"/>
        <color theme="1"/>
        <rFont val="Times New Roman"/>
        <family val="1"/>
      </rPr>
      <t xml:space="preserve"> </t>
    </r>
    <r>
      <rPr>
        <sz val="9.5"/>
        <color rgb="FF000000"/>
        <rFont val="Calibri"/>
        <family val="2"/>
        <scheme val="minor"/>
      </rPr>
      <t>(Yes) The ISP includes opportunities and supports necessary to participate in community activities of the individual’s choice.</t>
    </r>
  </si>
  <si>
    <r>
      <t>o</t>
    </r>
    <r>
      <rPr>
        <sz val="7"/>
        <color theme="1"/>
        <rFont val="Times New Roman"/>
        <family val="1"/>
      </rPr>
      <t xml:space="preserve"> </t>
    </r>
    <r>
      <rPr>
        <sz val="9.5"/>
        <color rgb="FF000000"/>
        <rFont val="Calibri"/>
        <family val="2"/>
        <scheme val="minor"/>
      </rPr>
      <t xml:space="preserve">Community activities include but are not limited to: church, shopping, social clubs, restaurants, etc. </t>
    </r>
  </si>
  <si>
    <r>
      <t>2.</t>
    </r>
    <r>
      <rPr>
        <sz val="7"/>
        <color theme="1"/>
        <rFont val="Times New Roman"/>
        <family val="1"/>
      </rPr>
      <t xml:space="preserve"> </t>
    </r>
    <r>
      <rPr>
        <sz val="9.5"/>
        <color rgb="FF000000"/>
        <rFont val="Calibri"/>
        <family val="2"/>
        <scheme val="minor"/>
      </rPr>
      <t>(No) The ISP does not include opportunities and support necessary to participate in community activities of the individual’s choice.</t>
    </r>
  </si>
  <si>
    <r>
      <t>3.</t>
    </r>
    <r>
      <rPr>
        <sz val="7"/>
        <color theme="1"/>
        <rFont val="Times New Roman"/>
        <family val="1"/>
      </rPr>
      <t xml:space="preserve"> </t>
    </r>
    <r>
      <rPr>
        <sz val="9.5"/>
        <color rgb="FF000000"/>
        <rFont val="Calibri"/>
        <family val="2"/>
        <scheme val="minor"/>
      </rPr>
      <t xml:space="preserve">(N/A) The ISP was auto-authorized (ODP Approved). </t>
    </r>
  </si>
  <si>
    <r>
      <t>·</t>
    </r>
    <r>
      <rPr>
        <sz val="7"/>
        <color theme="1"/>
        <rFont val="Times New Roman"/>
        <family val="1"/>
      </rPr>
      <t xml:space="preserve">   </t>
    </r>
    <r>
      <rPr>
        <sz val="9.5"/>
        <color rgb="FF000000"/>
        <rFont val="Calibri"/>
        <family val="2"/>
        <scheme val="minor"/>
      </rPr>
      <t>CMS Final Rule</t>
    </r>
  </si>
  <si>
    <t>COMMENT NEEDED – If “No,” identify what community activities are missing from the ISP.</t>
  </si>
  <si>
    <t>48a.</t>
  </si>
  <si>
    <t>48b.</t>
  </si>
  <si>
    <t>48c.</t>
  </si>
  <si>
    <t>48d.</t>
  </si>
  <si>
    <t>The AE authorizes services consistent with the service definitions.</t>
  </si>
  <si>
    <r>
      <t>·</t>
    </r>
    <r>
      <rPr>
        <sz val="7"/>
        <color theme="1"/>
        <rFont val="Times New Roman"/>
        <family val="1"/>
      </rPr>
      <t xml:space="preserve">   </t>
    </r>
    <r>
      <rPr>
        <sz val="9.5"/>
        <color rgb="FF000000"/>
        <rFont val="Calibri"/>
        <family val="2"/>
        <scheme val="minor"/>
      </rPr>
      <t>The reviewer determines if the services authorized by the AE are consistent with the current ODP service definitions based on a review of service notes, Individual Monitoring Tools and the ISP.</t>
    </r>
  </si>
  <si>
    <r>
      <t>1.</t>
    </r>
    <r>
      <rPr>
        <sz val="7"/>
        <color theme="1"/>
        <rFont val="Times New Roman"/>
        <family val="1"/>
      </rPr>
      <t xml:space="preserve"> </t>
    </r>
    <r>
      <rPr>
        <sz val="9.5"/>
        <color rgb="FF000000"/>
        <rFont val="Calibri"/>
        <family val="2"/>
        <scheme val="minor"/>
      </rPr>
      <t>(Yes) The services authorized are consistent with the current service definitions.</t>
    </r>
  </si>
  <si>
    <r>
      <t>·</t>
    </r>
    <r>
      <rPr>
        <sz val="7"/>
        <color theme="1"/>
        <rFont val="Times New Roman"/>
        <family val="1"/>
      </rPr>
      <t xml:space="preserve">   </t>
    </r>
    <r>
      <rPr>
        <sz val="9.5"/>
        <color rgb="FF000000"/>
        <rFont val="Calibri"/>
        <family val="2"/>
        <scheme val="minor"/>
      </rPr>
      <t>AE OA Section 7</t>
    </r>
  </si>
  <si>
    <r>
      <t>2.</t>
    </r>
    <r>
      <rPr>
        <sz val="7"/>
        <color theme="1"/>
        <rFont val="Times New Roman"/>
        <family val="1"/>
      </rPr>
      <t xml:space="preserve"> </t>
    </r>
    <r>
      <rPr>
        <sz val="9.5"/>
        <color rgb="FF000000"/>
        <rFont val="Calibri"/>
        <family val="2"/>
        <scheme val="minor"/>
      </rPr>
      <t>(No) The services authorized are not consistent with the current service definitions.</t>
    </r>
  </si>
  <si>
    <r>
      <t>·</t>
    </r>
    <r>
      <rPr>
        <sz val="7"/>
        <color theme="1"/>
        <rFont val="Times New Roman"/>
        <family val="1"/>
      </rPr>
      <t xml:space="preserve">   </t>
    </r>
    <r>
      <rPr>
        <sz val="9.5"/>
        <color rgb="FF000000"/>
        <rFont val="Calibri"/>
        <family val="2"/>
        <scheme val="minor"/>
      </rPr>
      <t>ISP Manual, Section 14</t>
    </r>
  </si>
  <si>
    <t>COMMENT NEEDED – If “No,” identify which services authorized were not consistent with the current ODP service definitions.</t>
  </si>
  <si>
    <r>
      <t>3.</t>
    </r>
    <r>
      <rPr>
        <sz val="7"/>
        <color theme="1"/>
        <rFont val="Times New Roman"/>
        <family val="1"/>
      </rPr>
      <t xml:space="preserve"> </t>
    </r>
    <r>
      <rPr>
        <sz val="9.5"/>
        <color rgb="FF000000"/>
        <rFont val="Calibri"/>
        <family val="2"/>
        <scheme val="minor"/>
      </rPr>
      <t>(N/A) The individual is not enrolled in a waiver.</t>
    </r>
  </si>
  <si>
    <t>49a.</t>
  </si>
  <si>
    <t>49b.</t>
  </si>
  <si>
    <r>
      <t>·</t>
    </r>
    <r>
      <rPr>
        <sz val="7"/>
        <color theme="1"/>
        <rFont val="Times New Roman"/>
        <family val="1"/>
      </rPr>
      <t xml:space="preserve">   </t>
    </r>
    <r>
      <rPr>
        <sz val="9.5"/>
        <color rgb="FF000000"/>
        <rFont val="Calibri"/>
        <family val="2"/>
        <scheme val="minor"/>
      </rPr>
      <t>The AE trains staff on the existing policy and submits verification of training.</t>
    </r>
  </si>
  <si>
    <t>49c.</t>
  </si>
  <si>
    <t>49d.</t>
  </si>
  <si>
    <t>*The individual has an identified change in need.</t>
  </si>
  <si>
    <r>
      <t>·</t>
    </r>
    <r>
      <rPr>
        <sz val="7"/>
        <color theme="1"/>
        <rFont val="Times New Roman"/>
        <family val="1"/>
      </rPr>
      <t xml:space="preserve">   </t>
    </r>
    <r>
      <rPr>
        <sz val="9.5"/>
        <color rgb="FF000000"/>
        <rFont val="Calibri"/>
        <family val="2"/>
        <scheme val="minor"/>
      </rPr>
      <t>A change in need is one that would result in an ODP funded service being reduced, suspended, terminated or denied.</t>
    </r>
  </si>
  <si>
    <r>
      <t>1.</t>
    </r>
    <r>
      <rPr>
        <sz val="7"/>
        <color theme="1"/>
        <rFont val="Times New Roman"/>
        <family val="1"/>
      </rPr>
      <t xml:space="preserve"> </t>
    </r>
    <r>
      <rPr>
        <sz val="9.5"/>
        <color rgb="FF000000"/>
        <rFont val="Calibri"/>
        <family val="2"/>
        <scheme val="minor"/>
      </rPr>
      <t>(Yes) The individual had an identified change(s) in need.</t>
    </r>
  </si>
  <si>
    <r>
      <t>·</t>
    </r>
    <r>
      <rPr>
        <sz val="7"/>
        <color theme="1"/>
        <rFont val="Times New Roman"/>
        <family val="1"/>
      </rPr>
      <t xml:space="preserve">   </t>
    </r>
    <r>
      <rPr>
        <sz val="9.5"/>
        <color rgb="FF000000"/>
        <rFont val="Calibri"/>
        <family val="2"/>
        <scheme val="minor"/>
      </rPr>
      <t>AE OA, Section 7.5.1</t>
    </r>
  </si>
  <si>
    <r>
      <t>·</t>
    </r>
    <r>
      <rPr>
        <sz val="7"/>
        <color theme="1"/>
        <rFont val="Times New Roman"/>
        <family val="1"/>
      </rPr>
      <t xml:space="preserve">   </t>
    </r>
    <r>
      <rPr>
        <sz val="9.5"/>
        <color rgb="FF000000"/>
        <rFont val="Calibri"/>
        <family val="2"/>
        <scheme val="minor"/>
      </rPr>
      <t>Not every identified change required is considered a change in need and should be evaluated on a case-by-case basis.</t>
    </r>
  </si>
  <si>
    <r>
      <t>2.</t>
    </r>
    <r>
      <rPr>
        <sz val="7"/>
        <color theme="1"/>
        <rFont val="Times New Roman"/>
        <family val="1"/>
      </rPr>
      <t xml:space="preserve"> </t>
    </r>
    <r>
      <rPr>
        <sz val="9.5"/>
        <color rgb="FF000000"/>
        <rFont val="Calibri"/>
        <family val="2"/>
        <scheme val="minor"/>
      </rPr>
      <t>(N/A) There was no change(s) in need identified, the change in need was requested by the individual, or the individual is not enrolled in a waiver.</t>
    </r>
  </si>
  <si>
    <r>
      <t>·</t>
    </r>
    <r>
      <rPr>
        <sz val="7"/>
        <color theme="1"/>
        <rFont val="Times New Roman"/>
        <family val="1"/>
      </rPr>
      <t xml:space="preserve">   </t>
    </r>
    <r>
      <rPr>
        <sz val="9.5"/>
        <color rgb="FF000000"/>
        <rFont val="Calibri"/>
        <family val="2"/>
        <scheme val="minor"/>
      </rPr>
      <t>The reviewer determines if the individual had identified change(s) in need based on a review of service notes, incident reports, PUNS, assessments including but not limited to the SIS assessment, Health Risk Screening Tool (HRST), Individual Monitoring Tools and ISPs completed during the review period.</t>
    </r>
  </si>
  <si>
    <r>
      <t>·</t>
    </r>
    <r>
      <rPr>
        <sz val="7"/>
        <color theme="1"/>
        <rFont val="Times New Roman"/>
        <family val="1"/>
      </rPr>
      <t xml:space="preserve">   </t>
    </r>
    <r>
      <rPr>
        <sz val="9.5"/>
        <color rgb="FF000000"/>
        <rFont val="Calibri"/>
        <family val="2"/>
        <scheme val="minor"/>
      </rPr>
      <t>ISP Manual, Section 9</t>
    </r>
  </si>
  <si>
    <t>COMMENT NEEDED – If “Yes,” identify the need(s), the date(s) the need(s) was identified, the service(s), and type of change(s).</t>
  </si>
  <si>
    <t xml:space="preserve">*Due process rights information was provided to the individuals with a change(s) in need. </t>
  </si>
  <si>
    <r>
      <t>1.</t>
    </r>
    <r>
      <rPr>
        <sz val="7"/>
        <color theme="1"/>
        <rFont val="Times New Roman"/>
        <family val="1"/>
      </rPr>
      <t xml:space="preserve"> </t>
    </r>
    <r>
      <rPr>
        <sz val="9.5"/>
        <color rgb="FF000000"/>
        <rFont val="Calibri"/>
        <family val="2"/>
        <scheme val="minor"/>
      </rPr>
      <t>(Yes) There is written notification accompanied by the DP 458 for all change(s) in need.</t>
    </r>
  </si>
  <si>
    <r>
      <t>·</t>
    </r>
    <r>
      <rPr>
        <sz val="7"/>
        <color theme="1"/>
        <rFont val="Times New Roman"/>
        <family val="1"/>
      </rPr>
      <t xml:space="preserve">   </t>
    </r>
    <r>
      <rPr>
        <sz val="9.5"/>
        <color rgb="FF000000"/>
        <rFont val="Calibri"/>
        <family val="2"/>
        <scheme val="minor"/>
      </rPr>
      <t>AE OA, Sections 7.5.1 &amp; 9.3</t>
    </r>
  </si>
  <si>
    <r>
      <t>·</t>
    </r>
    <r>
      <rPr>
        <sz val="7"/>
        <color theme="1"/>
        <rFont val="Times New Roman"/>
        <family val="1"/>
      </rPr>
      <t xml:space="preserve">   </t>
    </r>
    <r>
      <rPr>
        <sz val="9.5"/>
        <color rgb="FF000000"/>
        <rFont val="Calibri"/>
        <family val="2"/>
        <scheme val="minor"/>
      </rPr>
      <t xml:space="preserve">The reviewer determines if written notification of Due process rights was provided. </t>
    </r>
  </si>
  <si>
    <r>
      <t>2.</t>
    </r>
    <r>
      <rPr>
        <sz val="7"/>
        <color theme="1"/>
        <rFont val="Times New Roman"/>
        <family val="1"/>
      </rPr>
      <t xml:space="preserve"> </t>
    </r>
    <r>
      <rPr>
        <sz val="9.5"/>
        <color rgb="FF000000"/>
        <rFont val="Calibri"/>
        <family val="2"/>
        <scheme val="minor"/>
      </rPr>
      <t>(No) There is no written notification or DP 458 for at least one change in need.</t>
    </r>
  </si>
  <si>
    <r>
      <t>·</t>
    </r>
    <r>
      <rPr>
        <sz val="7"/>
        <color theme="1"/>
        <rFont val="Times New Roman"/>
        <family val="1"/>
      </rPr>
      <t xml:space="preserve">   </t>
    </r>
    <r>
      <rPr>
        <sz val="9.5"/>
        <color rgb="FF000000"/>
        <rFont val="Calibri"/>
        <family val="2"/>
        <scheme val="minor"/>
      </rPr>
      <t>Acceptable documentation MUST include an indication that a copy of the DP 458 was distributed to the individual/family/surrogate.</t>
    </r>
  </si>
  <si>
    <r>
      <t>3.</t>
    </r>
    <r>
      <rPr>
        <sz val="7"/>
        <color theme="1"/>
        <rFont val="Times New Roman"/>
        <family val="1"/>
      </rPr>
      <t xml:space="preserve"> </t>
    </r>
    <r>
      <rPr>
        <sz val="9.5"/>
        <color rgb="FF000000"/>
        <rFont val="Calibri"/>
        <family val="2"/>
        <scheme val="minor"/>
      </rPr>
      <t>(N/A) There was no service change resulting in reduction, suspension, termination and/or denial of services, all the plans which captured the change(s) in need was auto-authorized, all the change(s) in need was requested by the individual, or the individual is not enrolled in a waiver.</t>
    </r>
  </si>
  <si>
    <r>
      <t>·</t>
    </r>
    <r>
      <rPr>
        <sz val="7"/>
        <color theme="1"/>
        <rFont val="Times New Roman"/>
        <family val="1"/>
      </rPr>
      <t xml:space="preserve">   </t>
    </r>
    <r>
      <rPr>
        <sz val="9.5"/>
        <color rgb="FF000000"/>
        <rFont val="Calibri"/>
        <family val="2"/>
        <scheme val="minor"/>
      </rPr>
      <t xml:space="preserve">Bulletin 00-08-05, </t>
    </r>
    <r>
      <rPr>
        <i/>
        <sz val="9.5"/>
        <color rgb="FF000000"/>
        <rFont val="Calibri"/>
        <family val="2"/>
        <scheme val="minor"/>
      </rPr>
      <t>Due Process and Fair Hearing Procedures for Individuals with ID</t>
    </r>
  </si>
  <si>
    <r>
      <t>·</t>
    </r>
    <r>
      <rPr>
        <sz val="7"/>
        <color theme="1"/>
        <rFont val="Times New Roman"/>
        <family val="1"/>
      </rPr>
      <t xml:space="preserve">   </t>
    </r>
    <r>
      <rPr>
        <sz val="9.5"/>
        <color rgb="FF000000"/>
        <rFont val="Calibri"/>
        <family val="2"/>
        <scheme val="minor"/>
      </rPr>
      <t>The individual’s name, date, and specific change in service should be identified within the DP 458.</t>
    </r>
  </si>
  <si>
    <t>51a.</t>
  </si>
  <si>
    <t>AE provides written notice of Due process rights.</t>
  </si>
  <si>
    <r>
      <t>·</t>
    </r>
    <r>
      <rPr>
        <sz val="7"/>
        <color theme="1"/>
        <rFont val="Times New Roman"/>
        <family val="1"/>
      </rPr>
      <t xml:space="preserve">   </t>
    </r>
    <r>
      <rPr>
        <sz val="9.5"/>
        <color rgb="FF000000"/>
        <rFont val="Calibri"/>
        <family val="2"/>
        <scheme val="minor"/>
      </rPr>
      <t>The AE provides written notice (DP 458) of Due process rights.</t>
    </r>
  </si>
  <si>
    <t>*A record may have numerous situations where Due process rights were not provided to the individual. Notification one time constitutes remediation action for all situations where failure to provide Due process rights was cited as noncompliant.</t>
  </si>
  <si>
    <t>51b.</t>
  </si>
  <si>
    <t>51c.</t>
  </si>
  <si>
    <t>A referral is made and the eligibility determination or case closure letter from OVR is in the individual’s record for those individuals who are under age 25, authorized for the prevocational component of CPS, and are paid subminimum wage.</t>
  </si>
  <si>
    <r>
      <t>·</t>
    </r>
    <r>
      <rPr>
        <sz val="7"/>
        <color theme="1"/>
        <rFont val="Times New Roman"/>
        <family val="1"/>
      </rPr>
      <t xml:space="preserve">   </t>
    </r>
    <r>
      <rPr>
        <sz val="9.5"/>
        <color rgb="FF000000"/>
        <rFont val="Calibri"/>
        <family val="2"/>
        <scheme val="minor"/>
      </rPr>
      <t>This question is only applicable to individuals in an ID/A waiver(s) who meet all the following criteria:</t>
    </r>
  </si>
  <si>
    <r>
      <t>1.</t>
    </r>
    <r>
      <rPr>
        <sz val="7"/>
        <color theme="1"/>
        <rFont val="Times New Roman"/>
        <family val="1"/>
      </rPr>
      <t xml:space="preserve"> </t>
    </r>
    <r>
      <rPr>
        <sz val="9.5"/>
        <color rgb="FF000000"/>
        <rFont val="Calibri"/>
        <family val="2"/>
        <scheme val="minor"/>
      </rPr>
      <t>(Yes) There is evidence of OVR correspondence in the individual’s file that meets the standards set forth in Bulletin 00-19-01, OVR Referral Policy for ODP Employment-Related Services.</t>
    </r>
  </si>
  <si>
    <r>
      <t>·</t>
    </r>
    <r>
      <rPr>
        <sz val="7"/>
        <color theme="1"/>
        <rFont val="Times New Roman"/>
        <family val="1"/>
      </rPr>
      <t xml:space="preserve">   </t>
    </r>
    <r>
      <rPr>
        <sz val="9.5"/>
        <color rgb="FF000000"/>
        <rFont val="Calibri"/>
        <family val="2"/>
        <scheme val="minor"/>
      </rPr>
      <t xml:space="preserve">Bulletin 00-19-01, </t>
    </r>
    <r>
      <rPr>
        <i/>
        <sz val="9.5"/>
        <color rgb="FF000000"/>
        <rFont val="Calibri"/>
        <family val="2"/>
        <scheme val="minor"/>
      </rPr>
      <t>OVR Referral Policy for ODP Employment-Related Services</t>
    </r>
  </si>
  <si>
    <r>
      <t>o</t>
    </r>
    <r>
      <rPr>
        <sz val="7"/>
        <color theme="1"/>
        <rFont val="Times New Roman"/>
        <family val="1"/>
      </rPr>
      <t xml:space="preserve"> </t>
    </r>
    <r>
      <rPr>
        <sz val="9.5"/>
        <color rgb="FF000000"/>
        <rFont val="Calibri"/>
        <family val="2"/>
        <scheme val="minor"/>
      </rPr>
      <t>Authorized to receive the prevocational component of CPS for the first time during the review period.</t>
    </r>
  </si>
  <si>
    <r>
      <t>2.</t>
    </r>
    <r>
      <rPr>
        <sz val="7"/>
        <color theme="1"/>
        <rFont val="Times New Roman"/>
        <family val="1"/>
      </rPr>
      <t xml:space="preserve"> </t>
    </r>
    <r>
      <rPr>
        <sz val="9.5"/>
        <color rgb="FF000000"/>
        <rFont val="Calibri"/>
        <family val="2"/>
        <scheme val="minor"/>
      </rPr>
      <t>(No) There is no OVR correspondence in the file or if the correspondence is not acceptable in accordance with Bulletin 00-19-01, OVR Policy for ODP Employment-Related Services.</t>
    </r>
  </si>
  <si>
    <r>
      <t>o</t>
    </r>
    <r>
      <rPr>
        <sz val="7"/>
        <color theme="1"/>
        <rFont val="Times New Roman"/>
        <family val="1"/>
      </rPr>
      <t xml:space="preserve"> </t>
    </r>
    <r>
      <rPr>
        <sz val="9.5"/>
        <color rgb="FF000000"/>
        <rFont val="Calibri"/>
        <family val="2"/>
        <scheme val="minor"/>
      </rPr>
      <t>Are paid subminimum wage; and</t>
    </r>
  </si>
  <si>
    <r>
      <t>3.</t>
    </r>
    <r>
      <rPr>
        <sz val="7"/>
        <color theme="1"/>
        <rFont val="Times New Roman"/>
        <family val="1"/>
      </rPr>
      <t xml:space="preserve"> </t>
    </r>
    <r>
      <rPr>
        <sz val="9.5"/>
        <color rgb="FF000000"/>
        <rFont val="Calibri"/>
        <family val="2"/>
        <scheme val="minor"/>
      </rPr>
      <t>(N/A) The individual did not the criteria listed.</t>
    </r>
  </si>
  <si>
    <r>
      <t>·</t>
    </r>
    <r>
      <rPr>
        <sz val="7"/>
        <color theme="1"/>
        <rFont val="Times New Roman"/>
        <family val="1"/>
      </rPr>
      <t xml:space="preserve">   </t>
    </r>
    <r>
      <rPr>
        <sz val="9.5"/>
        <color rgb="FF000000"/>
        <rFont val="Calibri"/>
        <family val="2"/>
        <scheme val="minor"/>
      </rPr>
      <t>Workforce Innovation and Opportunity Act (WIOA)</t>
    </r>
  </si>
  <si>
    <r>
      <t>o</t>
    </r>
    <r>
      <rPr>
        <sz val="7"/>
        <color theme="1"/>
        <rFont val="Times New Roman"/>
        <family val="1"/>
      </rPr>
      <t xml:space="preserve"> </t>
    </r>
    <r>
      <rPr>
        <sz val="9.5"/>
        <color rgb="FF000000"/>
        <rFont val="Calibri"/>
        <family val="2"/>
        <scheme val="minor"/>
      </rPr>
      <t>Were under the age of 25 at the time CPS prevocational services were first added to their ISP.</t>
    </r>
  </si>
  <si>
    <r>
      <t>·</t>
    </r>
    <r>
      <rPr>
        <sz val="7"/>
        <color theme="1"/>
        <rFont val="Times New Roman"/>
        <family val="1"/>
      </rPr>
      <t xml:space="preserve">   </t>
    </r>
    <r>
      <rPr>
        <sz val="9.5"/>
        <color rgb="FF000000"/>
        <rFont val="Calibri"/>
        <family val="2"/>
        <scheme val="minor"/>
      </rPr>
      <t xml:space="preserve">The reviewer determines if the eligibility determination or case closure letter from OVR is in the individual’s file and that it complies with the requirements in Bulletin 00-19-01, </t>
    </r>
    <r>
      <rPr>
        <i/>
        <sz val="9.5"/>
        <color rgb="FF000000"/>
        <rFont val="Calibri"/>
        <family val="2"/>
        <scheme val="minor"/>
      </rPr>
      <t>OVR Referral Policy for ODP Employment-Related Services</t>
    </r>
    <r>
      <rPr>
        <sz val="9.5"/>
        <color rgb="FF000000"/>
        <rFont val="Calibri"/>
        <family val="2"/>
        <scheme val="minor"/>
      </rPr>
      <t>.</t>
    </r>
  </si>
  <si>
    <t>52a.</t>
  </si>
  <si>
    <t>AE makes referral to OVR.</t>
  </si>
  <si>
    <r>
      <t>·</t>
    </r>
    <r>
      <rPr>
        <sz val="7"/>
        <color theme="1"/>
        <rFont val="Times New Roman"/>
        <family val="1"/>
      </rPr>
      <t xml:space="preserve">   </t>
    </r>
    <r>
      <rPr>
        <sz val="9.5"/>
        <color rgb="FF000000"/>
        <rFont val="Calibri"/>
        <family val="2"/>
        <scheme val="minor"/>
      </rPr>
      <t>The AE ensures that the individual is referred to OVR.</t>
    </r>
  </si>
  <si>
    <t>52b.</t>
  </si>
  <si>
    <t>52c.</t>
  </si>
  <si>
    <t>If Q52 is yes, the service is eligible for waiver funding.</t>
  </si>
  <si>
    <r>
      <t>·</t>
    </r>
    <r>
      <rPr>
        <sz val="7"/>
        <color theme="1"/>
        <rFont val="Times New Roman"/>
        <family val="1"/>
      </rPr>
      <t xml:space="preserve">   </t>
    </r>
    <r>
      <rPr>
        <sz val="9.5"/>
        <color rgb="FF000000"/>
        <rFont val="Calibri"/>
        <family val="2"/>
        <scheme val="minor"/>
      </rPr>
      <t>The reviewer determines if the individual is eligible for the prevocational component of CPS through waiver funding based on the requirements outlined in Bulletin 00-19-01.</t>
    </r>
  </si>
  <si>
    <r>
      <t>1.</t>
    </r>
    <r>
      <rPr>
        <sz val="7"/>
        <color theme="1"/>
        <rFont val="Times New Roman"/>
        <family val="1"/>
      </rPr>
      <t xml:space="preserve"> </t>
    </r>
    <r>
      <rPr>
        <sz val="9.5"/>
        <color rgb="FF000000"/>
        <rFont val="Calibri"/>
        <family val="2"/>
        <scheme val="minor"/>
      </rPr>
      <t>(Yes) The individual is eligible for the prevocational component of CPS through waiver funding.</t>
    </r>
  </si>
  <si>
    <r>
      <t>2.</t>
    </r>
    <r>
      <rPr>
        <sz val="7"/>
        <color theme="1"/>
        <rFont val="Times New Roman"/>
        <family val="1"/>
      </rPr>
      <t xml:space="preserve"> </t>
    </r>
    <r>
      <rPr>
        <sz val="9.5"/>
        <color rgb="FF000000"/>
        <rFont val="Calibri"/>
        <family val="2"/>
        <scheme val="minor"/>
      </rPr>
      <t>(No) The individual is not eligible for the prevocational component of CPS through waiver funding.</t>
    </r>
  </si>
  <si>
    <t>COMMENT NEEDED – If “No,” identify why the service is not eligible.</t>
  </si>
  <si>
    <r>
      <t>3.</t>
    </r>
    <r>
      <rPr>
        <sz val="7"/>
        <color theme="1"/>
        <rFont val="Times New Roman"/>
        <family val="1"/>
      </rPr>
      <t xml:space="preserve"> </t>
    </r>
    <r>
      <rPr>
        <sz val="9.5"/>
        <color rgb="FF000000"/>
        <rFont val="Calibri"/>
        <family val="2"/>
        <scheme val="minor"/>
      </rPr>
      <t>(N/A) The individual did not meet the criteria in Q52.</t>
    </r>
  </si>
  <si>
    <t>53a.</t>
  </si>
  <si>
    <r>
      <t>·</t>
    </r>
    <r>
      <rPr>
        <sz val="7"/>
        <color theme="1"/>
        <rFont val="Times New Roman"/>
        <family val="1"/>
      </rPr>
      <t xml:space="preserve">   </t>
    </r>
    <r>
      <rPr>
        <sz val="9.5"/>
        <color rgb="FF000000"/>
        <rFont val="Calibri"/>
        <family val="2"/>
        <scheme val="minor"/>
      </rPr>
      <t>The eligibility determination or case closure letter from is located or completed and placed in the individual’s record.</t>
    </r>
  </si>
  <si>
    <t>53b.</t>
  </si>
  <si>
    <t>53c.</t>
  </si>
  <si>
    <r>
      <t>The DP 251 form is complete.</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</si>
  <si>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DP 251 was signed and dated within the past year at the time of the QA&amp;I review.</t>
    </r>
  </si>
  <si>
    <r>
      <t>1.</t>
    </r>
    <r>
      <rPr>
        <sz val="7"/>
        <color theme="1"/>
        <rFont val="Times New Roman"/>
        <family val="1"/>
      </rPr>
      <t xml:space="preserve"> </t>
    </r>
    <r>
      <rPr>
        <sz val="9.5"/>
        <color rgb="FF000000"/>
        <rFont val="Calibri"/>
        <family val="2"/>
        <scheme val="minor"/>
      </rPr>
      <t>(Yes) The DP 251, signed and dated within the past year at the time of the QA&amp;I review, is found in the individual’s file.</t>
    </r>
  </si>
  <si>
    <r>
      <t>·</t>
    </r>
    <r>
      <rPr>
        <sz val="7"/>
        <color theme="1"/>
        <rFont val="Times New Roman"/>
        <family val="1"/>
      </rPr>
      <t xml:space="preserve">   </t>
    </r>
    <r>
      <rPr>
        <sz val="9.5"/>
        <color rgb="FF000000"/>
        <rFont val="Calibri"/>
        <family val="2"/>
        <scheme val="minor"/>
      </rPr>
      <t>AE OA, Section 6</t>
    </r>
  </si>
  <si>
    <r>
      <t>·</t>
    </r>
    <r>
      <rPr>
        <sz val="7"/>
        <color theme="1"/>
        <rFont val="Times New Roman"/>
        <family val="1"/>
      </rPr>
      <t xml:space="preserve">   </t>
    </r>
    <r>
      <rPr>
        <sz val="9.5"/>
        <color rgb="FF000000"/>
        <rFont val="Calibri"/>
        <family val="2"/>
        <scheme val="minor"/>
      </rPr>
      <t xml:space="preserve">The annual reevaluation must be signed and dated by the Qualified Developmental Disabilities Professional (QDDP) and AE designee for compliance. </t>
    </r>
  </si>
  <si>
    <r>
      <t>2.</t>
    </r>
    <r>
      <rPr>
        <sz val="7"/>
        <color theme="1"/>
        <rFont val="Times New Roman"/>
        <family val="1"/>
      </rPr>
      <t xml:space="preserve"> </t>
    </r>
    <r>
      <rPr>
        <sz val="9.5"/>
        <color rgb="FF000000"/>
        <rFont val="Calibri"/>
        <family val="2"/>
        <scheme val="minor"/>
      </rPr>
      <t>(No) The DP 251 is missing either the signature or date.</t>
    </r>
  </si>
  <si>
    <r>
      <t>o</t>
    </r>
    <r>
      <rPr>
        <sz val="7"/>
        <color theme="1"/>
        <rFont val="Times New Roman"/>
        <family val="1"/>
      </rPr>
      <t xml:space="preserve">  </t>
    </r>
    <r>
      <rPr>
        <sz val="9.5"/>
        <color rgb="FF000000"/>
        <rFont val="Calibri"/>
        <family val="2"/>
        <scheme val="minor"/>
      </rPr>
      <t>Electronic signature and date are acceptable.</t>
    </r>
  </si>
  <si>
    <r>
      <t>3.</t>
    </r>
    <r>
      <rPr>
        <sz val="7"/>
        <color theme="1"/>
        <rFont val="Times New Roman"/>
        <family val="1"/>
      </rPr>
      <t xml:space="preserve"> </t>
    </r>
    <r>
      <rPr>
        <sz val="9.5"/>
        <color rgb="FF000000"/>
        <rFont val="Calibri"/>
        <family val="2"/>
        <scheme val="minor"/>
      </rPr>
      <t>(No) The DP 251 is not in the individual’s file.</t>
    </r>
  </si>
  <si>
    <r>
      <t>·</t>
    </r>
    <r>
      <rPr>
        <sz val="7"/>
        <color theme="1"/>
        <rFont val="Times New Roman"/>
        <family val="1"/>
      </rPr>
      <t xml:space="preserve">   </t>
    </r>
    <r>
      <rPr>
        <sz val="9.5"/>
        <color rgb="FF000000"/>
        <rFont val="Calibri"/>
        <family val="2"/>
        <scheme val="minor"/>
      </rPr>
      <t xml:space="preserve">Bulletin 00-19-04, </t>
    </r>
    <r>
      <rPr>
        <i/>
        <sz val="9.5"/>
        <color rgb="FF000000"/>
        <rFont val="Calibri"/>
        <family val="2"/>
        <scheme val="minor"/>
      </rPr>
      <t>Individual Eligibility for the Consolidated, P/FDS and Community Living Waivers</t>
    </r>
  </si>
  <si>
    <r>
      <t>o</t>
    </r>
    <r>
      <rPr>
        <sz val="7"/>
        <color theme="1"/>
        <rFont val="Times New Roman"/>
        <family val="1"/>
      </rPr>
      <t xml:space="preserve">  </t>
    </r>
    <r>
      <rPr>
        <sz val="9.5"/>
        <color rgb="FF000000"/>
        <rFont val="Calibri"/>
        <family val="2"/>
        <scheme val="minor"/>
      </rPr>
      <t>AE signature and date must be after (can be on same day) the QDDP signed and dated to be in compliance.</t>
    </r>
  </si>
  <si>
    <r>
      <t>4.</t>
    </r>
    <r>
      <rPr>
        <sz val="7"/>
        <color theme="1"/>
        <rFont val="Times New Roman"/>
        <family val="1"/>
      </rPr>
      <t xml:space="preserve"> </t>
    </r>
    <r>
      <rPr>
        <sz val="9.5"/>
        <color rgb="FF000000"/>
        <rFont val="Calibri"/>
        <family val="2"/>
        <scheme val="minor"/>
      </rPr>
      <t>(N/A) Individual is not enrolled in waiver.</t>
    </r>
  </si>
  <si>
    <t>54a.</t>
  </si>
  <si>
    <t>AE corrects the LOC reevaluation form (DP 251).</t>
  </si>
  <si>
    <r>
      <t>·</t>
    </r>
    <r>
      <rPr>
        <sz val="7"/>
        <color theme="1"/>
        <rFont val="Times New Roman"/>
        <family val="1"/>
      </rPr>
      <t xml:space="preserve">   </t>
    </r>
    <r>
      <rPr>
        <sz val="9.5"/>
        <color rgb="FF000000"/>
        <rFont val="Calibri"/>
        <family val="2"/>
        <scheme val="minor"/>
      </rPr>
      <t>The AE corrects the most recent LOC reevaluation form (DP 251) ensuring both signatures and both dates are obtained and legible.</t>
    </r>
  </si>
  <si>
    <t>54b.</t>
  </si>
  <si>
    <t>AE completes the LOC reevaluation form (DP 251).</t>
  </si>
  <si>
    <r>
      <t>·</t>
    </r>
    <r>
      <rPr>
        <sz val="7"/>
        <color theme="1"/>
        <rFont val="Times New Roman"/>
        <family val="1"/>
      </rPr>
      <t xml:space="preserve">   </t>
    </r>
    <r>
      <rPr>
        <sz val="9.5"/>
        <color rgb="FF000000"/>
        <rFont val="Calibri"/>
        <family val="2"/>
        <scheme val="minor"/>
      </rPr>
      <t>The AE completes the LOC reevaluation form (DP 251) ensuring both signatures and both dates are obtained and legible.</t>
    </r>
  </si>
  <si>
    <t>54c.</t>
  </si>
  <si>
    <t>AE corrects or completes the LOC reevaluation form (DP 251); eligibility criteria was not met.</t>
  </si>
  <si>
    <r>
      <t>·</t>
    </r>
    <r>
      <rPr>
        <sz val="7"/>
        <color theme="1"/>
        <rFont val="Times New Roman"/>
        <family val="1"/>
      </rPr>
      <t xml:space="preserve">   </t>
    </r>
    <r>
      <rPr>
        <sz val="9.5"/>
        <color rgb="FF000000"/>
        <rFont val="Calibri"/>
        <family val="2"/>
        <scheme val="minor"/>
      </rPr>
      <t>The AE corrects or completes the LOC reevaluation form (DP 251) ensuring both signatures and both dates are obtained and legible.</t>
    </r>
  </si>
  <si>
    <r>
      <t>·</t>
    </r>
    <r>
      <rPr>
        <sz val="7"/>
        <color theme="1"/>
        <rFont val="Times New Roman"/>
        <family val="1"/>
      </rPr>
      <t xml:space="preserve">   </t>
    </r>
    <r>
      <rPr>
        <sz val="9.5"/>
        <color rgb="FF000000"/>
        <rFont val="Calibri"/>
        <family val="2"/>
        <scheme val="minor"/>
      </rPr>
      <t>If the determination is that the individual DOES NOT meet eligibility criteria, the AE must initiate disenrollment procedures per ODP policies and procedures, which includes notification to the individual of hearing and appeal rights.</t>
    </r>
  </si>
  <si>
    <r>
      <t>·</t>
    </r>
    <r>
      <rPr>
        <sz val="7"/>
        <color theme="1"/>
        <rFont val="Times New Roman"/>
        <family val="1"/>
      </rPr>
      <t xml:space="preserve">   </t>
    </r>
    <r>
      <rPr>
        <sz val="9.5"/>
        <color rgb="FF000000"/>
        <rFont val="Calibri"/>
        <family val="2"/>
        <scheme val="minor"/>
      </rPr>
      <t>The AE updates eligibility screen to reflect disenrollment.</t>
    </r>
  </si>
  <si>
    <t>54d.</t>
  </si>
  <si>
    <t>54e.</t>
  </si>
  <si>
    <t>54f.</t>
  </si>
  <si>
    <t>Remediation outstanding.</t>
  </si>
  <si>
    <r>
      <t>·</t>
    </r>
    <r>
      <rPr>
        <sz val="7"/>
        <color theme="1"/>
        <rFont val="Times New Roman"/>
        <family val="1"/>
      </rPr>
      <t xml:space="preserve">   </t>
    </r>
    <r>
      <rPr>
        <sz val="9.5"/>
        <color rgb="FF000000"/>
        <rFont val="Calibri"/>
        <family val="2"/>
        <scheme val="minor"/>
      </rPr>
      <t xml:space="preserve">Remediation did not occur within 30 days of notification to the AE of review findings. </t>
    </r>
  </si>
  <si>
    <r>
      <t>·</t>
    </r>
    <r>
      <rPr>
        <sz val="7"/>
        <color theme="1"/>
        <rFont val="Times New Roman"/>
        <family val="1"/>
      </rPr>
      <t xml:space="preserve">   </t>
    </r>
    <r>
      <rPr>
        <sz val="9.5"/>
        <color rgb="FF000000"/>
        <rFont val="Calibri"/>
        <family val="2"/>
        <scheme val="minor"/>
      </rPr>
      <t>ODP enters the reason for the “REMEDIATION OUTSTANDING” in the comment field.</t>
    </r>
  </si>
  <si>
    <r>
      <t>The DP 251 is timely.</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</si>
  <si>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DP 251 (AE signature and date) is timely.</t>
    </r>
  </si>
  <si>
    <r>
      <t>1.</t>
    </r>
    <r>
      <rPr>
        <sz val="7"/>
        <color theme="1"/>
        <rFont val="Times New Roman"/>
        <family val="1"/>
      </rPr>
      <t xml:space="preserve"> </t>
    </r>
    <r>
      <rPr>
        <sz val="9.5"/>
        <color rgb="FF000000"/>
        <rFont val="Calibri"/>
        <family val="2"/>
        <scheme val="minor"/>
      </rPr>
      <t>(Yes) The DP 251 is timely.</t>
    </r>
  </si>
  <si>
    <r>
      <t>·</t>
    </r>
    <r>
      <rPr>
        <sz val="7"/>
        <color theme="1"/>
        <rFont val="Times New Roman"/>
        <family val="1"/>
      </rPr>
      <t xml:space="preserve">   </t>
    </r>
    <r>
      <rPr>
        <sz val="9.5"/>
        <color rgb="FF000000"/>
        <rFont val="Calibri"/>
        <family val="2"/>
        <scheme val="minor"/>
      </rPr>
      <t>“Timely” is defined as the first reevaluation of need for an ICF/ID or ICF/ORC level of care is to be made within 365 days of the individual’s initial determination (date on the current DP 250) and subsequent reevaluations are made within 365 days of the individual’s previous reevaluation.</t>
    </r>
  </si>
  <si>
    <r>
      <t>2.</t>
    </r>
    <r>
      <rPr>
        <sz val="7"/>
        <color theme="1"/>
        <rFont val="Times New Roman"/>
        <family val="1"/>
      </rPr>
      <t xml:space="preserve"> </t>
    </r>
    <r>
      <rPr>
        <sz val="9.5"/>
        <color rgb="FF000000"/>
        <rFont val="Calibri"/>
        <family val="2"/>
        <scheme val="minor"/>
      </rPr>
      <t>(No) The DP 251 is not timely.</t>
    </r>
  </si>
  <si>
    <r>
      <t>·</t>
    </r>
    <r>
      <rPr>
        <sz val="7"/>
        <color theme="1"/>
        <rFont val="Times New Roman"/>
        <family val="1"/>
      </rPr>
      <t xml:space="preserve">   </t>
    </r>
    <r>
      <rPr>
        <b/>
        <sz val="9.5"/>
        <color rgb="FF000000"/>
        <rFont val="Calibri"/>
        <family val="2"/>
        <scheme val="minor"/>
      </rPr>
      <t xml:space="preserve">Remediation is only </t>
    </r>
    <r>
      <rPr>
        <b/>
        <u/>
        <sz val="9.5"/>
        <color rgb="FF000000"/>
        <rFont val="Calibri"/>
        <family val="2"/>
        <scheme val="minor"/>
      </rPr>
      <t>required</t>
    </r>
    <r>
      <rPr>
        <b/>
        <sz val="9.5"/>
        <color rgb="FF000000"/>
        <rFont val="Calibri"/>
        <family val="2"/>
        <scheme val="minor"/>
      </rPr>
      <t xml:space="preserve"> for DP 251s </t>
    </r>
    <r>
      <rPr>
        <b/>
        <u/>
        <sz val="9.5"/>
        <color rgb="FF000000"/>
        <rFont val="Calibri"/>
        <family val="2"/>
        <scheme val="minor"/>
      </rPr>
      <t>NOT</t>
    </r>
    <r>
      <rPr>
        <b/>
        <sz val="9.5"/>
        <color rgb="FF000000"/>
        <rFont val="Calibri"/>
        <family val="2"/>
        <scheme val="minor"/>
      </rPr>
      <t xml:space="preserve"> completed at the time of the QA&amp;I review.  If the DP 251 is completed but not timely, remediation is not needed.</t>
    </r>
  </si>
  <si>
    <r>
      <t>4.</t>
    </r>
    <r>
      <rPr>
        <sz val="7"/>
        <color theme="1"/>
        <rFont val="Times New Roman"/>
        <family val="1"/>
      </rPr>
      <t xml:space="preserve"> </t>
    </r>
    <r>
      <rPr>
        <sz val="9.5"/>
        <color rgb="FF000000"/>
        <rFont val="Calibri"/>
        <family val="2"/>
        <scheme val="minor"/>
      </rPr>
      <t>(N/A) Individual is not enrolled in a waiver.</t>
    </r>
  </si>
  <si>
    <t>COMMENT NEEDED – If  not timely, document how late the DP 251 was in comments.</t>
  </si>
  <si>
    <t>55a.</t>
  </si>
  <si>
    <t>55b.</t>
  </si>
  <si>
    <t>55c.</t>
  </si>
  <si>
    <t>55d.</t>
  </si>
  <si>
    <t>55e.</t>
  </si>
  <si>
    <t>55f.</t>
  </si>
  <si>
    <r>
      <t>The medical evaluation includes a recommendation for an ICF/ID or ICF/ORC LOC.</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</si>
  <si>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medical evaluation includes a recommendation for ICF/ID or ICD/ORC LOC.</t>
    </r>
  </si>
  <si>
    <r>
      <t>1.</t>
    </r>
    <r>
      <rPr>
        <sz val="7"/>
        <color theme="1"/>
        <rFont val="Times New Roman"/>
        <family val="1"/>
      </rPr>
      <t xml:space="preserve"> </t>
    </r>
    <r>
      <rPr>
        <sz val="9.5"/>
        <color rgb="FF000000"/>
        <rFont val="Calibri"/>
        <family val="2"/>
        <scheme val="minor"/>
      </rPr>
      <t>(Yes) The LOC recommendation is indicated on the medical evaluation.</t>
    </r>
  </si>
  <si>
    <r>
      <t>·</t>
    </r>
    <r>
      <rPr>
        <sz val="7"/>
        <color theme="1"/>
        <rFont val="Times New Roman"/>
        <family val="1"/>
      </rPr>
      <t xml:space="preserve">   </t>
    </r>
    <r>
      <rPr>
        <sz val="9.5"/>
        <color rgb="FF000000"/>
        <rFont val="Calibri"/>
        <family val="2"/>
        <scheme val="minor"/>
      </rPr>
      <t>The medical evaluation may be the MA 51 or an examination that is completed by a licensed physician, physician’s assistant, or nurse practitioner.</t>
    </r>
  </si>
  <si>
    <r>
      <t>2.</t>
    </r>
    <r>
      <rPr>
        <sz val="7"/>
        <color theme="1"/>
        <rFont val="Times New Roman"/>
        <family val="1"/>
      </rPr>
      <t xml:space="preserve"> </t>
    </r>
    <r>
      <rPr>
        <sz val="9.5"/>
        <color rgb="FF000000"/>
        <rFont val="Calibri"/>
        <family val="2"/>
        <scheme val="minor"/>
      </rPr>
      <t>(No) The LOC recommendation is not indicated on the medical evaluation.</t>
    </r>
  </si>
  <si>
    <r>
      <t>·</t>
    </r>
    <r>
      <rPr>
        <sz val="7"/>
        <color theme="1"/>
        <rFont val="Times New Roman"/>
        <family val="1"/>
      </rPr>
      <t xml:space="preserve">   </t>
    </r>
    <r>
      <rPr>
        <sz val="9.5"/>
        <color rgb="FF000000"/>
        <rFont val="Calibri"/>
        <family val="2"/>
        <scheme val="minor"/>
      </rPr>
      <t>A medical evaluation is not needed for individuals who received a reevaluation after July 1, 2017.</t>
    </r>
  </si>
  <si>
    <r>
      <t>3.</t>
    </r>
    <r>
      <rPr>
        <sz val="7"/>
        <color theme="1"/>
        <rFont val="Times New Roman"/>
        <family val="1"/>
      </rPr>
      <t xml:space="preserve"> </t>
    </r>
    <r>
      <rPr>
        <sz val="9.5"/>
        <color rgb="FF000000"/>
        <rFont val="Calibri"/>
        <family val="2"/>
        <scheme val="minor"/>
      </rPr>
      <t>(No) The medical evaluation is not in the individual’s file.</t>
    </r>
  </si>
  <si>
    <r>
      <t>4.</t>
    </r>
    <r>
      <rPr>
        <sz val="7"/>
        <color theme="1"/>
        <rFont val="Times New Roman"/>
        <family val="1"/>
      </rPr>
      <t xml:space="preserve"> </t>
    </r>
    <r>
      <rPr>
        <sz val="9.5"/>
        <color rgb="FF000000"/>
        <rFont val="Calibri"/>
        <family val="2"/>
        <scheme val="minor"/>
      </rPr>
      <t>(N/A) The reevaluation was completed using the SIS</t>
    </r>
    <r>
      <rPr>
        <vertAlign val="superscript"/>
        <sz val="9.5"/>
        <color rgb="FF000000"/>
        <rFont val="Calibri"/>
        <family val="2"/>
        <scheme val="minor"/>
      </rPr>
      <t xml:space="preserve">TM </t>
    </r>
    <r>
      <rPr>
        <sz val="9.5"/>
        <color rgb="FF000000"/>
        <rFont val="Calibri"/>
        <family val="2"/>
        <scheme val="minor"/>
      </rPr>
      <t>or the individual is not enrolled in a waiver.</t>
    </r>
  </si>
  <si>
    <t>56a.</t>
  </si>
  <si>
    <r>
      <t>·</t>
    </r>
    <r>
      <rPr>
        <sz val="7"/>
        <color theme="1"/>
        <rFont val="Times New Roman"/>
        <family val="1"/>
      </rPr>
      <t xml:space="preserve">   </t>
    </r>
    <r>
      <rPr>
        <sz val="9.5"/>
        <color rgb="FF000000"/>
        <rFont val="Calibri"/>
        <family val="2"/>
        <scheme val="minor"/>
      </rPr>
      <t>The AE obtains a completed medical evaluation which includes the ICF/ID or ICF/ORC LOC recommendation.</t>
    </r>
  </si>
  <si>
    <t>56b.</t>
  </si>
  <si>
    <t>AE obtains required documentation; eligibility criteria was not met.</t>
  </si>
  <si>
    <r>
      <t>·</t>
    </r>
    <r>
      <rPr>
        <sz val="7"/>
        <color theme="1"/>
        <rFont val="Times New Roman"/>
        <family val="1"/>
      </rPr>
      <t xml:space="preserve">   </t>
    </r>
    <r>
      <rPr>
        <sz val="9.5"/>
        <color rgb="FF000000"/>
        <rFont val="Calibri"/>
        <family val="2"/>
        <scheme val="minor"/>
      </rPr>
      <t>The AE must obtain a completed medical evaluation.</t>
    </r>
  </si>
  <si>
    <t>56c.</t>
  </si>
  <si>
    <t>56d.</t>
  </si>
  <si>
    <t>56e.</t>
  </si>
  <si>
    <r>
      <t>The medical evaluation occurs within the 365-day period prior to the QDDP signature on the DP 251.</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</si>
  <si>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medical evaluation is timely.</t>
    </r>
  </si>
  <si>
    <r>
      <t>1.</t>
    </r>
    <r>
      <rPr>
        <sz val="7"/>
        <color theme="1"/>
        <rFont val="Times New Roman"/>
        <family val="1"/>
      </rPr>
      <t xml:space="preserve"> </t>
    </r>
    <r>
      <rPr>
        <sz val="9.5"/>
        <color rgb="FF000000"/>
        <rFont val="Calibri"/>
        <family val="2"/>
        <scheme val="minor"/>
      </rPr>
      <t>(Yes) The medical evaluation is dated within 365 days prior to the QDDP signature.</t>
    </r>
  </si>
  <si>
    <r>
      <t>·</t>
    </r>
    <r>
      <rPr>
        <sz val="7"/>
        <color theme="1"/>
        <rFont val="Times New Roman"/>
        <family val="1"/>
      </rPr>
      <t xml:space="preserve">   </t>
    </r>
    <r>
      <rPr>
        <sz val="9.5"/>
        <color rgb="FF000000"/>
        <rFont val="Calibri"/>
        <family val="2"/>
        <scheme val="minor"/>
      </rPr>
      <t>“Timely” is defined as the medical evaluation must occur within the 365-day period prior to the QDDP signature on the DP 251.</t>
    </r>
  </si>
  <si>
    <r>
      <t>2.</t>
    </r>
    <r>
      <rPr>
        <sz val="7"/>
        <color theme="1"/>
        <rFont val="Times New Roman"/>
        <family val="1"/>
      </rPr>
      <t xml:space="preserve"> </t>
    </r>
    <r>
      <rPr>
        <sz val="9.5"/>
        <color rgb="FF000000"/>
        <rFont val="Calibri"/>
        <family val="2"/>
        <scheme val="minor"/>
      </rPr>
      <t>(No) The medical evaluation is not dated within 365 days prior to the QDDP signature.</t>
    </r>
  </si>
  <si>
    <r>
      <t>4.</t>
    </r>
    <r>
      <rPr>
        <sz val="7"/>
        <color rgb="FF000000"/>
        <rFont val="Times New Roman"/>
        <family val="1"/>
      </rPr>
      <t xml:space="preserve"> </t>
    </r>
    <r>
      <rPr>
        <sz val="9.5"/>
        <color rgb="FF000000"/>
        <rFont val="Calibri"/>
        <family val="2"/>
        <scheme val="minor"/>
      </rPr>
      <t>(N/A) The reevaluation was completed using the SIS</t>
    </r>
    <r>
      <rPr>
        <vertAlign val="superscript"/>
        <sz val="9.5"/>
        <color rgb="FF000000"/>
        <rFont val="Calibri"/>
        <family val="2"/>
        <scheme val="minor"/>
      </rPr>
      <t>TM</t>
    </r>
    <r>
      <rPr>
        <sz val="9.5"/>
        <color rgb="FF000000"/>
        <rFont val="Calibri"/>
        <family val="2"/>
        <scheme val="minor"/>
      </rPr>
      <t xml:space="preserve"> or the individual is not enrolled in a waiver.</t>
    </r>
  </si>
  <si>
    <t>57a.</t>
  </si>
  <si>
    <r>
      <t>·</t>
    </r>
    <r>
      <rPr>
        <sz val="7"/>
        <color theme="1"/>
        <rFont val="Times New Roman"/>
        <family val="1"/>
      </rPr>
      <t xml:space="preserve">   </t>
    </r>
    <r>
      <rPr>
        <sz val="9.5"/>
        <color rgb="FF000000"/>
        <rFont val="Calibri"/>
        <family val="2"/>
        <scheme val="minor"/>
      </rPr>
      <t>The AE obtains a completed medical evaluation and the QDDP completes a LOC determination.</t>
    </r>
  </si>
  <si>
    <t>57b.</t>
  </si>
  <si>
    <t>57c.</t>
  </si>
  <si>
    <t>57d.</t>
  </si>
  <si>
    <t>57e.</t>
  </si>
  <si>
    <r>
      <t>The AE used the Waiver reevaluation tool to complete the reevaluation process.</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</si>
  <si>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Waiver reevaluation tool using SIS</t>
    </r>
    <r>
      <rPr>
        <vertAlign val="superscript"/>
        <sz val="9.5"/>
        <color rgb="FF000000"/>
        <rFont val="Calibri"/>
        <family val="2"/>
        <scheme val="minor"/>
      </rPr>
      <t>TM</t>
    </r>
    <r>
      <rPr>
        <sz val="9.5"/>
        <color rgb="FF000000"/>
        <rFont val="Calibri"/>
        <family val="2"/>
        <scheme val="minor"/>
      </rPr>
      <t xml:space="preserve"> scores was completed for the reevaluation.</t>
    </r>
  </si>
  <si>
    <r>
      <t>1.</t>
    </r>
    <r>
      <rPr>
        <sz val="7"/>
        <color theme="1"/>
        <rFont val="Times New Roman"/>
        <family val="1"/>
      </rPr>
      <t xml:space="preserve"> </t>
    </r>
    <r>
      <rPr>
        <sz val="9.5"/>
        <color rgb="FF000000"/>
        <rFont val="Calibri"/>
        <family val="2"/>
        <scheme val="minor"/>
      </rPr>
      <t>(Yes) The Waiver reevaluation tool was used.</t>
    </r>
  </si>
  <si>
    <r>
      <t>·</t>
    </r>
    <r>
      <rPr>
        <sz val="7"/>
        <color theme="1"/>
        <rFont val="Times New Roman"/>
        <family val="1"/>
      </rPr>
      <t xml:space="preserve">   </t>
    </r>
    <r>
      <rPr>
        <sz val="9.5"/>
        <color rgb="FF000000"/>
        <rFont val="Calibri"/>
        <family val="2"/>
        <scheme val="minor"/>
      </rPr>
      <t>If the SIS</t>
    </r>
    <r>
      <rPr>
        <vertAlign val="superscript"/>
        <sz val="9.5"/>
        <color rgb="FF000000"/>
        <rFont val="Calibri"/>
        <family val="2"/>
        <scheme val="minor"/>
      </rPr>
      <t>TM</t>
    </r>
    <r>
      <rPr>
        <sz val="9.5"/>
        <color rgb="FF000000"/>
        <rFont val="Calibri"/>
        <family val="2"/>
        <scheme val="minor"/>
      </rPr>
      <t xml:space="preserve"> does not show 3 deficits, the QDDP should follow the initial LOC process to complete reevaluation.</t>
    </r>
  </si>
  <si>
    <r>
      <t>2.</t>
    </r>
    <r>
      <rPr>
        <sz val="7"/>
        <color theme="1"/>
        <rFont val="Times New Roman"/>
        <family val="1"/>
      </rPr>
      <t xml:space="preserve"> </t>
    </r>
    <r>
      <rPr>
        <sz val="9.5"/>
        <color rgb="FF000000"/>
        <rFont val="Calibri"/>
        <family val="2"/>
        <scheme val="minor"/>
      </rPr>
      <t>(No) The Waiver reevaluation tool was not used.</t>
    </r>
  </si>
  <si>
    <r>
      <t>·</t>
    </r>
    <r>
      <rPr>
        <sz val="7"/>
        <color theme="1"/>
        <rFont val="Times New Roman"/>
        <family val="1"/>
      </rPr>
      <t xml:space="preserve">   </t>
    </r>
    <r>
      <rPr>
        <sz val="9.5"/>
        <color rgb="FF000000"/>
        <rFont val="Calibri"/>
        <family val="2"/>
        <scheme val="minor"/>
      </rPr>
      <t>Waiver Renewal Implementation: Bi-weekly Webinars for AEs – Individual Eligibility for Medicaid Waivers Bulletin</t>
    </r>
  </si>
  <si>
    <r>
      <t>3.</t>
    </r>
    <r>
      <rPr>
        <sz val="7"/>
        <color theme="1"/>
        <rFont val="Times New Roman"/>
        <family val="1"/>
      </rPr>
      <t xml:space="preserve"> </t>
    </r>
    <r>
      <rPr>
        <sz val="9.5"/>
        <color rgb="FF000000"/>
        <rFont val="Calibri"/>
        <family val="2"/>
        <scheme val="minor"/>
      </rPr>
      <t>(N/A) The QDDP had to complete the initial LOC process for reevaluation or the individual is not enrolled in a waiver.</t>
    </r>
  </si>
  <si>
    <t>58a.</t>
  </si>
  <si>
    <t>AE completes the Waiver reevaluation tool.</t>
  </si>
  <si>
    <r>
      <t>·</t>
    </r>
    <r>
      <rPr>
        <sz val="7"/>
        <color theme="1"/>
        <rFont val="Times New Roman"/>
        <family val="1"/>
      </rPr>
      <t xml:space="preserve">   </t>
    </r>
    <r>
      <rPr>
        <sz val="9.5"/>
        <color rgb="FF000000"/>
        <rFont val="Calibri"/>
        <family val="2"/>
        <scheme val="minor"/>
      </rPr>
      <t>The AE completes the Waiver reevaluation tool.</t>
    </r>
  </si>
  <si>
    <r>
      <t>·</t>
    </r>
    <r>
      <rPr>
        <sz val="7"/>
        <color theme="1"/>
        <rFont val="Times New Roman"/>
        <family val="1"/>
      </rPr>
      <t xml:space="preserve">   </t>
    </r>
    <r>
      <rPr>
        <sz val="9.5"/>
        <color rgb="FF000000"/>
        <rFont val="Calibri"/>
        <family val="2"/>
        <scheme val="minor"/>
      </rPr>
      <t>QDDP completes a level of care determination.</t>
    </r>
  </si>
  <si>
    <t>58b.</t>
  </si>
  <si>
    <t>AE completes the Waiver reevaluation tool; eligibility criteria was not met.</t>
  </si>
  <si>
    <t>58c.</t>
  </si>
  <si>
    <t>58d.</t>
  </si>
  <si>
    <t>58e.</t>
  </si>
  <si>
    <t>The annual reevaluation date is entered into HCSIS.</t>
  </si>
  <si>
    <r>
      <t>·</t>
    </r>
    <r>
      <rPr>
        <sz val="7"/>
        <color theme="1"/>
        <rFont val="Times New Roman"/>
        <family val="1"/>
      </rPr>
      <t xml:space="preserve">   </t>
    </r>
    <r>
      <rPr>
        <sz val="9.5"/>
        <color rgb="FF000000"/>
        <rFont val="Calibri"/>
        <family val="2"/>
        <scheme val="minor"/>
      </rPr>
      <t>The reviewer determines if AE or delegated entity entered the most current annual reevaluation date (DP 251) into HCSIS.</t>
    </r>
  </si>
  <si>
    <r>
      <t>1.</t>
    </r>
    <r>
      <rPr>
        <sz val="7"/>
        <color theme="1"/>
        <rFont val="Times New Roman"/>
        <family val="1"/>
      </rPr>
      <t xml:space="preserve"> </t>
    </r>
    <r>
      <rPr>
        <sz val="9.5"/>
        <color rgb="FF000000"/>
        <rFont val="Calibri"/>
        <family val="2"/>
        <scheme val="minor"/>
      </rPr>
      <t>(Yes) The most current annual reevaluation date is entered into HCSIS in the correct location.</t>
    </r>
  </si>
  <si>
    <r>
      <t>·</t>
    </r>
    <r>
      <rPr>
        <sz val="7"/>
        <color theme="1"/>
        <rFont val="Times New Roman"/>
        <family val="1"/>
      </rPr>
      <t xml:space="preserve">   </t>
    </r>
    <r>
      <rPr>
        <sz val="9.5"/>
        <color rgb="FF000000"/>
        <rFont val="Calibri"/>
        <family val="2"/>
        <scheme val="minor"/>
      </rPr>
      <t>PATH: HCSIS &gt; Individual &gt; Eligibility &gt; Eligibility Documentation</t>
    </r>
  </si>
  <si>
    <r>
      <t>2.</t>
    </r>
    <r>
      <rPr>
        <sz val="7"/>
        <color theme="1"/>
        <rFont val="Times New Roman"/>
        <family val="1"/>
      </rPr>
      <t xml:space="preserve"> </t>
    </r>
    <r>
      <rPr>
        <sz val="9.5"/>
        <color rgb="FF000000"/>
        <rFont val="Calibri"/>
        <family val="2"/>
        <scheme val="minor"/>
      </rPr>
      <t>(No) There is no annual reevaluation date in HCSIS.</t>
    </r>
  </si>
  <si>
    <r>
      <t>3.</t>
    </r>
    <r>
      <rPr>
        <sz val="7"/>
        <color theme="1"/>
        <rFont val="Times New Roman"/>
        <family val="1"/>
      </rPr>
      <t xml:space="preserve"> </t>
    </r>
    <r>
      <rPr>
        <sz val="9.5"/>
        <color rgb="FF000000"/>
        <rFont val="Calibri"/>
        <family val="2"/>
        <scheme val="minor"/>
      </rPr>
      <t>(No) The annual reevaluation date in HCSIS is incorrect (old).</t>
    </r>
  </si>
  <si>
    <t>59a.</t>
  </si>
  <si>
    <t>AE enters the reevaluation date into HCSIS.</t>
  </si>
  <si>
    <r>
      <t>·</t>
    </r>
    <r>
      <rPr>
        <sz val="7"/>
        <color theme="1"/>
        <rFont val="Times New Roman"/>
        <family val="1"/>
      </rPr>
      <t xml:space="preserve">   </t>
    </r>
    <r>
      <rPr>
        <sz val="9.5"/>
        <color rgb="FF000000"/>
        <rFont val="Calibri"/>
        <family val="2"/>
        <scheme val="minor"/>
      </rPr>
      <t>The AE enters the most current annual reevaluation date (DP 251) into HCSIS in the correct location.</t>
    </r>
  </si>
  <si>
    <r>
      <t>·</t>
    </r>
    <r>
      <rPr>
        <sz val="7"/>
        <color theme="1"/>
        <rFont val="Times New Roman"/>
        <family val="1"/>
      </rPr>
      <t xml:space="preserve">   </t>
    </r>
    <r>
      <rPr>
        <sz val="9.5"/>
        <color rgb="FF000000"/>
        <rFont val="Calibri"/>
        <family val="2"/>
        <scheme val="minor"/>
      </rPr>
      <t>PATH: HCSIS &gt; Individual &gt; Eligibility &gt; Eligibility Documentation.</t>
    </r>
  </si>
  <si>
    <t>59b.</t>
  </si>
  <si>
    <t>59c.</t>
  </si>
  <si>
    <t>59d.</t>
  </si>
  <si>
    <r>
      <t>The AE offers choice of Supports Coordination Organizations (SCOs) to the individual/family upon initial enrollment to TSM that includes documenting the offering of choice.</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</si>
  <si>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 xml:space="preserve">The reviewer determines if the AE’s documentation demonstrates the offer and written notation of choice of all willing and qualified SCOs upon initial enrollment to TSM. </t>
    </r>
  </si>
  <si>
    <r>
      <t>1.</t>
    </r>
    <r>
      <rPr>
        <sz val="7"/>
        <color theme="1"/>
        <rFont val="Times New Roman"/>
        <family val="1"/>
      </rPr>
      <t xml:space="preserve"> </t>
    </r>
    <r>
      <rPr>
        <sz val="9.5"/>
        <color rgb="FF000000"/>
        <rFont val="Calibri"/>
        <family val="2"/>
        <scheme val="minor"/>
      </rPr>
      <t>(Yes) The AE has documentation for offering choice at initial enrollment to TSM, including notes in writing of the offering.</t>
    </r>
  </si>
  <si>
    <r>
      <t xml:space="preserve">Bulletin 00-22-01, </t>
    </r>
    <r>
      <rPr>
        <i/>
        <sz val="9.5"/>
        <color rgb="FF000000"/>
        <rFont val="Calibri"/>
        <family val="2"/>
        <scheme val="minor"/>
      </rPr>
      <t>Targeted Support Management for Individuals Served by the Office of Developmental Programs</t>
    </r>
  </si>
  <si>
    <r>
      <t>·</t>
    </r>
    <r>
      <rPr>
        <sz val="7"/>
        <color theme="1"/>
        <rFont val="Times New Roman"/>
        <family val="1"/>
      </rPr>
      <t xml:space="preserve">   </t>
    </r>
    <r>
      <rPr>
        <sz val="9.5"/>
        <color rgb="FF000000"/>
        <rFont val="Calibri"/>
        <family val="2"/>
        <scheme val="minor"/>
      </rPr>
      <t xml:space="preserve">The reviewer determines if the documentation includes, but is not limited to: </t>
    </r>
  </si>
  <si>
    <r>
      <t>2.</t>
    </r>
    <r>
      <rPr>
        <sz val="7"/>
        <color theme="1"/>
        <rFont val="Times New Roman"/>
        <family val="1"/>
      </rPr>
      <t xml:space="preserve"> </t>
    </r>
    <r>
      <rPr>
        <sz val="9.5"/>
        <color rgb="FF000000"/>
        <rFont val="Calibri"/>
        <family val="2"/>
        <scheme val="minor"/>
      </rPr>
      <t>(No) The AE did not have any written documentation that shows offering choice of SCOs at initial enrollment to TSM.</t>
    </r>
  </si>
  <si>
    <t>Base and SC Services Only</t>
  </si>
  <si>
    <r>
      <t>o</t>
    </r>
    <r>
      <rPr>
        <sz val="7"/>
        <color theme="1"/>
        <rFont val="Times New Roman"/>
        <family val="1"/>
      </rPr>
      <t xml:space="preserve">  </t>
    </r>
    <r>
      <rPr>
        <sz val="9.5"/>
        <color rgb="FF000000"/>
        <rFont val="Calibri"/>
        <family val="2"/>
        <scheme val="minor"/>
      </rPr>
      <t>Sharing the most current SCO directory via MyODP.</t>
    </r>
  </si>
  <si>
    <r>
      <t>3.</t>
    </r>
    <r>
      <rPr>
        <sz val="7"/>
        <color theme="1"/>
        <rFont val="Times New Roman"/>
        <family val="1"/>
      </rPr>
      <t xml:space="preserve"> </t>
    </r>
    <r>
      <rPr>
        <sz val="9.5"/>
        <color rgb="FF000000"/>
        <rFont val="Calibri"/>
        <family val="2"/>
        <scheme val="minor"/>
      </rPr>
      <t>(N/A) The individual was not newly enrolled.</t>
    </r>
  </si>
  <si>
    <r>
      <t>o</t>
    </r>
    <r>
      <rPr>
        <sz val="7"/>
        <color theme="1"/>
        <rFont val="Times New Roman"/>
        <family val="1"/>
      </rPr>
      <t xml:space="preserve">  </t>
    </r>
    <r>
      <rPr>
        <sz val="9.5"/>
        <color rgb="FF000000"/>
        <rFont val="Calibri"/>
        <family val="2"/>
        <scheme val="minor"/>
      </rPr>
      <t>Utilizing the external Services and Supports Directory (SSD) via the Home and Community Services and Information System (HCSIS)</t>
    </r>
  </si>
  <si>
    <t>60a.</t>
  </si>
  <si>
    <t>AE provides the individual with information as required.</t>
  </si>
  <si>
    <r>
      <t>·</t>
    </r>
    <r>
      <rPr>
        <sz val="7"/>
        <color theme="1"/>
        <rFont val="Times New Roman"/>
        <family val="1"/>
      </rPr>
      <t xml:space="preserve">   </t>
    </r>
    <r>
      <rPr>
        <sz val="9.5"/>
        <color rgb="FF000000"/>
        <rFont val="Calibri"/>
        <family val="2"/>
        <scheme val="minor"/>
      </rPr>
      <t>The AE ensures choice of SCOs upon initial enrollment to TSM is documented.</t>
    </r>
  </si>
  <si>
    <t>The AE chooses the appropriate time frame from the drop down.</t>
  </si>
  <si>
    <r>
      <t>·</t>
    </r>
    <r>
      <rPr>
        <sz val="7"/>
        <color theme="1"/>
        <rFont val="Times New Roman"/>
        <family val="1"/>
      </rPr>
      <t xml:space="preserve">   </t>
    </r>
    <r>
      <rPr>
        <sz val="9.5"/>
        <color rgb="FF000000"/>
        <rFont val="Calibri"/>
        <family val="2"/>
        <scheme val="minor"/>
      </rPr>
      <t> </t>
    </r>
  </si>
  <si>
    <t>60b.</t>
  </si>
  <si>
    <t>Other remediation action</t>
  </si>
  <si>
    <t>60c.</t>
  </si>
  <si>
    <t>60d.</t>
  </si>
  <si>
    <t xml:space="preserve">Questions related to individuals who are newly enrolled  </t>
  </si>
  <si>
    <t>The questions in the newly enrolled section are to be answered for individuals that were newly enrolled in waiver with the AE. For self-assessments, the AEs must select newly enrolled individuals as part of their review. For full reviews, ODP will use the “Newly Enrolled” Review Spreadsheet which includes the individuals that were newly enrolled with the AE.</t>
  </si>
  <si>
    <t xml:space="preserve">Newly Enrolled Questions </t>
  </si>
  <si>
    <t>*The AE provides notification of Due process rights at waiver enrollment.</t>
  </si>
  <si>
    <r>
      <t>·</t>
    </r>
    <r>
      <rPr>
        <sz val="7"/>
        <color theme="1"/>
        <rFont val="Times New Roman"/>
        <family val="1"/>
      </rPr>
      <t xml:space="preserve">   </t>
    </r>
    <r>
      <rPr>
        <sz val="9.5"/>
        <color rgb="FF000000"/>
        <rFont val="Calibri"/>
        <family val="2"/>
        <scheme val="minor"/>
      </rPr>
      <t>The reviewer determines if notification of Due process rights was provided. Acceptable documentation MUST include an indication that a copy of the DP 458 was distributed to the individual/family/surrogate.</t>
    </r>
  </si>
  <si>
    <r>
      <t>1.</t>
    </r>
    <r>
      <rPr>
        <sz val="7"/>
        <color theme="1"/>
        <rFont val="Times New Roman"/>
        <family val="1"/>
      </rPr>
      <t xml:space="preserve"> </t>
    </r>
    <r>
      <rPr>
        <sz val="9.5"/>
        <color rgb="FF000000"/>
        <rFont val="Calibri"/>
        <family val="2"/>
        <scheme val="minor"/>
      </rPr>
      <t>(Yes) There is evidence that notification was provided.</t>
    </r>
  </si>
  <si>
    <r>
      <t>·</t>
    </r>
    <r>
      <rPr>
        <sz val="7"/>
        <color theme="1"/>
        <rFont val="Times New Roman"/>
        <family val="1"/>
      </rPr>
      <t xml:space="preserve">   </t>
    </r>
    <r>
      <rPr>
        <sz val="9.5"/>
        <color rgb="FF000000"/>
        <rFont val="Calibri"/>
        <family val="2"/>
        <scheme val="minor"/>
      </rPr>
      <t>Consolidated, CL, and P/FDS Waivers</t>
    </r>
  </si>
  <si>
    <r>
      <t>2.</t>
    </r>
    <r>
      <rPr>
        <sz val="7"/>
        <color theme="1"/>
        <rFont val="Times New Roman"/>
        <family val="1"/>
      </rPr>
      <t xml:space="preserve"> </t>
    </r>
    <r>
      <rPr>
        <sz val="9.5"/>
        <color rgb="FF000000"/>
        <rFont val="Calibri"/>
        <family val="2"/>
        <scheme val="minor"/>
      </rPr>
      <t>(No) There is no evidence that it was provided.</t>
    </r>
  </si>
  <si>
    <r>
      <t>·</t>
    </r>
    <r>
      <rPr>
        <sz val="7"/>
        <color theme="1"/>
        <rFont val="Times New Roman"/>
        <family val="1"/>
      </rPr>
      <t xml:space="preserve">   </t>
    </r>
    <r>
      <rPr>
        <sz val="9.5"/>
        <color rgb="FF000000"/>
        <rFont val="Calibri"/>
        <family val="2"/>
        <scheme val="minor"/>
      </rPr>
      <t xml:space="preserve">Bulletin 00-08-05, </t>
    </r>
    <r>
      <rPr>
        <i/>
        <sz val="9.5"/>
        <color rgb="FF000000"/>
        <rFont val="Calibri"/>
        <family val="2"/>
        <scheme val="minor"/>
      </rPr>
      <t>Due Process and Fair Hearing Procedures for Individuals with Intellectual Disability</t>
    </r>
  </si>
  <si>
    <t>61a.</t>
  </si>
  <si>
    <r>
      <t>·</t>
    </r>
    <r>
      <rPr>
        <sz val="7"/>
        <color theme="1"/>
        <rFont val="Times New Roman"/>
        <family val="1"/>
      </rPr>
      <t xml:space="preserve">   </t>
    </r>
    <r>
      <rPr>
        <sz val="9.5"/>
        <color rgb="FF000000"/>
        <rFont val="Calibri"/>
        <family val="2"/>
        <scheme val="minor"/>
      </rPr>
      <t>The AE provides the written notice (DP 458) of Due process rights.</t>
    </r>
  </si>
  <si>
    <t>61b.</t>
  </si>
  <si>
    <t>61c.</t>
  </si>
  <si>
    <t>61d.</t>
  </si>
  <si>
    <t>The AE completed the initial level of care (LOC) evaluation and determination prior to entry into the waiver.</t>
  </si>
  <si>
    <r>
      <t>·</t>
    </r>
    <r>
      <rPr>
        <sz val="7"/>
        <color theme="1"/>
        <rFont val="Times New Roman"/>
        <family val="1"/>
      </rPr>
      <t xml:space="preserve">   </t>
    </r>
    <r>
      <rPr>
        <sz val="9.5"/>
        <color rgb="FF000000"/>
        <rFont val="Calibri"/>
        <family val="2"/>
        <scheme val="minor"/>
      </rPr>
      <t>The reviewer determines if the date of the DP 250/DP 251 (AE signature and date) is prior to the date on the PA162 to ensure determination of eligibility was prior to waiver enrollment.</t>
    </r>
  </si>
  <si>
    <r>
      <t>1.</t>
    </r>
    <r>
      <rPr>
        <sz val="7"/>
        <color theme="1"/>
        <rFont val="Times New Roman"/>
        <family val="1"/>
      </rPr>
      <t xml:space="preserve"> </t>
    </r>
    <r>
      <rPr>
        <sz val="9.5"/>
        <color rgb="FF000000"/>
        <rFont val="Calibri"/>
        <family val="2"/>
        <scheme val="minor"/>
      </rPr>
      <t>(Yes) The date on the DP 250/DP 251 is on or before the date on the PA 162.</t>
    </r>
  </si>
  <si>
    <r>
      <t>·</t>
    </r>
    <r>
      <rPr>
        <sz val="7"/>
        <color theme="1"/>
        <rFont val="Times New Roman"/>
        <family val="1"/>
      </rPr>
      <t xml:space="preserve">   </t>
    </r>
    <r>
      <rPr>
        <sz val="9.5"/>
        <color rgb="FF000000"/>
        <rFont val="Calibri"/>
        <family val="2"/>
        <scheme val="minor"/>
      </rPr>
      <t>AE OA, Section 6.2</t>
    </r>
  </si>
  <si>
    <r>
      <t>·</t>
    </r>
    <r>
      <rPr>
        <sz val="7"/>
        <color theme="1"/>
        <rFont val="Times New Roman"/>
        <family val="1"/>
      </rPr>
      <t xml:space="preserve">   </t>
    </r>
    <r>
      <rPr>
        <sz val="9.5"/>
        <color rgb="FF000000"/>
        <rFont val="Calibri"/>
        <family val="2"/>
        <scheme val="minor"/>
      </rPr>
      <t>Individuals entering the waiver directly from a state center or private ICF/ID can substitute the required documents with a Utilization Review (UR) form.</t>
    </r>
  </si>
  <si>
    <r>
      <t>2.</t>
    </r>
    <r>
      <rPr>
        <sz val="7"/>
        <color theme="1"/>
        <rFont val="Times New Roman"/>
        <family val="1"/>
      </rPr>
      <t xml:space="preserve"> </t>
    </r>
    <r>
      <rPr>
        <sz val="9.5"/>
        <color rgb="FF000000"/>
        <rFont val="Calibri"/>
        <family val="2"/>
        <scheme val="minor"/>
      </rPr>
      <t>(No) The date on the DP 250/DP 251 is AFTER the date on the PA 162.</t>
    </r>
  </si>
  <si>
    <t>62a.</t>
  </si>
  <si>
    <t>AE completes LOC determination.</t>
  </si>
  <si>
    <r>
      <t>·</t>
    </r>
    <r>
      <rPr>
        <sz val="7"/>
        <color theme="1"/>
        <rFont val="Times New Roman"/>
        <family val="1"/>
      </rPr>
      <t xml:space="preserve">   </t>
    </r>
    <r>
      <rPr>
        <sz val="9.5"/>
        <color rgb="FF000000"/>
        <rFont val="Calibri"/>
        <family val="2"/>
        <scheme val="minor"/>
      </rPr>
      <t>The AE completes LOC determination.</t>
    </r>
  </si>
  <si>
    <t>62b.</t>
  </si>
  <si>
    <t>AE notifies any/all waiver Providers to void incorrect billing.</t>
  </si>
  <si>
    <r>
      <t>·</t>
    </r>
    <r>
      <rPr>
        <sz val="7"/>
        <color theme="1"/>
        <rFont val="Times New Roman"/>
        <family val="1"/>
      </rPr>
      <t xml:space="preserve">   </t>
    </r>
    <r>
      <rPr>
        <sz val="9.5"/>
        <color rgb="FF000000"/>
        <rFont val="Calibri"/>
        <family val="2"/>
        <scheme val="minor"/>
      </rPr>
      <t>The AE notifies any/all waiver Providers of discrepancy with dates and ensures that any billing that occurs due to this error is voided.</t>
    </r>
  </si>
  <si>
    <t>62c.</t>
  </si>
  <si>
    <t>62d.</t>
  </si>
  <si>
    <t>62e.</t>
  </si>
  <si>
    <t>Certification of Need for ICF/ID or ICF/ORC LOC DP 250 completed (signed and dated).</t>
  </si>
  <si>
    <r>
      <t>·</t>
    </r>
    <r>
      <rPr>
        <sz val="7"/>
        <color theme="1"/>
        <rFont val="Times New Roman"/>
        <family val="1"/>
      </rPr>
      <t xml:space="preserve">   </t>
    </r>
    <r>
      <rPr>
        <sz val="9.5"/>
        <color rgb="FF000000"/>
        <rFont val="Calibri"/>
        <family val="2"/>
        <scheme val="minor"/>
      </rPr>
      <t>The reviewer determines if the DP 250 is signed and dated by the QDDP and the County MH/ID Program AE.</t>
    </r>
  </si>
  <si>
    <r>
      <t>1.</t>
    </r>
    <r>
      <rPr>
        <sz val="7"/>
        <color theme="1"/>
        <rFont val="Times New Roman"/>
        <family val="1"/>
      </rPr>
      <t xml:space="preserve"> </t>
    </r>
    <r>
      <rPr>
        <sz val="9.5"/>
        <color rgb="FF000000"/>
        <rFont val="Calibri"/>
        <family val="2"/>
        <scheme val="minor"/>
      </rPr>
      <t>(Yes) Both signatures and both dates are completed on the DP 250 or DP 251.</t>
    </r>
  </si>
  <si>
    <r>
      <t>·</t>
    </r>
    <r>
      <rPr>
        <sz val="7"/>
        <color theme="1"/>
        <rFont val="Times New Roman"/>
        <family val="1"/>
      </rPr>
      <t xml:space="preserve">   </t>
    </r>
    <r>
      <rPr>
        <sz val="9.5"/>
        <color rgb="FF000000"/>
        <rFont val="Calibri"/>
        <family val="2"/>
        <scheme val="minor"/>
      </rPr>
      <t>ODP will accept DP 251 if the individual has had a DP 250 completed through TSM eligibility.</t>
    </r>
  </si>
  <si>
    <r>
      <t>2.</t>
    </r>
    <r>
      <rPr>
        <sz val="7"/>
        <color theme="1"/>
        <rFont val="Times New Roman"/>
        <family val="1"/>
      </rPr>
      <t xml:space="preserve"> </t>
    </r>
    <r>
      <rPr>
        <sz val="9.5"/>
        <color rgb="FF000000"/>
        <rFont val="Calibri"/>
        <family val="2"/>
        <scheme val="minor"/>
      </rPr>
      <t>(No) The QDDP or County MH/ID Program/AE signature is missing, the QDDP or County MH/ID Program/AE date is missing or the DP 250/DP 251 is not available.</t>
    </r>
  </si>
  <si>
    <t>63a.</t>
  </si>
  <si>
    <t>AE corrects the LOC form.</t>
  </si>
  <si>
    <r>
      <t>·</t>
    </r>
    <r>
      <rPr>
        <sz val="7"/>
        <color theme="1"/>
        <rFont val="Times New Roman"/>
        <family val="1"/>
      </rPr>
      <t xml:space="preserve">   </t>
    </r>
    <r>
      <rPr>
        <sz val="9.5"/>
        <color rgb="FF000000"/>
        <rFont val="Calibri"/>
        <family val="2"/>
        <scheme val="minor"/>
      </rPr>
      <t>The AE corrects the LOC form ensuring both signatures and both dates are obtained and legible.</t>
    </r>
  </si>
  <si>
    <t>63b.</t>
  </si>
  <si>
    <t>AE completes the LOC form; eligibility criteria was met.</t>
  </si>
  <si>
    <r>
      <t>·</t>
    </r>
    <r>
      <rPr>
        <sz val="7"/>
        <color theme="1"/>
        <rFont val="Times New Roman"/>
        <family val="1"/>
      </rPr>
      <t xml:space="preserve">   </t>
    </r>
    <r>
      <rPr>
        <sz val="9.5"/>
        <color rgb="FF000000"/>
        <rFont val="Calibri"/>
        <family val="2"/>
        <scheme val="minor"/>
      </rPr>
      <t>The AE completes the LOC form.</t>
    </r>
  </si>
  <si>
    <r>
      <t>·</t>
    </r>
    <r>
      <rPr>
        <sz val="7"/>
        <color theme="1"/>
        <rFont val="Times New Roman"/>
        <family val="1"/>
      </rPr>
      <t xml:space="preserve">   </t>
    </r>
    <r>
      <rPr>
        <sz val="9.5"/>
        <color rgb="FF000000"/>
        <rFont val="Calibri"/>
        <family val="2"/>
        <scheme val="minor"/>
      </rPr>
      <t>If the determination is that the individual meets eligibility criteria, the LOC form is considered COMPLETE only if both signatures and both dates are completed and legible.</t>
    </r>
  </si>
  <si>
    <t>63c.</t>
  </si>
  <si>
    <t>AE completes the LOC form; eligibility criteria was not met.</t>
  </si>
  <si>
    <r>
      <t>·</t>
    </r>
    <r>
      <rPr>
        <sz val="7"/>
        <color theme="1"/>
        <rFont val="Times New Roman"/>
        <family val="1"/>
      </rPr>
      <t xml:space="preserve">   </t>
    </r>
    <r>
      <rPr>
        <sz val="9.5"/>
        <color rgb="FF000000"/>
        <rFont val="Calibri"/>
        <family val="2"/>
        <scheme val="minor"/>
      </rPr>
      <t>The AE updates eligibility screen to reflect disenrollment</t>
    </r>
  </si>
  <si>
    <t>63d.</t>
  </si>
  <si>
    <t>63e.</t>
  </si>
  <si>
    <t>63f.</t>
  </si>
  <si>
    <t>The AE ensures that the program diagnosis corresponds with the correct criteria of LOC.</t>
  </si>
  <si>
    <r>
      <t>·</t>
    </r>
    <r>
      <rPr>
        <sz val="7"/>
        <color theme="1"/>
        <rFont val="Times New Roman"/>
        <family val="1"/>
      </rPr>
      <t xml:space="preserve">   </t>
    </r>
    <r>
      <rPr>
        <sz val="9.5"/>
        <color rgb="FF000000"/>
        <rFont val="Calibri"/>
        <family val="2"/>
        <scheme val="minor"/>
      </rPr>
      <t>The reviewer determines if the Program Diagnosis on the medical evaluation (or MA 51), Program Diagnosis in HCSIS (PATH: Individual &gt; Demographics &gt; Diagnosis), LOC in HCSIS (PATH: Individual &gt; Eligibility Diagnosis &gt; Level of Care) and the LOC indicated on the DP 250 or DP 251 (if DP was previously completed) (ICF/ID or ICF/ORC) all match. Only one LOC determination is acceptable. They should be:</t>
    </r>
  </si>
  <si>
    <t>1. (Yes) The Diagnosis, Program Diagnosis in HCSIS, LOC in HCSIS and the DP 250 or DP 251 LOC match.</t>
  </si>
  <si>
    <r>
      <t>o</t>
    </r>
    <r>
      <rPr>
        <sz val="7"/>
        <color theme="1"/>
        <rFont val="Times New Roman"/>
        <family val="1"/>
      </rPr>
      <t xml:space="preserve">  </t>
    </r>
    <r>
      <rPr>
        <sz val="9.5"/>
        <color rgb="FF000000"/>
        <rFont val="Calibri"/>
        <family val="2"/>
        <scheme val="minor"/>
      </rPr>
      <t>For individuals with an ID diagnosis (including children under age nine (9)), the HCSIS Diagnosis should be F70 to F79 under “Description”. LOC should be ICF/ID.</t>
    </r>
  </si>
  <si>
    <t>2. (No) The Diagnosis, Program Diagnosis in HCSIS, LOC in HCSIS and the DP 250 or DP 251 LOC don’t match.</t>
  </si>
  <si>
    <r>
      <t>o</t>
    </r>
    <r>
      <rPr>
        <sz val="7"/>
        <color theme="1"/>
        <rFont val="Times New Roman"/>
        <family val="1"/>
      </rPr>
      <t xml:space="preserve">  </t>
    </r>
    <r>
      <rPr>
        <sz val="9.5"/>
        <color rgb="FF000000"/>
        <rFont val="Calibri"/>
        <family val="2"/>
        <scheme val="minor"/>
      </rPr>
      <t>For individuals with Autism, the HCSIS Diagnosis should be F84.0 Autistic Disorder under “Description”. LOC should be ICF/ORC.</t>
    </r>
  </si>
  <si>
    <t>3. (No) No LOC is circled/indicated on the DP 250 or DP 251 LOC, both LOCs are circled/indicated on the DP 250 or DP 251, or the DP 250 or DP 251 is not available.</t>
  </si>
  <si>
    <r>
      <t>o</t>
    </r>
    <r>
      <rPr>
        <sz val="7"/>
        <color theme="1"/>
        <rFont val="Times New Roman"/>
        <family val="1"/>
      </rPr>
      <t xml:space="preserve">  </t>
    </r>
    <r>
      <rPr>
        <sz val="9.5"/>
        <color rgb="FF000000"/>
        <rFont val="Calibri"/>
        <family val="2"/>
        <scheme val="minor"/>
      </rPr>
      <t>For children under four (4) who do not have an ID diagnosis, the HCSIS Diagnosis should be F88 Global Developmental Delay under “Description”. LOC should be ICF/ORC.</t>
    </r>
  </si>
  <si>
    <r>
      <t>4. (N/A) The individual is enrolling from TSM and a SIS</t>
    </r>
    <r>
      <rPr>
        <vertAlign val="superscript"/>
        <sz val="9.5"/>
        <color rgb="FF000000"/>
        <rFont val="Calibri"/>
        <family val="2"/>
        <scheme val="minor"/>
      </rPr>
      <t>TM</t>
    </r>
    <r>
      <rPr>
        <sz val="9.5"/>
        <color rgb="FF000000"/>
        <rFont val="Calibri"/>
        <family val="2"/>
        <scheme val="minor"/>
      </rPr>
      <t xml:space="preserve"> was completed.</t>
    </r>
  </si>
  <si>
    <r>
      <t>o</t>
    </r>
    <r>
      <rPr>
        <sz val="7"/>
        <color theme="1"/>
        <rFont val="Times New Roman"/>
        <family val="1"/>
      </rPr>
      <t xml:space="preserve">  </t>
    </r>
    <r>
      <rPr>
        <sz val="9.5"/>
        <color rgb="FF000000"/>
        <rFont val="Calibri"/>
        <family val="2"/>
        <scheme val="minor"/>
      </rPr>
      <t>For children under age nine (9) and children with complex medical conditions who do not have an ID or autism diagnosis, the HCSIS Diagnosis should be F89 Unspecified disorder of psychological development under “Description”. LOC should be ICF/ORC.</t>
    </r>
  </si>
  <si>
    <t xml:space="preserve"> </t>
  </si>
  <si>
    <t>64a.</t>
  </si>
  <si>
    <r>
      <t>·</t>
    </r>
    <r>
      <rPr>
        <sz val="7"/>
        <color theme="1"/>
        <rFont val="Times New Roman"/>
        <family val="1"/>
      </rPr>
      <t xml:space="preserve">   </t>
    </r>
    <r>
      <rPr>
        <sz val="9.5"/>
        <color rgb="FF000000"/>
        <rFont val="Calibri"/>
        <family val="2"/>
        <scheme val="minor"/>
      </rPr>
      <t>The AE obtains corrected medical evaluation or MA 51.</t>
    </r>
  </si>
  <si>
    <r>
      <t>·</t>
    </r>
    <r>
      <rPr>
        <sz val="7"/>
        <color theme="1"/>
        <rFont val="Times New Roman"/>
        <family val="1"/>
      </rPr>
      <t xml:space="preserve">   </t>
    </r>
    <r>
      <rPr>
        <sz val="9.5"/>
        <color rgb="FF000000"/>
        <rFont val="Calibri"/>
        <family val="2"/>
        <scheme val="minor"/>
      </rPr>
      <t>The AE updates HCSIS to the correct Program Diagnosis, if needed.</t>
    </r>
  </si>
  <si>
    <t>64b.</t>
  </si>
  <si>
    <t>AE corrects the Program Diagnosis in HCSIS.</t>
  </si>
  <si>
    <r>
      <t>·</t>
    </r>
    <r>
      <rPr>
        <sz val="7"/>
        <color theme="1"/>
        <rFont val="Times New Roman"/>
        <family val="1"/>
      </rPr>
      <t xml:space="preserve">   </t>
    </r>
    <r>
      <rPr>
        <sz val="9.5"/>
        <color rgb="FF000000"/>
        <rFont val="Calibri"/>
        <family val="2"/>
        <scheme val="minor"/>
      </rPr>
      <t>The AE updates HCSIS to correct Program Diagnosis.</t>
    </r>
  </si>
  <si>
    <t>64c.</t>
  </si>
  <si>
    <t>AE corrects the LOC determination on DP 250 or completes a DP 251 that specifies correct diagnosis and Program Diagnosis.</t>
  </si>
  <si>
    <r>
      <t>·</t>
    </r>
    <r>
      <rPr>
        <sz val="7"/>
        <color theme="1"/>
        <rFont val="Times New Roman"/>
        <family val="1"/>
      </rPr>
      <t xml:space="preserve">   </t>
    </r>
    <r>
      <rPr>
        <sz val="9.5"/>
        <color rgb="FF000000"/>
        <rFont val="Calibri"/>
        <family val="2"/>
        <scheme val="minor"/>
      </rPr>
      <t>The AE corrects the DP 250 to accurate LOC or completes a DP 251 that specifies correct diagnosis and Program Diagnosis in HCSIS.</t>
    </r>
  </si>
  <si>
    <t>64d.</t>
  </si>
  <si>
    <t>64e.</t>
  </si>
  <si>
    <t>64f.</t>
  </si>
  <si>
    <t>*The medical evaluation includes a recommendation for an ICF/ID or ICF/ORC LOC.</t>
  </si>
  <si>
    <r>
      <t>·</t>
    </r>
    <r>
      <rPr>
        <sz val="7"/>
        <color theme="1"/>
        <rFont val="Times New Roman"/>
        <family val="1"/>
      </rPr>
      <t xml:space="preserve">   </t>
    </r>
    <r>
      <rPr>
        <sz val="9.5"/>
        <color rgb="FF000000"/>
        <rFont val="Calibri"/>
        <family val="2"/>
        <scheme val="minor"/>
      </rPr>
      <t>The reviewer determines if the medical evaluation states the individual is recommended for an ICF/ID or ICF/ORC LOC.</t>
    </r>
  </si>
  <si>
    <t>1. (Yes) The LOC recommendation is indicated on the medical evaluation.</t>
  </si>
  <si>
    <r>
      <t>·</t>
    </r>
    <r>
      <rPr>
        <sz val="7"/>
        <color theme="1"/>
        <rFont val="Times New Roman"/>
        <family val="1"/>
      </rPr>
      <t xml:space="preserve">   </t>
    </r>
    <r>
      <rPr>
        <sz val="9.5"/>
        <color rgb="FF000000"/>
        <rFont val="Calibri"/>
        <family val="2"/>
        <scheme val="minor"/>
      </rPr>
      <t>The medical evaluation may be the MA 51 or another evaluation form that records the results of an examination that is completed by a licensed physician, physician’s assistant, or nurse practitioner.</t>
    </r>
  </si>
  <si>
    <t>2. (No) The LOC recommendation is not indicated on the medical evaluation.</t>
  </si>
  <si>
    <t>3. (No) The medical evaluation is not in the individual’s file.</t>
  </si>
  <si>
    <r>
      <t>·</t>
    </r>
    <r>
      <rPr>
        <sz val="7"/>
        <color theme="1"/>
        <rFont val="Times New Roman"/>
        <family val="1"/>
      </rPr>
      <t xml:space="preserve">   </t>
    </r>
    <r>
      <rPr>
        <sz val="9.5"/>
        <color rgb="FF000000"/>
        <rFont val="Calibri"/>
        <family val="2"/>
        <scheme val="minor"/>
      </rPr>
      <t xml:space="preserve">Bulletin 00-19-04, </t>
    </r>
    <r>
      <rPr>
        <i/>
        <sz val="9.5"/>
        <color rgb="FF000000"/>
        <rFont val="Calibri"/>
        <family val="2"/>
        <scheme val="minor"/>
      </rPr>
      <t xml:space="preserve">Individual Eligibility for the Consolidated, P/FDS and Community Living Waivers, </t>
    </r>
    <r>
      <rPr>
        <sz val="9.5"/>
        <color rgb="FF000000"/>
        <rFont val="Calibri"/>
        <family val="2"/>
        <scheme val="minor"/>
      </rPr>
      <t>Attachment 1A</t>
    </r>
  </si>
  <si>
    <t>65a.</t>
  </si>
  <si>
    <t>65b.</t>
  </si>
  <si>
    <r>
      <t>·</t>
    </r>
    <r>
      <rPr>
        <sz val="7"/>
        <color theme="1"/>
        <rFont val="Times New Roman"/>
        <family val="1"/>
      </rPr>
      <t xml:space="preserve">   </t>
    </r>
    <r>
      <rPr>
        <sz val="9.5"/>
        <color rgb="FF000000"/>
        <rFont val="Calibri"/>
        <family val="2"/>
        <scheme val="minor"/>
      </rPr>
      <t>The AE updates the eligibility screen to reflect disenrollment.</t>
    </r>
  </si>
  <si>
    <t>65c.</t>
  </si>
  <si>
    <t>65d.</t>
  </si>
  <si>
    <t>65e.</t>
  </si>
  <si>
    <t>*The medical evaluation occurs within the 365-day period prior to the Qualified Developmental Disabilities Professional signature on the LOC DP 250 or DP 251 Form.</t>
  </si>
  <si>
    <r>
      <t>·</t>
    </r>
    <r>
      <rPr>
        <sz val="7"/>
        <color theme="1"/>
        <rFont val="Times New Roman"/>
        <family val="1"/>
      </rPr>
      <t xml:space="preserve">   </t>
    </r>
    <r>
      <rPr>
        <sz val="9.5"/>
        <color rgb="FF000000"/>
        <rFont val="Calibri"/>
        <family val="2"/>
        <scheme val="minor"/>
      </rPr>
      <t>The reviewer determines if the medical evaluation is dated within 365 days PRIOR to the date of the QDDP signature on the LOC DP 250 or DP 251 Form.</t>
    </r>
  </si>
  <si>
    <t>1. (Yes) The medical evaluation is within 365 days prior to the QDDP signature.</t>
  </si>
  <si>
    <t>2. (No) The medical evaluation is not within the 365 days prior to the QDDP signature.</t>
  </si>
  <si>
    <r>
      <t>3. (N/A) The evaluation was completed using the SIS</t>
    </r>
    <r>
      <rPr>
        <vertAlign val="superscript"/>
        <sz val="9.5"/>
        <color rgb="FF000000"/>
        <rFont val="Calibri"/>
        <family val="2"/>
        <scheme val="minor"/>
      </rPr>
      <t>TM</t>
    </r>
    <r>
      <rPr>
        <sz val="9.5"/>
        <color rgb="FF000000"/>
        <rFont val="Calibri"/>
        <family val="2"/>
        <scheme val="minor"/>
      </rPr>
      <t>.</t>
    </r>
  </si>
  <si>
    <t>66a.</t>
  </si>
  <si>
    <r>
      <t>·</t>
    </r>
    <r>
      <rPr>
        <sz val="7"/>
        <color theme="1"/>
        <rFont val="Times New Roman"/>
        <family val="1"/>
      </rPr>
      <t xml:space="preserve">   </t>
    </r>
    <r>
      <rPr>
        <sz val="9.5"/>
        <color rgb="FF000000"/>
        <rFont val="Calibri"/>
        <family val="2"/>
        <scheme val="minor"/>
      </rPr>
      <t>The AE obtains completed medical evaluation and the QDDP completes a LOC determination.</t>
    </r>
  </si>
  <si>
    <t>66b.</t>
  </si>
  <si>
    <t>66c.</t>
  </si>
  <si>
    <t>66d.</t>
  </si>
  <si>
    <t>66e.</t>
  </si>
  <si>
    <t>*The psychological evaluation meets ODP standards.</t>
  </si>
  <si>
    <t>1. (Yes) The psychological evaluation meets ODP standards.</t>
  </si>
  <si>
    <r>
      <t>·</t>
    </r>
    <r>
      <rPr>
        <sz val="7"/>
        <color theme="1"/>
        <rFont val="Times New Roman"/>
        <family val="1"/>
      </rPr>
      <t xml:space="preserve">   </t>
    </r>
    <r>
      <rPr>
        <sz val="9.5"/>
        <color rgb="FF000000"/>
        <rFont val="Calibri"/>
        <family val="2"/>
        <scheme val="minor"/>
      </rPr>
      <t>The reviewer determines if the psychological evaluation meets ODP standards.</t>
    </r>
  </si>
  <si>
    <t>2. (No) The psychological evaluation does not meet ODP standards.</t>
  </si>
  <si>
    <r>
      <t>·</t>
    </r>
    <r>
      <rPr>
        <sz val="7"/>
        <color theme="1"/>
        <rFont val="Times New Roman"/>
        <family val="1"/>
      </rPr>
      <t xml:space="preserve">   </t>
    </r>
    <r>
      <rPr>
        <sz val="9.5"/>
        <color rgb="FF000000"/>
        <rFont val="Calibri"/>
        <family val="2"/>
        <scheme val="minor"/>
      </rPr>
      <t>ODP standards are:</t>
    </r>
  </si>
  <si>
    <r>
      <t>3. (N/A) The individual is enrolling from TSM and a SIS</t>
    </r>
    <r>
      <rPr>
        <vertAlign val="superscript"/>
        <sz val="9.5"/>
        <color rgb="FF000000"/>
        <rFont val="Calibri"/>
        <family val="2"/>
        <scheme val="minor"/>
      </rPr>
      <t>TM</t>
    </r>
    <r>
      <rPr>
        <sz val="9.5"/>
        <color rgb="FF000000"/>
        <rFont val="Calibri"/>
        <family val="2"/>
        <scheme val="minor"/>
      </rPr>
      <t xml:space="preserve"> was completed.</t>
    </r>
  </si>
  <si>
    <r>
      <t>o</t>
    </r>
    <r>
      <rPr>
        <sz val="7"/>
        <color theme="1"/>
        <rFont val="Times New Roman"/>
        <family val="1"/>
      </rPr>
      <t xml:space="preserve">  </t>
    </r>
    <r>
      <rPr>
        <sz val="9.5"/>
        <color rgb="FF000000"/>
        <rFont val="Calibri"/>
        <family val="2"/>
        <scheme val="minor"/>
      </rPr>
      <t>The results of standardized general intelligence test.</t>
    </r>
  </si>
  <si>
    <r>
      <t>o</t>
    </r>
    <r>
      <rPr>
        <sz val="7"/>
        <color theme="1"/>
        <rFont val="Times New Roman"/>
        <family val="1"/>
      </rPr>
      <t xml:space="preserve">  </t>
    </r>
    <r>
      <rPr>
        <sz val="9.5"/>
        <color rgb="FF000000"/>
        <rFont val="Calibri"/>
        <family val="2"/>
        <scheme val="minor"/>
      </rPr>
      <t>A statement by a certifying practitioner that certifies the individual has a diagnosis of intellectual disability/significantly sub-average intellectual functioning.</t>
    </r>
  </si>
  <si>
    <t>COMMENT NEEDED – If “No,” record specific details of reason for noncompliance.</t>
  </si>
  <si>
    <t>67a.</t>
  </si>
  <si>
    <r>
      <t>·</t>
    </r>
    <r>
      <rPr>
        <sz val="7"/>
        <color theme="1"/>
        <rFont val="Times New Roman"/>
        <family val="1"/>
      </rPr>
      <t xml:space="preserve">   </t>
    </r>
    <r>
      <rPr>
        <sz val="9.5"/>
        <color rgb="FF000000"/>
        <rFont val="Calibri"/>
        <family val="2"/>
        <scheme val="minor"/>
      </rPr>
      <t>The AE obtains a completed psychological evaluation which includes the results of a standardized general intelligence test and a statement that certifies the individual has a diagnosis of intellectual disability/significantly sub-average intellectual functioning.</t>
    </r>
  </si>
  <si>
    <t>67b.</t>
  </si>
  <si>
    <r>
      <t>·</t>
    </r>
    <r>
      <rPr>
        <sz val="7"/>
        <color theme="1"/>
        <rFont val="Times New Roman"/>
        <family val="1"/>
      </rPr>
      <t xml:space="preserve">   </t>
    </r>
    <r>
      <rPr>
        <sz val="9.5"/>
        <color rgb="FF000000"/>
        <rFont val="Calibri"/>
        <family val="2"/>
        <scheme val="minor"/>
      </rPr>
      <t>The AE obtains a completed psychological evaluation.</t>
    </r>
  </si>
  <si>
    <t>67c.</t>
  </si>
  <si>
    <t>67d.</t>
  </si>
  <si>
    <t>67e.</t>
  </si>
  <si>
    <t>*A QDDP certifies that the individual has impairments in adaptive behavior based on the results of a standardized assessment of adaptive functioning.</t>
  </si>
  <si>
    <r>
      <t>·</t>
    </r>
    <r>
      <rPr>
        <sz val="7"/>
        <color theme="1"/>
        <rFont val="Times New Roman"/>
        <family val="1"/>
      </rPr>
      <t xml:space="preserve">   </t>
    </r>
    <r>
      <rPr>
        <sz val="9.5"/>
        <color rgb="FF000000"/>
        <rFont val="Calibri"/>
        <family val="2"/>
        <scheme val="minor"/>
      </rPr>
      <t>The reviewer determines if a QDDP certified that the individual has impairments in adaptive behavior based on the results of a standardized assessment of adaptive functioning.</t>
    </r>
  </si>
  <si>
    <t>1. (Yes) There is documentation of the QDDP certification.</t>
  </si>
  <si>
    <t>2. (No) There is not documentation of the QDDP certification in the file.</t>
  </si>
  <si>
    <r>
      <t>·</t>
    </r>
    <r>
      <rPr>
        <sz val="7"/>
        <color theme="1"/>
        <rFont val="Times New Roman"/>
        <family val="1"/>
      </rPr>
      <t xml:space="preserve">   </t>
    </r>
    <r>
      <rPr>
        <sz val="9.5"/>
        <color rgb="FF000000"/>
        <rFont val="Calibri"/>
        <family val="2"/>
        <scheme val="minor"/>
      </rPr>
      <t>Impairments are either:</t>
    </r>
  </si>
  <si>
    <r>
      <t>o</t>
    </r>
    <r>
      <rPr>
        <sz val="7"/>
        <color theme="1"/>
        <rFont val="Times New Roman"/>
        <family val="1"/>
      </rPr>
      <t xml:space="preserve">  </t>
    </r>
    <r>
      <rPr>
        <sz val="9.5"/>
        <color rgb="FF000000"/>
        <rFont val="Calibri"/>
        <family val="2"/>
        <scheme val="minor"/>
      </rPr>
      <t>Significant limitation in meeting the standards of maturation, learning, personal independence, or social responsibility of his or her age and cultural group.</t>
    </r>
  </si>
  <si>
    <r>
      <t>o</t>
    </r>
    <r>
      <rPr>
        <sz val="7"/>
        <color theme="1"/>
        <rFont val="Times New Roman"/>
        <family val="1"/>
      </rPr>
      <t xml:space="preserve">  </t>
    </r>
    <r>
      <rPr>
        <sz val="9.5"/>
        <color rgb="FF000000"/>
        <rFont val="Calibri"/>
        <family val="2"/>
        <scheme val="minor"/>
      </rPr>
      <t>Substantial functional limitation in three or more of the following areas of major life activity: self-care, receptive and expressive language, learning, mobility, self-direction, capacity for independent living, economic self-sufficiency.</t>
    </r>
  </si>
  <si>
    <t>68a.</t>
  </si>
  <si>
    <r>
      <t>·</t>
    </r>
    <r>
      <rPr>
        <sz val="7"/>
        <color theme="1"/>
        <rFont val="Times New Roman"/>
        <family val="1"/>
      </rPr>
      <t xml:space="preserve">   </t>
    </r>
    <r>
      <rPr>
        <sz val="9.5"/>
        <color rgb="FF000000"/>
        <rFont val="Calibri"/>
        <family val="2"/>
        <scheme val="minor"/>
      </rPr>
      <t>The AE obtains a completed standardized adaptive assessment that indicates impairments in adaptive behavior.</t>
    </r>
  </si>
  <si>
    <t>68b.</t>
  </si>
  <si>
    <r>
      <t>·</t>
    </r>
    <r>
      <rPr>
        <sz val="7"/>
        <color theme="1"/>
        <rFont val="Times New Roman"/>
        <family val="1"/>
      </rPr>
      <t xml:space="preserve">   </t>
    </r>
    <r>
      <rPr>
        <sz val="9.5"/>
        <color rgb="FF000000"/>
        <rFont val="Calibri"/>
        <family val="2"/>
        <scheme val="minor"/>
      </rPr>
      <t>The AE must obtain a standardized adaptive assessment.</t>
    </r>
  </si>
  <si>
    <t>68c.</t>
  </si>
  <si>
    <t>68d.</t>
  </si>
  <si>
    <t>68e.</t>
  </si>
  <si>
    <r>
      <t>*A record contains evidence that the disability occurred during the developmental period which is prior to the individual’s 22</t>
    </r>
    <r>
      <rPr>
        <b/>
        <vertAlign val="superscript"/>
        <sz val="9.5"/>
        <color rgb="FF000000"/>
        <rFont val="Calibri"/>
        <family val="2"/>
        <scheme val="minor"/>
      </rPr>
      <t>nd</t>
    </r>
    <r>
      <rPr>
        <b/>
        <sz val="9.5"/>
        <color rgb="FF000000"/>
        <rFont val="Calibri"/>
        <family val="2"/>
        <scheme val="minor"/>
      </rPr>
      <t xml:space="preserve"> birthday.</t>
    </r>
  </si>
  <si>
    <r>
      <t>·</t>
    </r>
    <r>
      <rPr>
        <sz val="7"/>
        <color theme="1"/>
        <rFont val="Times New Roman"/>
        <family val="1"/>
      </rPr>
      <t xml:space="preserve">   </t>
    </r>
    <r>
      <rPr>
        <sz val="9.5"/>
        <color rgb="FF000000"/>
        <rFont val="Calibri"/>
        <family val="2"/>
        <scheme val="minor"/>
      </rPr>
      <t>The reviewer determines if the record contains documentation that the individual disability occurred during the developmental period which is from birth up to the individual's 22</t>
    </r>
    <r>
      <rPr>
        <vertAlign val="superscript"/>
        <sz val="9.5"/>
        <color rgb="FF000000"/>
        <rFont val="Calibri"/>
        <family val="2"/>
        <scheme val="minor"/>
      </rPr>
      <t>nd</t>
    </r>
    <r>
      <rPr>
        <sz val="9.5"/>
        <color rgb="FF000000"/>
        <rFont val="Calibri"/>
        <family val="2"/>
        <scheme val="minor"/>
      </rPr>
      <t xml:space="preserve"> birthday.</t>
    </r>
  </si>
  <si>
    <r>
      <t>1. (Yes) The record contains documentation of manifestation during birth to 22</t>
    </r>
    <r>
      <rPr>
        <vertAlign val="superscript"/>
        <sz val="9.5"/>
        <color rgb="FF000000"/>
        <rFont val="Calibri"/>
        <family val="2"/>
        <scheme val="minor"/>
      </rPr>
      <t>nd</t>
    </r>
    <r>
      <rPr>
        <sz val="9.5"/>
        <color rgb="FF000000"/>
        <rFont val="Calibri"/>
        <family val="2"/>
        <scheme val="minor"/>
      </rPr>
      <t xml:space="preserve"> birthday.</t>
    </r>
  </si>
  <si>
    <r>
      <t>·</t>
    </r>
    <r>
      <rPr>
        <sz val="7"/>
        <color theme="1"/>
        <rFont val="Times New Roman"/>
        <family val="1"/>
      </rPr>
      <t xml:space="preserve">   </t>
    </r>
    <r>
      <rPr>
        <sz val="9.5"/>
        <color rgb="FF000000"/>
        <rFont val="Calibri"/>
        <family val="2"/>
        <scheme val="minor"/>
      </rPr>
      <t>The results of both the Standardized Adaptive Assessment and the Psychological testing may include a statement providing this documentation.</t>
    </r>
  </si>
  <si>
    <t>2. (No) The record does not contain the documentation.</t>
  </si>
  <si>
    <r>
      <t>·</t>
    </r>
    <r>
      <rPr>
        <sz val="7"/>
        <color theme="1"/>
        <rFont val="Times New Roman"/>
        <family val="1"/>
      </rPr>
      <t xml:space="preserve">   </t>
    </r>
    <r>
      <rPr>
        <sz val="9.5"/>
        <color rgb="FF000000"/>
        <rFont val="Calibri"/>
        <family val="2"/>
        <scheme val="minor"/>
      </rPr>
      <t>The reviewer utilizes any records to substantiate that these conditions occurred during the developmental period.</t>
    </r>
  </si>
  <si>
    <t>69a.</t>
  </si>
  <si>
    <r>
      <t>·</t>
    </r>
    <r>
      <rPr>
        <sz val="7"/>
        <color theme="1"/>
        <rFont val="Times New Roman"/>
        <family val="1"/>
      </rPr>
      <t xml:space="preserve">   </t>
    </r>
    <r>
      <rPr>
        <sz val="9.5"/>
        <color rgb="FF000000"/>
        <rFont val="Calibri"/>
        <family val="2"/>
        <scheme val="minor"/>
      </rPr>
      <t>The AE obtains the evidence substantiating manifestation of disability during the developmental period.</t>
    </r>
  </si>
  <si>
    <t>69b.</t>
  </si>
  <si>
    <r>
      <t>·</t>
    </r>
    <r>
      <rPr>
        <sz val="7"/>
        <color theme="1"/>
        <rFont val="Times New Roman"/>
        <family val="1"/>
      </rPr>
      <t xml:space="preserve">   </t>
    </r>
    <r>
      <rPr>
        <sz val="9.5"/>
        <color rgb="FF000000"/>
        <rFont val="Calibri"/>
        <family val="2"/>
        <scheme val="minor"/>
      </rPr>
      <t>The AE obtains a Standardized Adaptive Assessment.</t>
    </r>
  </si>
  <si>
    <t>69c.</t>
  </si>
  <si>
    <t>69d.</t>
  </si>
  <si>
    <t>69e.</t>
  </si>
  <si>
    <t>The AE maintains documentation of financial eligibility for waiver services.</t>
  </si>
  <si>
    <r>
      <t>·</t>
    </r>
    <r>
      <rPr>
        <sz val="7"/>
        <color theme="1"/>
        <rFont val="Times New Roman"/>
        <family val="1"/>
      </rPr>
      <t xml:space="preserve">   </t>
    </r>
    <r>
      <rPr>
        <sz val="9.5"/>
        <color rgb="FF000000"/>
        <rFont val="Calibri"/>
        <family val="2"/>
        <scheme val="minor"/>
      </rPr>
      <t>The reviewer determines if the AE maintains documentation of an individual’s financial eligibility for waiver services (eligible or ineligible).</t>
    </r>
  </si>
  <si>
    <t>1. (Yes) The AE has documentation of financial eligibility.</t>
  </si>
  <si>
    <r>
      <t>·</t>
    </r>
    <r>
      <rPr>
        <sz val="7"/>
        <color theme="1"/>
        <rFont val="Times New Roman"/>
        <family val="1"/>
      </rPr>
      <t xml:space="preserve">   </t>
    </r>
    <r>
      <rPr>
        <sz val="9.5"/>
        <color rgb="FF000000"/>
        <rFont val="Calibri"/>
        <family val="2"/>
        <scheme val="minor"/>
      </rPr>
      <t>AE OA, Sections 3.31 &amp; 6.10</t>
    </r>
  </si>
  <si>
    <r>
      <t>·</t>
    </r>
    <r>
      <rPr>
        <sz val="7"/>
        <color theme="1"/>
        <rFont val="Times New Roman"/>
        <family val="1"/>
      </rPr>
      <t xml:space="preserve">   </t>
    </r>
    <r>
      <rPr>
        <sz val="9.5"/>
        <color rgb="FF000000"/>
        <rFont val="Calibri"/>
        <family val="2"/>
        <scheme val="minor"/>
      </rPr>
      <t>Documentation can include:</t>
    </r>
  </si>
  <si>
    <t>2. (No) The AE does not have documentation of financial eligibility.</t>
  </si>
  <si>
    <r>
      <t>o</t>
    </r>
    <r>
      <rPr>
        <sz val="7"/>
        <color theme="1"/>
        <rFont val="Times New Roman"/>
        <family val="1"/>
      </rPr>
      <t xml:space="preserve">  </t>
    </r>
    <r>
      <rPr>
        <sz val="9.5"/>
        <color rgb="FF000000"/>
        <rFont val="Calibri"/>
        <family val="2"/>
        <scheme val="minor"/>
      </rPr>
      <t>PA 162</t>
    </r>
  </si>
  <si>
    <r>
      <t>o</t>
    </r>
    <r>
      <rPr>
        <sz val="7"/>
        <color theme="1"/>
        <rFont val="Times New Roman"/>
        <family val="1"/>
      </rPr>
      <t xml:space="preserve">  </t>
    </r>
    <r>
      <rPr>
        <sz val="9.5"/>
        <color rgb="FF000000"/>
        <rFont val="Calibri"/>
        <family val="2"/>
        <scheme val="minor"/>
      </rPr>
      <t>CIS documentation</t>
    </r>
  </si>
  <si>
    <r>
      <t>o</t>
    </r>
    <r>
      <rPr>
        <sz val="7"/>
        <color theme="1"/>
        <rFont val="Times New Roman"/>
        <family val="1"/>
      </rPr>
      <t xml:space="preserve">  </t>
    </r>
    <r>
      <rPr>
        <sz val="9.5"/>
        <color rgb="FF000000"/>
        <rFont val="Calibri"/>
        <family val="2"/>
        <scheme val="minor"/>
      </rPr>
      <t>Any document that shows the CAO confirmed financial eligibility.</t>
    </r>
  </si>
  <si>
    <t>70a.</t>
  </si>
  <si>
    <r>
      <t>·</t>
    </r>
    <r>
      <rPr>
        <sz val="7"/>
        <color theme="1"/>
        <rFont val="Times New Roman"/>
        <family val="1"/>
      </rPr>
      <t xml:space="preserve">   </t>
    </r>
    <r>
      <rPr>
        <sz val="9.5"/>
        <color rgb="FF000000"/>
        <rFont val="Calibri"/>
        <family val="2"/>
        <scheme val="minor"/>
      </rPr>
      <t>The AE obtains a financial eligibility documentation which includes financial eligibility.</t>
    </r>
  </si>
  <si>
    <t>70b.</t>
  </si>
  <si>
    <r>
      <t>·</t>
    </r>
    <r>
      <rPr>
        <sz val="7"/>
        <color theme="1"/>
        <rFont val="Times New Roman"/>
        <family val="1"/>
      </rPr>
      <t xml:space="preserve">   </t>
    </r>
    <r>
      <rPr>
        <sz val="9.5"/>
        <color rgb="FF000000"/>
        <rFont val="Calibri"/>
        <family val="2"/>
        <scheme val="minor"/>
      </rPr>
      <t>The AE obtains financial eligibility documentation.</t>
    </r>
  </si>
  <si>
    <t>70c.</t>
  </si>
  <si>
    <t>70d.</t>
  </si>
  <si>
    <t>70e.</t>
  </si>
  <si>
    <t>Waiver services are initiated within forty-five (45) calendar days.</t>
  </si>
  <si>
    <r>
      <t>·</t>
    </r>
    <r>
      <rPr>
        <sz val="7"/>
        <color theme="1"/>
        <rFont val="Times New Roman"/>
        <family val="1"/>
      </rPr>
      <t xml:space="preserve">   </t>
    </r>
    <r>
      <rPr>
        <sz val="9.5"/>
        <color rgb="FF000000"/>
        <rFont val="Calibri"/>
        <family val="2"/>
        <scheme val="minor"/>
      </rPr>
      <t>The reviewer determines if all waiver services excluding Supports Coordination were initiated within forty-five (45) calendar days after the effective date of the ID/A Waiver Participant’s enrollment in an ID/A Waiver.</t>
    </r>
  </si>
  <si>
    <t>1. (Yes) The documentation produced by the AE confirms that service(s) started within 45 days of waiver enrollment or the AE has a written request for an extension.</t>
  </si>
  <si>
    <r>
      <t>·</t>
    </r>
    <r>
      <rPr>
        <sz val="7"/>
        <color theme="1"/>
        <rFont val="Times New Roman"/>
        <family val="1"/>
      </rPr>
      <t xml:space="preserve">   </t>
    </r>
    <r>
      <rPr>
        <sz val="9.5"/>
        <color rgb="FF000000"/>
        <rFont val="Calibri"/>
        <family val="2"/>
        <scheme val="minor"/>
      </rPr>
      <t>AE OA, Section 6.16</t>
    </r>
  </si>
  <si>
    <r>
      <t>·</t>
    </r>
    <r>
      <rPr>
        <sz val="7"/>
        <color theme="1"/>
        <rFont val="Times New Roman"/>
        <family val="1"/>
      </rPr>
      <t xml:space="preserve">   </t>
    </r>
    <r>
      <rPr>
        <sz val="9.5"/>
        <color rgb="FF000000"/>
        <rFont val="Calibri"/>
        <family val="2"/>
        <scheme val="minor"/>
      </rPr>
      <t>The waiver enrollment date is found at PATH: HCSIS &gt; Individual &gt; Eligibility &gt; Eligibility determination &gt; Waiver/program enrollment.</t>
    </r>
  </si>
  <si>
    <t>2. (No) The documentation does not confirm timely start of service(s).</t>
  </si>
  <si>
    <r>
      <t>·</t>
    </r>
    <r>
      <rPr>
        <sz val="7"/>
        <color theme="1"/>
        <rFont val="Times New Roman"/>
        <family val="1"/>
      </rPr>
      <t xml:space="preserve">   </t>
    </r>
    <r>
      <rPr>
        <sz val="9.5"/>
        <color rgb="FF000000"/>
        <rFont val="Calibri"/>
        <family val="2"/>
        <scheme val="minor"/>
      </rPr>
      <t>The reviewer uses the waiver enrollment date and the date on the PA 162 to calculate if the services were initiated within 45 days.</t>
    </r>
  </si>
  <si>
    <r>
      <t>·</t>
    </r>
    <r>
      <rPr>
        <sz val="7"/>
        <color theme="1"/>
        <rFont val="Times New Roman"/>
        <family val="1"/>
      </rPr>
      <t xml:space="preserve">   </t>
    </r>
    <r>
      <rPr>
        <sz val="9.5"/>
        <color rgb="FF000000"/>
        <rFont val="Calibri"/>
        <family val="2"/>
        <scheme val="minor"/>
      </rPr>
      <t>The reviewer accepts any documentation (which may include billing, SC notes, spreadsheets, etc.) that the AE has to show that they implemented their protocol and ensured timely service initiation.</t>
    </r>
  </si>
  <si>
    <r>
      <t>·</t>
    </r>
    <r>
      <rPr>
        <sz val="7"/>
        <color theme="1"/>
        <rFont val="Times New Roman"/>
        <family val="1"/>
      </rPr>
      <t xml:space="preserve">   </t>
    </r>
    <r>
      <rPr>
        <sz val="9.5"/>
        <color rgb="FF000000"/>
        <rFont val="Calibri"/>
        <family val="2"/>
        <scheme val="minor"/>
      </rPr>
      <t>The documentation will be specific to the AE and may vary.</t>
    </r>
  </si>
  <si>
    <t>COMMENT NEEDED – If “No,” identify the number of calendar days past 45 calendar days the service(s) started.</t>
  </si>
  <si>
    <t>71a.</t>
  </si>
  <si>
    <t>Waiver services are initiated.</t>
  </si>
  <si>
    <r>
      <t>·</t>
    </r>
    <r>
      <rPr>
        <sz val="7"/>
        <color theme="1"/>
        <rFont val="Times New Roman"/>
        <family val="1"/>
      </rPr>
      <t xml:space="preserve">   </t>
    </r>
    <r>
      <rPr>
        <sz val="9.5"/>
        <color rgb="FF000000"/>
        <rFont val="Calibri"/>
        <family val="2"/>
        <scheme val="minor"/>
      </rPr>
      <t>The AE provides documentation that service(s) are initiated.</t>
    </r>
  </si>
  <si>
    <t>71b.</t>
  </si>
  <si>
    <t>Disenrollment procedures have been initiated as per ODP policies and procedures, and HCSIS amended as appropriate.</t>
  </si>
  <si>
    <r>
      <t>·</t>
    </r>
    <r>
      <rPr>
        <sz val="7"/>
        <color theme="1"/>
        <rFont val="Times New Roman"/>
        <family val="1"/>
      </rPr>
      <t xml:space="preserve">   </t>
    </r>
    <r>
      <rPr>
        <sz val="9.5"/>
        <color rgb="FF000000"/>
        <rFont val="Calibri"/>
        <family val="2"/>
        <scheme val="minor"/>
      </rPr>
      <t>If the individual is determined not to need waiver services (other than supports coordination) the AE must document that the individual is disenrolled from the waiver.</t>
    </r>
  </si>
  <si>
    <r>
      <t>·</t>
    </r>
    <r>
      <rPr>
        <sz val="7"/>
        <color theme="1"/>
        <rFont val="Times New Roman"/>
        <family val="1"/>
      </rPr>
      <t xml:space="preserve">   </t>
    </r>
    <r>
      <rPr>
        <sz val="9.5"/>
        <color rgb="FF000000"/>
        <rFont val="Calibri"/>
        <family val="2"/>
        <scheme val="minor"/>
      </rPr>
      <t>If the determination is that the individual does not need waiver services, the AE must initiate disenrollment procedures per ODP policies and procedures, which includes notification to the individual of hearing and appeal rights.</t>
    </r>
  </si>
  <si>
    <t>71c.</t>
  </si>
  <si>
    <t>71d.</t>
  </si>
  <si>
    <t>71e.</t>
  </si>
  <si>
    <t>AE:</t>
  </si>
  <si>
    <t>Review Period:</t>
  </si>
  <si>
    <t>Region:</t>
  </si>
  <si>
    <t>Reviewer:</t>
  </si>
  <si>
    <t>Individual's Name and MCI # from Sample</t>
  </si>
  <si>
    <t>Question Type</t>
  </si>
  <si>
    <t>Question Number</t>
  </si>
  <si>
    <r>
      <t xml:space="preserve">Applicable Funding Type
</t>
    </r>
    <r>
      <rPr>
        <b/>
        <sz val="8"/>
        <rFont val="Arial"/>
        <family val="2"/>
      </rPr>
      <t>(All Funding,
 Waiver Funded Only, Non-Waiver Funded Only)</t>
    </r>
  </si>
  <si>
    <t>Question
and
Remediation Options</t>
  </si>
  <si>
    <t>Answer/
Score</t>
  </si>
  <si>
    <t>Total Sample (HIDE)</t>
  </si>
  <si>
    <t>Records "NA" (HIDE)</t>
  </si>
  <si>
    <t>Records 'N' (HIDE)</t>
  </si>
  <si>
    <t xml:space="preserve">Total Applicable  </t>
  </si>
  <si>
    <t>Total Verified</t>
  </si>
  <si>
    <t>Total Remediated</t>
  </si>
  <si>
    <r>
      <rPr>
        <b/>
        <sz val="10"/>
        <rFont val="Arial"/>
        <family val="2"/>
      </rPr>
      <t xml:space="preserve">AE COMMENTS
</t>
    </r>
    <r>
      <rPr>
        <sz val="10"/>
        <rFont val="Arial"/>
        <family val="2"/>
      </rPr>
      <t>Enter comments for all instances when the requirement is not met ("No" response) or as directed in guidance (red text in comment box).</t>
    </r>
  </si>
  <si>
    <t>Funding Type</t>
  </si>
  <si>
    <t xml:space="preserve">Race </t>
  </si>
  <si>
    <t>Data &amp; Policy (D&amp;P)</t>
  </si>
  <si>
    <t>Not Applicable</t>
  </si>
  <si>
    <t>If "Yes," identify how the entity is improving racial equity performance.</t>
  </si>
  <si>
    <t>If “Yes,” identify all administrative functions that are delegated or purchased.</t>
  </si>
  <si>
    <t>D&amp;P Remediation</t>
  </si>
  <si>
    <t>a-AE obtains required documentation.</t>
  </si>
  <si>
    <t>b-AE will no longer delegate or purchase the administrative function(s) to an SCO that provides ID/A Waiver services.</t>
  </si>
  <si>
    <t>c-Other remediation action.</t>
  </si>
  <si>
    <t>a-AE completes monitoring of delegated or purchased administrative function(s).</t>
  </si>
  <si>
    <t>b-AE completes required documentation.</t>
  </si>
  <si>
    <r>
      <t xml:space="preserve">4. The AE maintains written documentation of any delegated or purchased function related to incident management (IM).
</t>
    </r>
    <r>
      <rPr>
        <sz val="10"/>
        <color rgb="FFFF0000"/>
        <rFont val="Arial"/>
        <family val="2"/>
      </rPr>
      <t xml:space="preserve">*If the response is Yes for the IM function being delegated/purchased during review, response for Q4 should not be N/A. </t>
    </r>
    <r>
      <rPr>
        <sz val="10"/>
        <color theme="1"/>
        <rFont val="Arial"/>
        <family val="2"/>
      </rPr>
      <t xml:space="preserve">
Enter name of Agency that performed the delegated/purchased IM function during the review in columns J-M.</t>
    </r>
  </si>
  <si>
    <t>Incident Management Training</t>
  </si>
  <si>
    <t>Yes's</t>
  </si>
  <si>
    <t>No's</t>
  </si>
  <si>
    <t>None</t>
  </si>
  <si>
    <t>Investigations conducted by a Department CI</t>
  </si>
  <si>
    <t>Administrative Review of Investigations</t>
  </si>
  <si>
    <t>Certified Investigator Peer Review (CIPR) Process</t>
  </si>
  <si>
    <t>Quality Management and Trend Analysis</t>
  </si>
  <si>
    <t>Data Entry</t>
  </si>
  <si>
    <t>IM Representative Functions</t>
  </si>
  <si>
    <t>Management Review of Incidents</t>
  </si>
  <si>
    <t>Initial Management Reviews:</t>
  </si>
  <si>
    <t>Final Management Reviews:</t>
  </si>
  <si>
    <t>Y</t>
  </si>
  <si>
    <t>N</t>
  </si>
  <si>
    <t>b-Other remediation action.</t>
  </si>
  <si>
    <t>Weekend/Holiday Incident Reviews:</t>
  </si>
  <si>
    <t>The AE completes monitoring of delegated or purchased incident management function(s).</t>
  </si>
  <si>
    <t>a-AE completes monitoring of delegated or purchased IM function(s).</t>
  </si>
  <si>
    <t>a-AE designates a point person.</t>
  </si>
  <si>
    <t>b-AE develops/updates documents or evidence.</t>
  </si>
  <si>
    <t>a-AE develops/modifies a policy.</t>
  </si>
  <si>
    <t>a-AE develops/modifies a protocol.</t>
  </si>
  <si>
    <t>b-AE trains staff on the existing protocol.</t>
  </si>
  <si>
    <t xml:space="preserve">a-AE implements ODP’s Provider risk screening process. </t>
  </si>
  <si>
    <t>b-AE trains staff on the existing policy.</t>
  </si>
  <si>
    <t>Provide details on how the AE is completing their trend analysis.</t>
  </si>
  <si>
    <t>a-AE conducts and documents trend analysis for all incident categories.</t>
  </si>
  <si>
    <t>b-AE develops/modifies a policy.</t>
  </si>
  <si>
    <t>c-AE trains staff on the existing policy.</t>
  </si>
  <si>
    <t>d-Other remediation action.</t>
  </si>
  <si>
    <t>If “No,” identify any areas of the HRC expectations the AE is not implementing per the HRC bulletin.</t>
  </si>
  <si>
    <t>a-AE operates an HRC.</t>
  </si>
  <si>
    <t>The AE engages with the Health Care Quality Unit (HCQU).</t>
  </si>
  <si>
    <t>a-AE engages with the HCQU.</t>
  </si>
  <si>
    <t>Identify instances where the AE has documentation of contact with the SCO regarding PUNS updates needed and the SCO did not take action.</t>
  </si>
  <si>
    <t>a-AE conducts oversight.</t>
  </si>
  <si>
    <t>a-AE develops a process for sharing information.</t>
  </si>
  <si>
    <t>a-AE develops a process to identify prospective individuals for waiver enrollment.</t>
  </si>
  <si>
    <t>b-AE modifies their process.</t>
  </si>
  <si>
    <t>a-AE develops a plan.</t>
  </si>
  <si>
    <t>a-AE completes review of auto approved and authorized ISPs.</t>
  </si>
  <si>
    <t>b-AE develops/modifies a protocol.</t>
  </si>
  <si>
    <t>c-AE trains staff on the existing protocol.</t>
  </si>
  <si>
    <t>If “Yes,” identify the activities the AE completed around competitive integrated employment.</t>
  </si>
  <si>
    <t>a-AE identifies employment SME.</t>
  </si>
  <si>
    <t>a-AE works with community stakeholders to create or join an already existing employment coalition.</t>
  </si>
  <si>
    <t>a-AE completes fair hearing and appeal activities.</t>
  </si>
  <si>
    <t>a-AE provides documentation that the AWC FMS Provider was qualified in accordance with ODP’s standardized procedures.</t>
  </si>
  <si>
    <t>b-AE must notify ODP for further review and potential action if the required documents are not promptly obtained.</t>
  </si>
  <si>
    <t>c-AE must notify ODP for further review and potential action if the documentation obtained do not result in qualification.</t>
  </si>
  <si>
    <t>a-AE provides documentation that the PROVIDER 1 was qualified in accordance with ODP’s standardized procedures.</t>
  </si>
  <si>
    <t>a-AE provides documentation that the PROVIDER 2 was qualified in accordance with ODP’s standardized procedures.</t>
  </si>
  <si>
    <t>a-AE provides documentation that the CPS Provider was qualified in accordance with ODP’s standardized procedures.</t>
  </si>
  <si>
    <t xml:space="preserve">**The AE uses person-centered performance data in developing the Quality Management Plan (QMP) and its Action Plan. </t>
  </si>
  <si>
    <t>a-AE develops a QMP and its Action Plan using person-centered performance data.</t>
  </si>
  <si>
    <t>b-AE revises QMP and its Action Plan using person-centered performance data.</t>
  </si>
  <si>
    <t xml:space="preserve">b-AE revises QMP and its Action Plan using person-centered performance data. </t>
  </si>
  <si>
    <t>c-AE uses data to assess progress towards achieving identified person-centered goals and target objectives.</t>
  </si>
  <si>
    <t>a-AE develops/modifies a process.</t>
  </si>
  <si>
    <t>b-AE trains staff on the existing process.</t>
  </si>
  <si>
    <r>
      <rPr>
        <sz val="10"/>
        <color rgb="FFFF0000"/>
        <rFont val="Arial"/>
        <family val="2"/>
      </rPr>
      <t>*Complete Training Tracker before selecting response.</t>
    </r>
    <r>
      <rPr>
        <sz val="10"/>
        <color theme="1"/>
        <rFont val="Arial"/>
        <family val="2"/>
      </rPr>
      <t xml:space="preserve">
The AE attends and participates in all trainings that includes AEs as the target audience and/or is relative to the AE’s staff role functions.</t>
    </r>
  </si>
  <si>
    <t>a-AE ensures AE staff complete required training.</t>
  </si>
  <si>
    <t>a-AE provides assistance as needed.</t>
  </si>
  <si>
    <t>Record Review (RR)</t>
  </si>
  <si>
    <t>All Funding</t>
  </si>
  <si>
    <t>RR Remediation</t>
  </si>
  <si>
    <t>a-AE changed practice to work with the individual and their team.</t>
  </si>
  <si>
    <t>0-30 days</t>
  </si>
  <si>
    <t>31-60 days</t>
  </si>
  <si>
    <t>61-90 days</t>
  </si>
  <si>
    <t>over 90 days</t>
  </si>
  <si>
    <t>c-Remediation by exception.</t>
  </si>
  <si>
    <t>If “No,” document how many calendar days past the ARUD the plan was approved.</t>
  </si>
  <si>
    <t>a-AE approves ISP.</t>
  </si>
  <si>
    <t>c-AE trains staff on existing protocol.</t>
  </si>
  <si>
    <t>e-Remediation by exception.</t>
  </si>
  <si>
    <t>If “No,” identify any assessed needs that were not addressed in the ISP.</t>
  </si>
  <si>
    <t>d-Remediation by exception.</t>
  </si>
  <si>
    <t>If “No,” identify what community activities are missing from the ISP.</t>
  </si>
  <si>
    <t>Waiver Funded Only</t>
  </si>
  <si>
    <t>If “No,” identify which services authorized were not consistent with the current ODP service definitions.</t>
  </si>
  <si>
    <t xml:space="preserve">If YES, when: </t>
  </si>
  <si>
    <t>If “Yes,” identify the need(s), the date(s) the need(s) was identified, the service(s), and type of change(s).</t>
  </si>
  <si>
    <t>a-AE provides written notice of Due process rights.</t>
  </si>
  <si>
    <t>Q52 is only applicable to some individuals.</t>
  </si>
  <si>
    <t>a-AE makes referral to OVR.</t>
  </si>
  <si>
    <t>Q53 is only applicable to some individuals.</t>
  </si>
  <si>
    <t>If “No,” identify why the service is not eligible.</t>
  </si>
  <si>
    <t xml:space="preserve">The DP 251 form is complete. </t>
  </si>
  <si>
    <t>a-AE corrects the LOC reevaluation form (DP 251).</t>
  </si>
  <si>
    <t>b-AE completes the LOC reevaluation form (DP 251).</t>
  </si>
  <si>
    <t>c-AE corrects or completes the LOC reevaluation form (DP 251); eligibility criteria was not met.</t>
  </si>
  <si>
    <t>f-Remediation outstanding.</t>
  </si>
  <si>
    <t xml:space="preserve">The DP 251 is timely. </t>
  </si>
  <si>
    <t>If not timely, document how late 
the DP 251 was.</t>
  </si>
  <si>
    <t xml:space="preserve">The medical evaluation includes a recommendation for an ICF/ID or ICF/ORC LOC. </t>
  </si>
  <si>
    <t>b-AE obtains required documentation; eligibility criteria was not met.</t>
  </si>
  <si>
    <t>e-Remediation outstanding.</t>
  </si>
  <si>
    <t xml:space="preserve">The medical evaluation occurs within the 365-day period prior to the QDDP signature on the DP 251. </t>
  </si>
  <si>
    <t xml:space="preserve">The AE used the Waiver reevaluation tool to complete the reevaluation process. </t>
  </si>
  <si>
    <t>a-AE completes the Waiver reevaluation tool.</t>
  </si>
  <si>
    <t>b-AE completes the Waiver reevaluation tool; eligibility criteria was not met.</t>
  </si>
  <si>
    <t>a-AE enters the reevaluation date into HCSIS.</t>
  </si>
  <si>
    <t>d-Remediation outstanding.</t>
  </si>
  <si>
    <t>Non- Waiver Funded Only</t>
  </si>
  <si>
    <t xml:space="preserve">The AE offers choice of Supports Coordination Organizations (SCOs) to the individual/family upon initial enrollment to TSM that includes documenting the offering of choice. </t>
  </si>
  <si>
    <t>a-AE provides the individual with information as required.</t>
  </si>
  <si>
    <t>AE Name:</t>
  </si>
  <si>
    <t>Name of Required Training</t>
  </si>
  <si>
    <t>Staff 
Last Name</t>
  </si>
  <si>
    <t>Staff 
First Name</t>
  </si>
  <si>
    <t>Title</t>
  </si>
  <si>
    <t>Date Training was Completed</t>
  </si>
  <si>
    <t>ISP Residential Staffing for AE ISP Reviewers
(Live Sessions May 2 and May 4)</t>
  </si>
  <si>
    <t>Administrative Entities: 2023 State of the State with Deputy Secretary Ahrens
(Live Session February 3)</t>
  </si>
  <si>
    <t>QA&amp;I Cycle 2 Training for AEs, SCOs, and Providers- Updated June 2023</t>
  </si>
  <si>
    <t>Number of Required Trainings for 
Cycle 2, Year 2</t>
  </si>
  <si>
    <t>Number of Staff who completed 
Required Training</t>
  </si>
  <si>
    <t>Response to Question 40</t>
  </si>
  <si>
    <t>Percent of Required 
Trainings Completed</t>
  </si>
  <si>
    <t xml:space="preserve"> Individual's Name and MCI # from Sample</t>
  </si>
  <si>
    <t>Enrollment Timeframe Applicable</t>
  </si>
  <si>
    <t>Records "N/A" (HIDE)</t>
  </si>
  <si>
    <t>Race</t>
  </si>
  <si>
    <t>Newly Enrolled</t>
  </si>
  <si>
    <t>Date of Waiver Enrollment</t>
  </si>
  <si>
    <t>*The AE provides notification of Due Process Rights at waiver enrollment.</t>
  </si>
  <si>
    <t>a-AE completes LOC determination.</t>
  </si>
  <si>
    <t>b-AE notifies any/all waiver Providers to void incorrect billing.</t>
  </si>
  <si>
    <t>a-AE corrects the LOC form.</t>
  </si>
  <si>
    <t>b-AE completes the LOC form; eligibility criteria was met.</t>
  </si>
  <si>
    <t>c-AE completes the LOC form; eligibility criteria was not met.</t>
  </si>
  <si>
    <t>b-AE corrects the Program Diagnosis in HCSIS.</t>
  </si>
  <si>
    <t>c-AE corrects the LOC determination on DP 250 or completes a DP 251 that specifies correct diagnosis and Program Diagnosis.</t>
  </si>
  <si>
    <t>If “No,” record specific details of reason for noncompliance.</t>
  </si>
  <si>
    <t>*A record contains evidence that the disability occurred during the developmental period which is prior to the individual’s 22nd birthday.</t>
  </si>
  <si>
    <t xml:space="preserve">The AE maintains documentation of financial eligibility for waiver services. </t>
  </si>
  <si>
    <t>If “No,” identify the number of calendar days past 45 calendar days the service(s) started.</t>
  </si>
  <si>
    <t>a-Waiver services are initiated.</t>
  </si>
  <si>
    <t>b-Disenrollment procedures have been initiated as per ODP policies and procedures, and HCSIS amended as appropriate.</t>
  </si>
  <si>
    <t xml:space="preserve">Region: </t>
  </si>
  <si>
    <t>Y/N Questions Tally</t>
  </si>
  <si>
    <t>1-20</t>
  </si>
  <si>
    <t>21-41</t>
  </si>
  <si>
    <t>Record Review Score</t>
  </si>
  <si>
    <t>% Record Review</t>
  </si>
  <si>
    <t>1Y,2Y,3N,4N,5N/A</t>
  </si>
  <si>
    <t>IF(Questions!E9="1 Yes",100%,IF(Questions!E38="2 Yes",100%,IF(Questions!E38="3 No",0%,IF(Questions!E38="4 No",0%,IF(Questions!E38="5 N/A","N/A","Not Answered")))))</t>
  </si>
  <si>
    <t>Total "Y"</t>
  </si>
  <si>
    <t>% Record Review Tally</t>
  </si>
  <si>
    <t>Total N/A</t>
  </si>
  <si>
    <t>1Y,2N,3N,4N/A</t>
  </si>
  <si>
    <t>IF(Questions!E55="1 Yes",100%,IF(Questions!E55="2 No",0%,IF(Questions!E55="3 No",0%,IF(Questions!E55="4 N/A","N/A","Not Answered"))))</t>
  </si>
  <si>
    <t>Total "NA"</t>
  </si>
  <si>
    <t>Total Q</t>
  </si>
  <si>
    <t>1Y,2N</t>
  </si>
  <si>
    <t>IF(Questions!E63="1 Yes",100%,IF(Questions!E63="2 No",0%, "Not Answered"))</t>
  </si>
  <si>
    <t>17</t>
  </si>
  <si>
    <t>Total "N/A"</t>
  </si>
  <si>
    <t>Total Applicable</t>
  </si>
  <si>
    <t>1Y,2N,3N/A</t>
  </si>
  <si>
    <t>IF(Questions!E73="1 Yes",100%,IF(Questions!E73="2 No",0%,IF(Questions!E73="3 N/A","N/A","Not Answered")))</t>
  </si>
  <si>
    <t>1Y,2N,3N</t>
  </si>
  <si>
    <t>IF(Questions!E73="1 Yes",100%,IF(Questions!E73="2 No",0%,IF(Questions!E73="3 No",0%,"Not Answered")))</t>
  </si>
  <si>
    <t>Score</t>
  </si>
  <si>
    <t>Data &amp; Policy Questions Score</t>
  </si>
  <si>
    <t>Non-Newly Enrolled</t>
  </si>
  <si>
    <t>For the IM functions listed below, select "Yes" or "No" to record if the AE delegated or purchased the IM function.
*If the answer is "Yes", answer question 4 (to the right) in columns I-M and enter the name of agency that performed the function.</t>
  </si>
  <si>
    <r>
      <t>3.</t>
    </r>
    <r>
      <rPr>
        <sz val="7"/>
        <color theme="1"/>
        <rFont val="Times New Roman"/>
        <family val="1"/>
      </rPr>
      <t xml:space="preserve"> </t>
    </r>
    <r>
      <rPr>
        <sz val="9.5"/>
        <color rgb="FF000000"/>
        <rFont val="Calibri"/>
        <family val="2"/>
        <scheme val="minor"/>
      </rPr>
      <t>(N/A) The AE does not delegate or purchase any IM functions.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</si>
</sst>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mm/dd/yy;@"/>
    <numFmt numFmtId="167" formatCode="m/d/yyyy;@"/>
  </numFmts>
  <fonts count="93" x14ac:knownFonts="1">
    <font>
      <sz val="11"/>
      <color theme="1"/>
      <name val="Calibri"/>
      <family val="2"/>
      <scheme val="minor"/>
    </font>
    <font>
      <i/>
      <sz val="11"/>
      <name val="Arial Narrow"/>
      <family val="2"/>
    </font>
    <font>
      <sz val="11"/>
      <color theme="1"/>
      <name val="Arial Narrow"/>
      <family val="2"/>
    </font>
    <font>
      <b/>
      <sz val="11"/>
      <color theme="1"/>
      <name val="Arial Narrow"/>
      <family val="2"/>
    </font>
    <font>
      <sz val="11"/>
      <name val="Arial Narrow"/>
      <family val="2"/>
    </font>
    <font>
      <sz val="11"/>
      <color theme="1"/>
      <name val="Calibri"/>
      <family val="2"/>
      <scheme val="minor"/>
    </font>
    <font>
      <sz val="11"/>
      <color rgb="FF9C0006"/>
      <name val="Calibri"/>
      <family val="2"/>
      <scheme val="minor"/>
    </font>
    <font>
      <b/>
      <sz val="10"/>
      <color rgb="FF333333"/>
      <name val="Verdana"/>
      <family val="2"/>
    </font>
    <font>
      <b/>
      <sz val="10"/>
      <name val="Arial"/>
      <family val="2"/>
    </font>
    <font>
      <b/>
      <sz val="10"/>
      <color indexed="60"/>
      <name val="Arial"/>
      <family val="2"/>
    </font>
    <font>
      <sz val="10"/>
      <name val="Arial"/>
      <family val="2"/>
    </font>
    <font>
      <sz val="10"/>
      <color theme="1"/>
      <name val="Arial"/>
      <family val="2"/>
    </font>
    <font>
      <sz val="9"/>
      <name val="Arial"/>
      <family val="2"/>
    </font>
    <font>
      <sz val="9"/>
      <color theme="1"/>
      <name val="Arial"/>
      <family val="2"/>
    </font>
    <font>
      <sz val="11"/>
      <color theme="1"/>
      <name val="Arial"/>
      <family val="2"/>
    </font>
    <font>
      <b/>
      <u/>
      <sz val="14"/>
      <color theme="1"/>
      <name val="Arial Narrow"/>
      <family val="2"/>
    </font>
    <font>
      <sz val="11"/>
      <color indexed="8"/>
      <name val="Arial"/>
      <family val="2"/>
    </font>
    <font>
      <b/>
      <sz val="11"/>
      <color theme="1"/>
      <name val="Arial"/>
      <family val="2"/>
    </font>
    <font>
      <b/>
      <sz val="11"/>
      <color indexed="8"/>
      <name val="Arial"/>
      <family val="2"/>
    </font>
    <font>
      <b/>
      <u/>
      <sz val="11"/>
      <color theme="1"/>
      <name val="Arial"/>
      <family val="2"/>
    </font>
    <font>
      <b/>
      <sz val="11"/>
      <color theme="1"/>
      <name val="Calibri"/>
      <family val="2"/>
      <scheme val="minor"/>
    </font>
    <font>
      <sz val="11"/>
      <name val="Arial"/>
      <family val="2"/>
    </font>
    <font>
      <b/>
      <sz val="11"/>
      <name val="Arial"/>
      <family val="2"/>
    </font>
    <font>
      <b/>
      <sz val="9"/>
      <name val="Arial"/>
      <family val="2"/>
    </font>
    <font>
      <b/>
      <sz val="10"/>
      <color theme="1"/>
      <name val="Arial"/>
      <family val="2"/>
    </font>
    <font>
      <sz val="10"/>
      <color theme="1"/>
      <name val="Arial Narrow"/>
      <family val="2"/>
    </font>
    <font>
      <sz val="8"/>
      <name val="Calibri"/>
      <family val="2"/>
      <scheme val="minor"/>
    </font>
    <font>
      <sz val="16"/>
      <color rgb="FF2F5496"/>
      <name val="Calibri Light"/>
      <family val="2"/>
    </font>
    <font>
      <sz val="12"/>
      <color rgb="FF1F3763"/>
      <name val="Calibri Light"/>
      <family val="2"/>
    </font>
    <font>
      <i/>
      <sz val="11"/>
      <color theme="1"/>
      <name val="Arial"/>
      <family val="2"/>
    </font>
    <font>
      <b/>
      <sz val="14"/>
      <color theme="1"/>
      <name val="Calibri"/>
      <family val="2"/>
      <scheme val="minor"/>
    </font>
    <font>
      <sz val="9"/>
      <color rgb="FFFF0000"/>
      <name val="Arial"/>
      <family val="2"/>
    </font>
    <font>
      <b/>
      <sz val="11"/>
      <color rgb="FF000000"/>
      <name val="Arial"/>
      <family val="2"/>
    </font>
    <font>
      <b/>
      <i/>
      <sz val="11"/>
      <color indexed="8"/>
      <name val="Arial"/>
      <family val="2"/>
    </font>
    <font>
      <sz val="10"/>
      <color theme="0"/>
      <name val="Arial"/>
      <family val="2"/>
    </font>
    <font>
      <sz val="9"/>
      <color indexed="81"/>
      <name val="Tahoma"/>
      <family val="2"/>
    </font>
    <font>
      <b/>
      <sz val="9"/>
      <color indexed="81"/>
      <name val="Tahoma"/>
      <family val="2"/>
    </font>
    <font>
      <sz val="11"/>
      <color theme="0"/>
      <name val="Calibri"/>
      <family val="2"/>
      <scheme val="minor"/>
    </font>
    <font>
      <i/>
      <sz val="11"/>
      <name val="Arial"/>
      <family val="2"/>
    </font>
    <font>
      <u/>
      <sz val="14"/>
      <color theme="1"/>
      <name val="Calibri"/>
      <family val="2"/>
      <scheme val="minor"/>
    </font>
    <font>
      <sz val="10"/>
      <color theme="1"/>
      <name val="Calibri"/>
      <family val="2"/>
      <scheme val="minor"/>
    </font>
    <font>
      <sz val="12"/>
      <color theme="1"/>
      <name val="Calibri"/>
      <family val="2"/>
      <scheme val="minor"/>
    </font>
    <font>
      <sz val="16"/>
      <color theme="1"/>
      <name val="Calibri"/>
      <family val="2"/>
      <scheme val="minor"/>
    </font>
    <font>
      <sz val="13"/>
      <color rgb="FF2F5496"/>
      <name val="Calibri Light"/>
      <family val="2"/>
    </font>
    <font>
      <i/>
      <sz val="11"/>
      <color theme="1"/>
      <name val="Calibri"/>
      <family val="2"/>
      <scheme val="minor"/>
    </font>
    <font>
      <i/>
      <sz val="7"/>
      <color theme="1"/>
      <name val="Times New Roman"/>
      <family val="1"/>
    </font>
    <font>
      <i/>
      <vertAlign val="superscript"/>
      <sz val="11"/>
      <color theme="1"/>
      <name val="Calibri"/>
      <family val="2"/>
      <scheme val="minor"/>
    </font>
    <font>
      <u/>
      <sz val="11"/>
      <color theme="10"/>
      <name val="Calibri"/>
      <family val="2"/>
      <scheme val="minor"/>
    </font>
    <font>
      <b/>
      <sz val="13"/>
      <color rgb="FF2F5496"/>
      <name val="Calibri Light"/>
      <family val="2"/>
    </font>
    <font>
      <sz val="9.5"/>
      <color rgb="FFFFFFFF"/>
      <name val="Calibri"/>
      <family val="2"/>
      <scheme val="minor"/>
    </font>
    <font>
      <sz val="9.5"/>
      <color rgb="FF000000"/>
      <name val="Calibri"/>
      <family val="2"/>
      <scheme val="minor"/>
    </font>
    <font>
      <b/>
      <sz val="9.5"/>
      <color rgb="FF000000"/>
      <name val="Calibri"/>
      <family val="2"/>
      <scheme val="minor"/>
    </font>
    <font>
      <b/>
      <sz val="9.5"/>
      <color theme="1"/>
      <name val="Calibri"/>
      <family val="2"/>
      <scheme val="minor"/>
    </font>
    <font>
      <sz val="9.5"/>
      <color theme="1"/>
      <name val="Symbol"/>
      <family val="1"/>
      <charset val="2"/>
    </font>
    <font>
      <sz val="7"/>
      <color theme="1"/>
      <name val="Times New Roman"/>
      <family val="1"/>
    </font>
    <font>
      <sz val="9.5"/>
      <color theme="1"/>
      <name val="Calibri"/>
      <family val="2"/>
      <scheme val="minor"/>
    </font>
    <font>
      <sz val="9.5"/>
      <color rgb="FF000000"/>
      <name val="Symbol"/>
      <family val="1"/>
      <charset val="2"/>
    </font>
    <font>
      <sz val="7"/>
      <color rgb="FF000000"/>
      <name val="Times New Roman"/>
      <family val="1"/>
    </font>
    <font>
      <b/>
      <sz val="9"/>
      <color rgb="FF000000"/>
      <name val="Calibri"/>
      <family val="2"/>
      <scheme val="minor"/>
    </font>
    <font>
      <sz val="9.5"/>
      <color theme="1"/>
      <name val="Courier New"/>
      <family val="3"/>
    </font>
    <font>
      <sz val="11"/>
      <color rgb="FF000000"/>
      <name val="Calibri"/>
      <family val="2"/>
      <scheme val="minor"/>
    </font>
    <font>
      <sz val="9.5"/>
      <color rgb="FF333333"/>
      <name val="Symbol"/>
      <family val="1"/>
      <charset val="2"/>
    </font>
    <font>
      <sz val="7"/>
      <color rgb="FF333333"/>
      <name val="Times New Roman"/>
      <family val="1"/>
    </font>
    <font>
      <sz val="9.5"/>
      <name val="Symbol"/>
      <family val="1"/>
      <charset val="2"/>
    </font>
    <font>
      <sz val="7"/>
      <name val="Times New Roman"/>
      <family val="1"/>
    </font>
    <font>
      <sz val="9.5"/>
      <color rgb="FF000000"/>
      <name val="Calibri"/>
      <family val="2"/>
    </font>
    <font>
      <sz val="9"/>
      <color theme="1"/>
      <name val="Calibri"/>
      <family val="2"/>
      <scheme val="minor"/>
    </font>
    <font>
      <sz val="9"/>
      <color rgb="FF000000"/>
      <name val="Calibri"/>
      <family val="2"/>
      <scheme val="minor"/>
    </font>
    <font>
      <i/>
      <sz val="9.5"/>
      <color rgb="FF000000"/>
      <name val="Calibri"/>
      <family val="2"/>
      <scheme val="minor"/>
    </font>
    <font>
      <sz val="8"/>
      <color theme="1"/>
      <name val="Courier New"/>
      <family val="3"/>
    </font>
    <font>
      <sz val="10"/>
      <color theme="1"/>
      <name val="Courier New"/>
      <family val="3"/>
    </font>
    <font>
      <sz val="10"/>
      <color rgb="FF000000"/>
      <name val="Calibri"/>
      <family val="2"/>
      <scheme val="minor"/>
    </font>
    <font>
      <sz val="8"/>
      <color theme="1"/>
      <name val="Symbol"/>
      <family val="1"/>
      <charset val="2"/>
    </font>
    <font>
      <sz val="9.5"/>
      <color theme="1"/>
      <name val="Wingdings"/>
      <charset val="2"/>
    </font>
    <font>
      <b/>
      <i/>
      <sz val="9.5"/>
      <color rgb="FF000000"/>
      <name val="Calibri"/>
      <family val="2"/>
      <scheme val="minor"/>
    </font>
    <font>
      <b/>
      <sz val="10"/>
      <color rgb="FF000000"/>
      <name val="Calibri"/>
      <family val="2"/>
      <scheme val="minor"/>
    </font>
    <font>
      <sz val="10"/>
      <color theme="1"/>
      <name val="Symbol"/>
      <family val="1"/>
      <charset val="2"/>
    </font>
    <font>
      <sz val="9.5"/>
      <color rgb="FF333333"/>
      <name val="Calibri"/>
      <family val="2"/>
    </font>
    <font>
      <i/>
      <sz val="9.5"/>
      <color rgb="FF000000"/>
      <name val="Calibri"/>
      <family val="2"/>
    </font>
    <font>
      <sz val="6"/>
      <color rgb="FF2F5496"/>
      <name val="Calibri Light"/>
      <family val="2"/>
    </font>
    <font>
      <sz val="9.5"/>
      <color rgb="FF000000"/>
      <name val="Courier New"/>
      <family val="3"/>
    </font>
    <font>
      <b/>
      <u/>
      <sz val="9.5"/>
      <color rgb="FF000000"/>
      <name val="Calibri"/>
      <family val="2"/>
      <scheme val="minor"/>
    </font>
    <font>
      <vertAlign val="superscript"/>
      <sz val="9.5"/>
      <color rgb="FF000000"/>
      <name val="Calibri"/>
      <family val="2"/>
      <scheme val="minor"/>
    </font>
    <font>
      <sz val="4"/>
      <color theme="1"/>
      <name val="Calibri"/>
      <family val="2"/>
      <scheme val="minor"/>
    </font>
    <font>
      <b/>
      <vertAlign val="superscript"/>
      <sz val="9.5"/>
      <color rgb="FF000000"/>
      <name val="Calibri"/>
      <family val="2"/>
      <scheme val="minor"/>
    </font>
    <font>
      <b/>
      <sz val="8"/>
      <name val="Arial"/>
      <family val="2"/>
    </font>
    <font>
      <sz val="12"/>
      <color theme="1"/>
      <name val="Arial"/>
      <family val="2"/>
    </font>
    <font>
      <i/>
      <sz val="12"/>
      <color theme="1"/>
      <name val="Arial"/>
      <family val="2"/>
    </font>
    <font>
      <b/>
      <i/>
      <sz val="11"/>
      <color theme="1"/>
      <name val="Arial"/>
      <family val="2"/>
    </font>
    <font>
      <sz val="10"/>
      <color rgb="FFFF0000"/>
      <name val="Arial"/>
      <family val="2"/>
    </font>
    <font>
      <i/>
      <sz val="12"/>
      <name val="Arial"/>
      <family val="2"/>
    </font>
    <font>
      <b/>
      <sz val="13.2"/>
      <color rgb="FF404040"/>
      <name val="Arial"/>
      <family val="2"/>
    </font>
    <font>
      <sz val="11"/>
      <color rgb="FFFF0000"/>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002060"/>
        <bgColor indexed="64"/>
      </patternFill>
    </fill>
    <fill>
      <patternFill patternType="solid">
        <fgColor rgb="FFFFFFFF"/>
        <bgColor indexed="64"/>
      </patternFill>
    </fill>
    <fill>
      <patternFill patternType="solid">
        <fgColor rgb="FFD0CECE"/>
        <bgColor indexed="64"/>
      </patternFill>
    </fill>
    <fill>
      <patternFill patternType="solid">
        <fgColor theme="5" tint="0.79998168889431442"/>
        <bgColor indexed="64"/>
      </patternFill>
    </fill>
  </fills>
  <borders count="8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5" fillId="0" borderId="0"/>
    <xf numFmtId="0" fontId="6" fillId="6" borderId="0" applyNumberFormat="0" applyBorder="0" applyAlignment="0" applyProtection="0"/>
    <xf numFmtId="0" fontId="47" fillId="0" borderId="0" applyNumberFormat="0" applyFill="0" applyBorder="0" applyAlignment="0" applyProtection="0"/>
  </cellStyleXfs>
  <cellXfs count="810">
    <xf numFmtId="0" fontId="0" fillId="0" borderId="0" xfId="0"/>
    <xf numFmtId="0" fontId="2" fillId="0" borderId="0" xfId="0" applyFont="1" applyBorder="1" applyAlignment="1" applyProtection="1">
      <alignment horizontal="center"/>
    </xf>
    <xf numFmtId="0" fontId="0" fillId="0" borderId="0" xfId="0" applyProtection="1"/>
    <xf numFmtId="0" fontId="2" fillId="0" borderId="0" xfId="0" applyFont="1" applyProtection="1"/>
    <xf numFmtId="0" fontId="2" fillId="0" borderId="0" xfId="0" applyFont="1" applyFill="1" applyBorder="1" applyAlignment="1" applyProtection="1">
      <alignment horizontal="center"/>
    </xf>
    <xf numFmtId="9" fontId="2" fillId="0" borderId="0" xfId="0" applyNumberFormat="1" applyFont="1" applyFill="1" applyBorder="1" applyAlignment="1" applyProtection="1">
      <alignment horizontal="center"/>
    </xf>
    <xf numFmtId="0" fontId="2" fillId="0" borderId="0" xfId="0" applyFont="1" applyAlignment="1" applyProtection="1">
      <alignment horizontal="center"/>
    </xf>
    <xf numFmtId="0" fontId="0" fillId="0" borderId="0" xfId="0" applyFont="1" applyFill="1" applyBorder="1"/>
    <xf numFmtId="0" fontId="2" fillId="0" borderId="0" xfId="0" applyFont="1" applyFill="1" applyAlignment="1" applyProtection="1">
      <alignment horizontal="center"/>
    </xf>
    <xf numFmtId="0" fontId="7" fillId="0" borderId="0" xfId="0" applyFont="1" applyAlignment="1"/>
    <xf numFmtId="0" fontId="4" fillId="0" borderId="0" xfId="2" applyFont="1" applyFill="1" applyBorder="1" applyAlignment="1" applyProtection="1">
      <alignment horizontal="center"/>
    </xf>
    <xf numFmtId="0" fontId="0" fillId="0" borderId="0" xfId="0" applyAlignment="1">
      <alignment horizontal="center"/>
    </xf>
    <xf numFmtId="0" fontId="0" fillId="0" borderId="0" xfId="0" applyBorder="1"/>
    <xf numFmtId="0" fontId="4" fillId="0" borderId="0" xfId="0" applyFont="1" applyFill="1" applyBorder="1" applyAlignment="1" applyProtection="1">
      <alignment horizontal="center"/>
    </xf>
    <xf numFmtId="10" fontId="2" fillId="0" borderId="0" xfId="0" applyNumberFormat="1" applyFont="1" applyFill="1" applyBorder="1" applyAlignment="1" applyProtection="1">
      <alignment horizontal="center"/>
    </xf>
    <xf numFmtId="10" fontId="4" fillId="0" borderId="0" xfId="2" applyNumberFormat="1" applyFont="1" applyFill="1" applyBorder="1" applyAlignment="1" applyProtection="1">
      <alignment horizontal="center"/>
    </xf>
    <xf numFmtId="0" fontId="27" fillId="0" borderId="0" xfId="0" applyFont="1" applyAlignment="1">
      <alignment vertical="center"/>
    </xf>
    <xf numFmtId="0" fontId="28" fillId="0" borderId="0" xfId="0" applyFont="1" applyAlignment="1">
      <alignment vertical="center"/>
    </xf>
    <xf numFmtId="0" fontId="10" fillId="4" borderId="2" xfId="0" applyFont="1" applyFill="1" applyBorder="1" applyAlignment="1" applyProtection="1">
      <alignment horizontal="center" vertical="center"/>
      <protection locked="0"/>
    </xf>
    <xf numFmtId="1" fontId="10" fillId="0" borderId="49" xfId="0" applyNumberFormat="1" applyFont="1" applyFill="1" applyBorder="1" applyAlignment="1" applyProtection="1">
      <alignment horizontal="center" vertical="center"/>
      <protection locked="0"/>
    </xf>
    <xf numFmtId="1" fontId="11" fillId="0" borderId="49" xfId="0" applyNumberFormat="1" applyFont="1" applyFill="1" applyBorder="1" applyAlignment="1" applyProtection="1">
      <alignment horizontal="center" vertical="center"/>
      <protection locked="0"/>
    </xf>
    <xf numFmtId="1" fontId="11" fillId="9" borderId="49" xfId="0" applyNumberFormat="1"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0" fillId="0" borderId="0" xfId="0" applyProtection="1">
      <protection hidden="1"/>
    </xf>
    <xf numFmtId="0" fontId="16" fillId="0" borderId="39" xfId="0" applyFont="1" applyFill="1" applyBorder="1" applyAlignment="1" applyProtection="1">
      <alignment wrapText="1"/>
    </xf>
    <xf numFmtId="1" fontId="11" fillId="8" borderId="5" xfId="0" applyNumberFormat="1" applyFont="1" applyFill="1" applyBorder="1" applyAlignment="1" applyProtection="1">
      <alignment horizontal="center" vertical="center"/>
      <protection hidden="1"/>
    </xf>
    <xf numFmtId="0" fontId="11" fillId="0" borderId="46" xfId="0" applyFont="1" applyBorder="1" applyAlignment="1" applyProtection="1">
      <alignment horizontal="center" vertical="center"/>
      <protection locked="0"/>
    </xf>
    <xf numFmtId="1" fontId="11" fillId="5" borderId="49" xfId="0" applyNumberFormat="1" applyFont="1" applyFill="1" applyBorder="1" applyAlignment="1" applyProtection="1">
      <alignment horizontal="center" vertical="center"/>
      <protection locked="0"/>
    </xf>
    <xf numFmtId="0" fontId="11" fillId="5" borderId="49" xfId="0" applyFont="1" applyFill="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1" fontId="10" fillId="0" borderId="46" xfId="0" applyNumberFormat="1"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164" fontId="11" fillId="2" borderId="46" xfId="0" applyNumberFormat="1" applyFont="1" applyFill="1" applyBorder="1" applyAlignment="1" applyProtection="1">
      <alignment horizontal="center" vertical="center"/>
      <protection hidden="1"/>
    </xf>
    <xf numFmtId="1" fontId="11" fillId="8" borderId="53" xfId="0" applyNumberFormat="1" applyFont="1" applyFill="1" applyBorder="1" applyAlignment="1" applyProtection="1">
      <alignment horizontal="center" vertical="center"/>
      <protection hidden="1"/>
    </xf>
    <xf numFmtId="0" fontId="0" fillId="0" borderId="0" xfId="0" applyFill="1" applyBorder="1"/>
    <xf numFmtId="0" fontId="7" fillId="0" borderId="0" xfId="0" applyFont="1" applyFill="1" applyBorder="1" applyAlignment="1"/>
    <xf numFmtId="0" fontId="0" fillId="0" borderId="0" xfId="0" applyBorder="1" applyAlignment="1">
      <alignment horizontal="center"/>
    </xf>
    <xf numFmtId="1" fontId="11" fillId="8" borderId="59" xfId="0" applyNumberFormat="1"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left" vertical="center" wrapText="1"/>
      <protection hidden="1"/>
    </xf>
    <xf numFmtId="1" fontId="11" fillId="0" borderId="3" xfId="0" applyNumberFormat="1" applyFont="1" applyBorder="1" applyAlignment="1" applyProtection="1">
      <alignment horizontal="center" vertical="center"/>
      <protection hidden="1"/>
    </xf>
    <xf numFmtId="1" fontId="13" fillId="0" borderId="46" xfId="0" applyNumberFormat="1" applyFont="1" applyBorder="1" applyAlignment="1" applyProtection="1">
      <alignment horizontal="center" vertical="center"/>
      <protection hidden="1"/>
    </xf>
    <xf numFmtId="0" fontId="11" fillId="0" borderId="44" xfId="0" applyFont="1" applyFill="1" applyBorder="1" applyAlignment="1" applyProtection="1">
      <alignment horizontal="center" vertical="center" wrapText="1"/>
      <protection hidden="1"/>
    </xf>
    <xf numFmtId="0" fontId="11" fillId="0" borderId="41" xfId="0" applyFont="1" applyFill="1" applyBorder="1" applyAlignment="1" applyProtection="1">
      <alignment horizontal="center" vertical="center" wrapText="1"/>
      <protection hidden="1"/>
    </xf>
    <xf numFmtId="0" fontId="11" fillId="7" borderId="15" xfId="0" applyFont="1" applyFill="1" applyBorder="1" applyAlignment="1" applyProtection="1">
      <alignment horizontal="center" vertical="center" wrapText="1"/>
      <protection hidden="1"/>
    </xf>
    <xf numFmtId="0" fontId="11" fillId="7" borderId="50" xfId="0" applyFont="1" applyFill="1" applyBorder="1" applyAlignment="1" applyProtection="1">
      <alignment horizontal="center" vertical="center" wrapText="1"/>
      <protection hidden="1"/>
    </xf>
    <xf numFmtId="0" fontId="11" fillId="0" borderId="37"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7" borderId="22" xfId="0" applyFont="1" applyFill="1" applyBorder="1" applyAlignment="1" applyProtection="1">
      <alignment horizontal="center" vertical="center" wrapText="1"/>
      <protection hidden="1"/>
    </xf>
    <xf numFmtId="0" fontId="11" fillId="7" borderId="52" xfId="0" applyFont="1" applyFill="1" applyBorder="1" applyAlignment="1" applyProtection="1">
      <alignment horizontal="center" vertical="center" wrapText="1"/>
      <protection hidden="1"/>
    </xf>
    <xf numFmtId="1" fontId="11" fillId="8" borderId="4" xfId="0" applyNumberFormat="1" applyFont="1" applyFill="1" applyBorder="1" applyAlignment="1" applyProtection="1">
      <alignment horizontal="center" vertical="center"/>
      <protection hidden="1"/>
    </xf>
    <xf numFmtId="1" fontId="11" fillId="7" borderId="42" xfId="0" applyNumberFormat="1" applyFont="1" applyFill="1" applyBorder="1" applyAlignment="1" applyProtection="1">
      <alignment horizontal="center" vertical="center"/>
      <protection hidden="1"/>
    </xf>
    <xf numFmtId="1" fontId="11" fillId="7" borderId="8" xfId="0" applyNumberFormat="1"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left" vertical="center" wrapText="1"/>
      <protection hidden="1"/>
    </xf>
    <xf numFmtId="164" fontId="11" fillId="2" borderId="3" xfId="0" applyNumberFormat="1" applyFont="1" applyFill="1" applyBorder="1" applyAlignment="1" applyProtection="1">
      <alignment horizontal="center" vertical="center"/>
      <protection hidden="1"/>
    </xf>
    <xf numFmtId="0" fontId="11" fillId="0" borderId="43" xfId="0" applyFont="1" applyFill="1" applyBorder="1" applyAlignment="1" applyProtection="1">
      <alignment horizontal="center" vertical="center" wrapText="1"/>
      <protection hidden="1"/>
    </xf>
    <xf numFmtId="0" fontId="11" fillId="0" borderId="17"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protection hidden="1"/>
    </xf>
    <xf numFmtId="0" fontId="11" fillId="0" borderId="8"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left" vertical="center" wrapText="1"/>
      <protection hidden="1"/>
    </xf>
    <xf numFmtId="1" fontId="13" fillId="0" borderId="8" xfId="0" applyNumberFormat="1" applyFont="1" applyBorder="1" applyAlignment="1" applyProtection="1">
      <alignment horizontal="center" vertical="center"/>
      <protection hidden="1"/>
    </xf>
    <xf numFmtId="1" fontId="11" fillId="8" borderId="8" xfId="0" applyNumberFormat="1" applyFont="1" applyFill="1" applyBorder="1" applyAlignment="1" applyProtection="1">
      <alignment horizontal="center" vertical="center"/>
      <protection hidden="1"/>
    </xf>
    <xf numFmtId="49" fontId="12" fillId="0" borderId="28"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center" textRotation="90" wrapText="1"/>
      <protection hidden="1"/>
    </xf>
    <xf numFmtId="0" fontId="9" fillId="3" borderId="8" xfId="0" applyFont="1" applyFill="1" applyBorder="1" applyAlignment="1" applyProtection="1">
      <alignment horizontal="center" vertical="center" wrapText="1"/>
      <protection hidden="1"/>
    </xf>
    <xf numFmtId="0" fontId="3" fillId="0" borderId="0" xfId="0" applyFont="1" applyAlignment="1" applyProtection="1">
      <alignment horizontal="right"/>
      <protection hidden="1"/>
    </xf>
    <xf numFmtId="0" fontId="1" fillId="0" borderId="0" xfId="0" applyFont="1" applyBorder="1" applyAlignment="1" applyProtection="1">
      <alignment horizontal="left"/>
      <protection hidden="1"/>
    </xf>
    <xf numFmtId="0" fontId="2" fillId="0" borderId="0" xfId="0" applyFont="1" applyBorder="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32" xfId="0" applyFont="1" applyFill="1" applyBorder="1" applyAlignment="1" applyProtection="1">
      <protection hidden="1"/>
    </xf>
    <xf numFmtId="9" fontId="2" fillId="0" borderId="5" xfId="0" applyNumberFormat="1" applyFont="1" applyFill="1" applyBorder="1" applyAlignment="1" applyProtection="1">
      <alignment horizontal="center"/>
      <protection hidden="1"/>
    </xf>
    <xf numFmtId="0" fontId="2" fillId="0" borderId="5" xfId="0" applyFont="1" applyBorder="1" applyAlignment="1" applyProtection="1">
      <alignment horizontal="center"/>
      <protection hidden="1"/>
    </xf>
    <xf numFmtId="0" fontId="3" fillId="2" borderId="32" xfId="0" applyFont="1" applyFill="1" applyBorder="1" applyAlignment="1" applyProtection="1">
      <protection hidden="1"/>
    </xf>
    <xf numFmtId="0" fontId="3" fillId="2" borderId="5" xfId="0" applyFont="1" applyFill="1" applyBorder="1" applyAlignment="1" applyProtection="1">
      <protection hidden="1"/>
    </xf>
    <xf numFmtId="0" fontId="0" fillId="2" borderId="33" xfId="0" applyFill="1" applyBorder="1" applyProtection="1">
      <protection hidden="1"/>
    </xf>
    <xf numFmtId="0" fontId="2" fillId="0" borderId="0" xfId="0" applyFont="1" applyFill="1" applyBorder="1" applyAlignment="1" applyProtection="1">
      <protection hidden="1"/>
    </xf>
    <xf numFmtId="1" fontId="2" fillId="0" borderId="2" xfId="0" applyNumberFormat="1" applyFont="1" applyBorder="1" applyAlignment="1" applyProtection="1">
      <alignment horizontal="center"/>
      <protection hidden="1"/>
    </xf>
    <xf numFmtId="49" fontId="2" fillId="0" borderId="54" xfId="0" applyNumberFormat="1" applyFont="1" applyFill="1" applyBorder="1" applyAlignment="1" applyProtection="1">
      <alignment horizontal="center"/>
      <protection hidden="1"/>
    </xf>
    <xf numFmtId="1" fontId="2" fillId="0" borderId="2"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protection hidden="1"/>
    </xf>
    <xf numFmtId="0" fontId="2" fillId="0" borderId="54" xfId="0" applyFont="1" applyFill="1" applyBorder="1" applyAlignment="1" applyProtection="1">
      <alignment horizontal="left"/>
      <protection hidden="1"/>
    </xf>
    <xf numFmtId="0" fontId="2" fillId="0" borderId="2" xfId="0" applyFont="1" applyFill="1" applyBorder="1" applyAlignment="1" applyProtection="1">
      <alignment horizontal="center"/>
      <protection hidden="1"/>
    </xf>
    <xf numFmtId="0" fontId="3" fillId="0" borderId="55" xfId="0" applyFont="1" applyFill="1" applyBorder="1" applyAlignment="1" applyProtection="1">
      <protection hidden="1"/>
    </xf>
    <xf numFmtId="49" fontId="2" fillId="0" borderId="49" xfId="0" applyNumberFormat="1" applyFont="1" applyFill="1" applyBorder="1" applyAlignment="1" applyProtection="1">
      <alignment horizontal="center"/>
      <protection hidden="1"/>
    </xf>
    <xf numFmtId="1" fontId="2" fillId="0" borderId="63"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63" xfId="0" applyFont="1" applyFill="1" applyBorder="1" applyAlignment="1" applyProtection="1">
      <alignment horizontal="center"/>
      <protection hidden="1"/>
    </xf>
    <xf numFmtId="49" fontId="25" fillId="0" borderId="54" xfId="0" applyNumberFormat="1" applyFont="1" applyFill="1" applyBorder="1" applyAlignment="1" applyProtection="1">
      <alignment horizontal="center"/>
      <protection hidden="1"/>
    </xf>
    <xf numFmtId="49" fontId="25" fillId="0" borderId="49" xfId="0" applyNumberFormat="1" applyFont="1" applyFill="1" applyBorder="1" applyAlignment="1" applyProtection="1">
      <alignment horizontal="center"/>
      <protection hidden="1"/>
    </xf>
    <xf numFmtId="1" fontId="2" fillId="0" borderId="63" xfId="0" applyNumberFormat="1" applyFont="1" applyBorder="1" applyAlignment="1" applyProtection="1">
      <alignment horizontal="center" vertical="center"/>
      <protection hidden="1"/>
    </xf>
    <xf numFmtId="1" fontId="2" fillId="0" borderId="6" xfId="0" applyNumberFormat="1" applyFont="1" applyFill="1" applyBorder="1" applyAlignment="1" applyProtection="1">
      <alignment horizontal="center"/>
      <protection hidden="1"/>
    </xf>
    <xf numFmtId="49" fontId="2" fillId="0" borderId="56" xfId="0" applyNumberFormat="1" applyFont="1" applyFill="1" applyBorder="1" applyAlignment="1" applyProtection="1">
      <alignment horizontal="center"/>
      <protection hidden="1"/>
    </xf>
    <xf numFmtId="10" fontId="2" fillId="0" borderId="6" xfId="0" applyNumberFormat="1" applyFont="1" applyFill="1" applyBorder="1" applyAlignment="1" applyProtection="1">
      <alignment horizontal="center"/>
      <protection hidden="1"/>
    </xf>
    <xf numFmtId="49" fontId="2" fillId="0" borderId="62" xfId="0" applyNumberFormat="1" applyFont="1" applyFill="1" applyBorder="1" applyAlignment="1" applyProtection="1">
      <alignment horizontal="center"/>
      <protection hidden="1"/>
    </xf>
    <xf numFmtId="49" fontId="2" fillId="0" borderId="51" xfId="0" applyNumberFormat="1" applyFont="1" applyFill="1" applyBorder="1" applyAlignment="1" applyProtection="1">
      <alignment horizontal="center"/>
      <protection hidden="1"/>
    </xf>
    <xf numFmtId="164" fontId="2" fillId="0" borderId="64" xfId="0" applyNumberFormat="1" applyFont="1" applyFill="1" applyBorder="1" applyAlignment="1" applyProtection="1">
      <alignment horizontal="center"/>
      <protection hidden="1"/>
    </xf>
    <xf numFmtId="49" fontId="2" fillId="0" borderId="20" xfId="0" applyNumberFormat="1" applyFont="1" applyFill="1" applyBorder="1" applyAlignment="1" applyProtection="1">
      <alignment horizontal="center"/>
      <protection hidden="1"/>
    </xf>
    <xf numFmtId="1" fontId="2" fillId="0" borderId="20" xfId="0" applyNumberFormat="1" applyFont="1" applyFill="1" applyBorder="1" applyAlignment="1" applyProtection="1">
      <alignment horizontal="center"/>
      <protection hidden="1"/>
    </xf>
    <xf numFmtId="49" fontId="2" fillId="0" borderId="0" xfId="0" applyNumberFormat="1" applyFont="1" applyFill="1" applyBorder="1" applyAlignment="1" applyProtection="1">
      <alignment horizontal="center"/>
      <protection hidden="1"/>
    </xf>
    <xf numFmtId="0" fontId="8" fillId="2" borderId="2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1" fontId="8" fillId="2" borderId="8" xfId="0" applyNumberFormat="1" applyFont="1" applyFill="1" applyBorder="1" applyAlignment="1" applyProtection="1">
      <alignment horizontal="center" vertical="center" wrapText="1"/>
      <protection hidden="1"/>
    </xf>
    <xf numFmtId="0" fontId="23" fillId="2" borderId="8" xfId="0" applyFont="1" applyFill="1" applyBorder="1" applyAlignment="1" applyProtection="1">
      <alignment horizontal="center" vertical="center" wrapText="1"/>
      <protection hidden="1"/>
    </xf>
    <xf numFmtId="0" fontId="23" fillId="2" borderId="34"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left" vertical="center" wrapText="1"/>
      <protection hidden="1"/>
    </xf>
    <xf numFmtId="1" fontId="8" fillId="2" borderId="9" xfId="0" applyNumberFormat="1" applyFont="1" applyFill="1" applyBorder="1" applyAlignment="1" applyProtection="1">
      <alignment horizontal="center" vertical="center"/>
      <protection hidden="1"/>
    </xf>
    <xf numFmtId="1" fontId="8" fillId="2" borderId="9" xfId="0" applyNumberFormat="1" applyFont="1" applyFill="1" applyBorder="1" applyAlignment="1" applyProtection="1">
      <alignment horizontal="center" vertical="center" wrapText="1"/>
      <protection hidden="1"/>
    </xf>
    <xf numFmtId="1" fontId="12" fillId="0" borderId="20"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 fontId="11" fillId="5" borderId="37" xfId="0" applyNumberFormat="1" applyFont="1" applyFill="1" applyBorder="1" applyAlignment="1" applyProtection="1">
      <alignment horizontal="center" vertical="center"/>
      <protection hidden="1"/>
    </xf>
    <xf numFmtId="1" fontId="11" fillId="5" borderId="0" xfId="0" applyNumberFormat="1" applyFont="1" applyFill="1" applyBorder="1" applyAlignment="1" applyProtection="1">
      <alignment horizontal="center" vertical="center"/>
      <protection hidden="1"/>
    </xf>
    <xf numFmtId="1" fontId="13" fillId="5" borderId="0" xfId="0" applyNumberFormat="1" applyFont="1" applyFill="1" applyBorder="1" applyAlignment="1" applyProtection="1">
      <alignment horizontal="center" vertical="center"/>
      <protection hidden="1"/>
    </xf>
    <xf numFmtId="0" fontId="12" fillId="7" borderId="20" xfId="0" applyFont="1" applyFill="1" applyBorder="1" applyAlignment="1" applyProtection="1">
      <alignment horizontal="center" vertical="center"/>
      <protection hidden="1"/>
    </xf>
    <xf numFmtId="0" fontId="12" fillId="7" borderId="10" xfId="0" applyFont="1" applyFill="1" applyBorder="1" applyAlignment="1" applyProtection="1">
      <alignment horizontal="center" vertical="center"/>
      <protection hidden="1"/>
    </xf>
    <xf numFmtId="0" fontId="12" fillId="7" borderId="0" xfId="0" applyFont="1" applyFill="1" applyBorder="1" applyAlignment="1" applyProtection="1">
      <alignment horizontal="center" vertical="center"/>
      <protection hidden="1"/>
    </xf>
    <xf numFmtId="0" fontId="12" fillId="7" borderId="11" xfId="0" applyFont="1" applyFill="1" applyBorder="1" applyAlignment="1" applyProtection="1">
      <alignment horizontal="center" vertical="center"/>
      <protection hidden="1"/>
    </xf>
    <xf numFmtId="0" fontId="11" fillId="5" borderId="37" xfId="0" applyFont="1" applyFill="1" applyBorder="1" applyAlignment="1" applyProtection="1">
      <alignment horizontal="center" vertical="center"/>
      <protection hidden="1"/>
    </xf>
    <xf numFmtId="0" fontId="11" fillId="5" borderId="0" xfId="0" applyFont="1" applyFill="1" applyBorder="1" applyAlignment="1" applyProtection="1">
      <alignment horizontal="center" vertical="center"/>
      <protection hidden="1"/>
    </xf>
    <xf numFmtId="0" fontId="13" fillId="5"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1" fontId="13" fillId="0" borderId="0" xfId="0" applyNumberFormat="1"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24" xfId="0" applyFont="1" applyFill="1" applyBorder="1" applyAlignment="1" applyProtection="1">
      <alignment horizontal="center" vertical="center"/>
      <protection hidden="1"/>
    </xf>
    <xf numFmtId="1" fontId="10" fillId="0" borderId="37" xfId="0" applyNumberFormat="1" applyFont="1" applyFill="1" applyBorder="1" applyAlignment="1" applyProtection="1">
      <alignment horizontal="center" vertical="center"/>
      <protection hidden="1"/>
    </xf>
    <xf numFmtId="1" fontId="10" fillId="0" borderId="0" xfId="0" applyNumberFormat="1" applyFont="1" applyFill="1" applyBorder="1" applyAlignment="1" applyProtection="1">
      <alignment horizontal="center" vertical="center"/>
      <protection hidden="1"/>
    </xf>
    <xf numFmtId="1" fontId="12" fillId="0" borderId="0" xfId="0" applyNumberFormat="1" applyFont="1" applyFill="1" applyBorder="1" applyAlignment="1" applyProtection="1">
      <alignment horizontal="center" vertical="center"/>
      <protection hidden="1"/>
    </xf>
    <xf numFmtId="1" fontId="11" fillId="0" borderId="37" xfId="0" applyNumberFormat="1" applyFont="1" applyFill="1" applyBorder="1" applyAlignment="1" applyProtection="1">
      <alignment horizontal="center" vertical="center"/>
      <protection hidden="1"/>
    </xf>
    <xf numFmtId="1" fontId="11" fillId="0" borderId="0" xfId="0" applyNumberFormat="1" applyFont="1" applyFill="1" applyBorder="1" applyAlignment="1" applyProtection="1">
      <alignment horizontal="center" vertical="center"/>
      <protection hidden="1"/>
    </xf>
    <xf numFmtId="0" fontId="11" fillId="0" borderId="3" xfId="0" applyFont="1" applyFill="1" applyBorder="1" applyAlignment="1" applyProtection="1">
      <alignment vertical="center" wrapText="1"/>
      <protection hidden="1"/>
    </xf>
    <xf numFmtId="0" fontId="11" fillId="0" borderId="37"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Protection="1">
      <protection hidden="1"/>
    </xf>
    <xf numFmtId="0" fontId="11" fillId="9" borderId="2" xfId="0"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0" fontId="11" fillId="2" borderId="58" xfId="0" applyFont="1" applyFill="1" applyBorder="1" applyAlignment="1" applyProtection="1">
      <alignment horizontal="center" vertical="center"/>
      <protection hidden="1"/>
    </xf>
    <xf numFmtId="0" fontId="11" fillId="2" borderId="46" xfId="0" applyFont="1" applyFill="1" applyBorder="1" applyAlignment="1" applyProtection="1">
      <alignment horizontal="center" vertical="center"/>
      <protection hidden="1"/>
    </xf>
    <xf numFmtId="0" fontId="23" fillId="7" borderId="1" xfId="0" applyFont="1" applyFill="1" applyBorder="1" applyAlignment="1" applyProtection="1">
      <alignment horizontal="center" vertical="center"/>
      <protection hidden="1"/>
    </xf>
    <xf numFmtId="0" fontId="12" fillId="7" borderId="25" xfId="0" applyFont="1" applyFill="1" applyBorder="1" applyAlignment="1" applyProtection="1">
      <alignment horizontal="center" vertical="center"/>
      <protection hidden="1"/>
    </xf>
    <xf numFmtId="0" fontId="11" fillId="9" borderId="3" xfId="0" applyFont="1" applyFill="1" applyBorder="1" applyAlignment="1" applyProtection="1">
      <alignment horizontal="left" vertical="center" wrapText="1"/>
      <protection hidden="1"/>
    </xf>
    <xf numFmtId="0" fontId="23" fillId="7" borderId="16"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wrapText="1"/>
      <protection hidden="1"/>
    </xf>
    <xf numFmtId="0" fontId="12" fillId="0" borderId="5" xfId="0" applyFont="1" applyFill="1" applyBorder="1" applyAlignment="1" applyProtection="1">
      <alignment horizontal="center" vertical="center" wrapText="1"/>
      <protection hidden="1"/>
    </xf>
    <xf numFmtId="1" fontId="13" fillId="0" borderId="0" xfId="0" applyNumberFormat="1" applyFont="1" applyAlignment="1" applyProtection="1">
      <alignment horizontal="center" vertical="center"/>
      <protection hidden="1"/>
    </xf>
    <xf numFmtId="0" fontId="12" fillId="7" borderId="58" xfId="0" applyFont="1" applyFill="1" applyBorder="1" applyAlignment="1" applyProtection="1">
      <alignment horizontal="center" vertical="center"/>
      <protection hidden="1"/>
    </xf>
    <xf numFmtId="0" fontId="12" fillId="7" borderId="37" xfId="0" applyFont="1" applyFill="1" applyBorder="1" applyAlignment="1" applyProtection="1">
      <alignment horizontal="center" vertical="center"/>
      <protection hidden="1"/>
    </xf>
    <xf numFmtId="1" fontId="11" fillId="7" borderId="19" xfId="0" applyNumberFormat="1" applyFont="1" applyFill="1" applyBorder="1" applyAlignment="1" applyProtection="1">
      <alignment horizontal="center" vertical="center"/>
      <protection hidden="1"/>
    </xf>
    <xf numFmtId="1" fontId="11" fillId="7" borderId="7" xfId="0" applyNumberFormat="1" applyFont="1" applyFill="1" applyBorder="1" applyAlignment="1" applyProtection="1">
      <alignment horizontal="center" vertical="center"/>
      <protection hidden="1"/>
    </xf>
    <xf numFmtId="0" fontId="16" fillId="0" borderId="39" xfId="0" applyFont="1" applyFill="1" applyBorder="1" applyAlignment="1" applyProtection="1">
      <alignment vertical="top" wrapText="1"/>
    </xf>
    <xf numFmtId="0" fontId="11" fillId="0" borderId="59" xfId="0" applyFont="1" applyFill="1" applyBorder="1" applyAlignment="1" applyProtection="1">
      <alignment horizontal="center" vertical="center" wrapText="1"/>
      <protection hidden="1"/>
    </xf>
    <xf numFmtId="0" fontId="14" fillId="0" borderId="39" xfId="0" applyFont="1" applyFill="1" applyBorder="1" applyAlignment="1" applyProtection="1">
      <alignment vertical="top" wrapText="1"/>
    </xf>
    <xf numFmtId="0" fontId="33" fillId="0" borderId="39" xfId="0" applyFont="1" applyFill="1" applyBorder="1" applyAlignment="1" applyProtection="1">
      <alignment vertical="top" wrapText="1"/>
    </xf>
    <xf numFmtId="0" fontId="21" fillId="0" borderId="39" xfId="0" applyFont="1" applyFill="1" applyBorder="1" applyAlignment="1" applyProtection="1">
      <alignment vertical="top" wrapText="1"/>
    </xf>
    <xf numFmtId="0" fontId="14" fillId="0" borderId="39" xfId="0" applyFont="1" applyBorder="1" applyAlignment="1">
      <alignment vertical="top" wrapText="1"/>
    </xf>
    <xf numFmtId="0" fontId="17" fillId="15" borderId="39" xfId="0" applyFont="1" applyFill="1" applyBorder="1" applyAlignment="1">
      <alignment vertical="top" wrapText="1"/>
    </xf>
    <xf numFmtId="0" fontId="14" fillId="4" borderId="39" xfId="0" applyFont="1" applyFill="1" applyBorder="1" applyAlignment="1">
      <alignment vertical="top" wrapText="1"/>
    </xf>
    <xf numFmtId="0" fontId="21" fillId="9" borderId="39" xfId="0" applyFont="1" applyFill="1" applyBorder="1" applyAlignment="1">
      <alignment vertical="top" wrapText="1"/>
    </xf>
    <xf numFmtId="0" fontId="14" fillId="10" borderId="39" xfId="0" applyFont="1" applyFill="1" applyBorder="1" applyAlignment="1">
      <alignment vertical="top" wrapText="1"/>
    </xf>
    <xf numFmtId="0" fontId="14" fillId="0" borderId="39" xfId="0" applyFont="1" applyFill="1" applyBorder="1" applyAlignment="1">
      <alignment vertical="top" wrapText="1"/>
    </xf>
    <xf numFmtId="0" fontId="19" fillId="0" borderId="39" xfId="0" applyFont="1" applyFill="1" applyBorder="1" applyAlignment="1" applyProtection="1">
      <alignment vertical="top" wrapText="1"/>
    </xf>
    <xf numFmtId="0" fontId="14" fillId="0" borderId="40" xfId="0" applyFont="1" applyBorder="1" applyAlignment="1">
      <alignment vertical="top" wrapText="1"/>
    </xf>
    <xf numFmtId="0" fontId="11" fillId="0" borderId="37" xfId="0" applyFont="1" applyBorder="1" applyAlignment="1" applyProtection="1">
      <alignment horizontal="center" vertical="center"/>
      <protection locked="0"/>
    </xf>
    <xf numFmtId="0" fontId="11" fillId="9" borderId="4" xfId="0" applyFont="1" applyFill="1" applyBorder="1" applyAlignment="1" applyProtection="1">
      <alignment horizontal="right" vertical="center" wrapText="1"/>
      <protection hidden="1"/>
    </xf>
    <xf numFmtId="1" fontId="11" fillId="0" borderId="4" xfId="0" applyNumberFormat="1" applyFont="1" applyFill="1" applyBorder="1" applyAlignment="1" applyProtection="1">
      <alignment horizontal="center" vertical="center"/>
      <protection locked="0"/>
    </xf>
    <xf numFmtId="0" fontId="11" fillId="0" borderId="5" xfId="0" applyFont="1" applyBorder="1" applyAlignment="1" applyProtection="1">
      <alignment vertical="center" wrapText="1"/>
      <protection hidden="1"/>
    </xf>
    <xf numFmtId="0" fontId="11" fillId="0" borderId="46"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1" fontId="13" fillId="0" borderId="1" xfId="0" applyNumberFormat="1" applyFont="1" applyBorder="1" applyAlignment="1" applyProtection="1">
      <alignment horizontal="center" vertical="center"/>
      <protection hidden="1"/>
    </xf>
    <xf numFmtId="0" fontId="12" fillId="7" borderId="0" xfId="0" applyFont="1" applyFill="1" applyAlignment="1" applyProtection="1">
      <alignment horizontal="center" vertical="center"/>
      <protection hidden="1"/>
    </xf>
    <xf numFmtId="0" fontId="12" fillId="0" borderId="0" xfId="0" applyFont="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Protection="1">
      <protection hidden="1"/>
    </xf>
    <xf numFmtId="0" fontId="11" fillId="0" borderId="2" xfId="0" applyFont="1" applyBorder="1" applyAlignment="1" applyProtection="1">
      <alignment vertical="center" wrapText="1"/>
      <protection hidden="1"/>
    </xf>
    <xf numFmtId="0" fontId="11" fillId="0" borderId="49"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1" fontId="13" fillId="0" borderId="15" xfId="0" applyNumberFormat="1"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1" fontId="13" fillId="0" borderId="41"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1" fontId="13" fillId="0" borderId="0" xfId="0" applyNumberFormat="1" applyFont="1" applyAlignment="1" applyProtection="1">
      <alignment horizontal="center" vertical="center"/>
      <protection locked="0"/>
    </xf>
    <xf numFmtId="1" fontId="11" fillId="0" borderId="37" xfId="0" applyNumberFormat="1" applyFont="1" applyBorder="1" applyAlignment="1" applyProtection="1">
      <alignment horizontal="center" vertical="center"/>
      <protection hidden="1"/>
    </xf>
    <xf numFmtId="1" fontId="11" fillId="0" borderId="0" xfId="0" applyNumberFormat="1" applyFont="1" applyAlignment="1" applyProtection="1">
      <alignment horizontal="center" vertical="center"/>
      <protection hidden="1"/>
    </xf>
    <xf numFmtId="1" fontId="11" fillId="9" borderId="4" xfId="0" applyNumberFormat="1" applyFont="1" applyFill="1" applyBorder="1" applyAlignment="1" applyProtection="1">
      <alignment horizontal="center" vertical="center"/>
      <protection locked="0"/>
    </xf>
    <xf numFmtId="0" fontId="11" fillId="0" borderId="3" xfId="0" applyFont="1" applyBorder="1" applyAlignment="1" applyProtection="1">
      <alignment vertical="center" wrapText="1"/>
      <protection hidden="1"/>
    </xf>
    <xf numFmtId="0" fontId="11" fillId="0" borderId="37"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49"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1" fontId="13" fillId="0" borderId="15" xfId="0" applyNumberFormat="1" applyFont="1" applyBorder="1" applyAlignment="1" applyProtection="1">
      <alignment horizontal="center" vertical="center"/>
      <protection hidden="1"/>
    </xf>
    <xf numFmtId="0" fontId="12" fillId="7" borderId="2"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hidden="1"/>
    </xf>
    <xf numFmtId="0" fontId="12" fillId="7" borderId="55" xfId="0" applyFont="1" applyFill="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0" fontId="12" fillId="7" borderId="57" xfId="0" applyFont="1" applyFill="1" applyBorder="1" applyAlignment="1" applyProtection="1">
      <alignment horizontal="center" vertical="center"/>
      <protection hidden="1"/>
    </xf>
    <xf numFmtId="1" fontId="12" fillId="0" borderId="0" xfId="0" applyNumberFormat="1" applyFont="1" applyBorder="1" applyAlignment="1" applyProtection="1">
      <alignment horizontal="center" vertical="center"/>
      <protection locked="0"/>
    </xf>
    <xf numFmtId="1" fontId="13" fillId="0" borderId="0" xfId="0" applyNumberFormat="1" applyFont="1" applyBorder="1" applyAlignment="1" applyProtection="1">
      <alignment horizontal="center" vertical="center"/>
      <protection locked="0"/>
    </xf>
    <xf numFmtId="0" fontId="12" fillId="7" borderId="55" xfId="0" applyFont="1" applyFill="1" applyBorder="1" applyAlignment="1" applyProtection="1">
      <alignment horizontal="center" vertical="center"/>
      <protection locked="0"/>
    </xf>
    <xf numFmtId="1" fontId="13" fillId="7" borderId="1" xfId="0" applyNumberFormat="1" applyFont="1" applyFill="1" applyBorder="1" applyAlignment="1" applyProtection="1">
      <alignment horizontal="center" vertical="center" wrapText="1"/>
      <protection hidden="1"/>
    </xf>
    <xf numFmtId="0" fontId="12" fillId="7" borderId="2" xfId="0" applyFont="1" applyFill="1" applyBorder="1" applyAlignment="1" applyProtection="1">
      <alignment horizontal="left" vertical="top"/>
      <protection locked="0"/>
    </xf>
    <xf numFmtId="0" fontId="12" fillId="7" borderId="6" xfId="0" applyFont="1" applyFill="1" applyBorder="1" applyAlignment="1" applyProtection="1">
      <alignment horizontal="left" vertical="top"/>
      <protection locked="0"/>
    </xf>
    <xf numFmtId="0" fontId="12" fillId="7" borderId="12" xfId="0" applyFont="1" applyFill="1" applyBorder="1" applyAlignment="1" applyProtection="1">
      <alignment horizontal="center" vertical="center"/>
      <protection hidden="1"/>
    </xf>
    <xf numFmtId="0" fontId="12" fillId="7" borderId="14" xfId="0" applyFont="1" applyFill="1" applyBorder="1" applyAlignment="1" applyProtection="1">
      <alignment horizontal="center" vertical="center"/>
      <protection hidden="1"/>
    </xf>
    <xf numFmtId="0" fontId="12" fillId="7" borderId="40" xfId="0" applyFont="1" applyFill="1" applyBorder="1" applyAlignment="1" applyProtection="1">
      <alignment horizontal="left" vertical="top"/>
      <protection locked="0"/>
    </xf>
    <xf numFmtId="0" fontId="11" fillId="5" borderId="3" xfId="0" applyFont="1" applyFill="1" applyBorder="1" applyAlignment="1" applyProtection="1">
      <alignment horizontal="center" vertical="center" wrapText="1"/>
      <protection hidden="1"/>
    </xf>
    <xf numFmtId="0" fontId="10" fillId="5" borderId="3" xfId="0" applyFont="1" applyFill="1" applyBorder="1" applyAlignment="1" applyProtection="1">
      <alignment horizontal="center" vertical="center"/>
      <protection hidden="1"/>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vertical="center"/>
    </xf>
    <xf numFmtId="0" fontId="0" fillId="0" borderId="0" xfId="0" applyAlignment="1" applyProtection="1">
      <alignment horizontal="center" vertical="center"/>
    </xf>
    <xf numFmtId="0" fontId="0" fillId="16" borderId="0" xfId="0" applyFill="1" applyAlignment="1" applyProtection="1">
      <alignment horizontal="center" vertical="center"/>
      <protection hidden="1"/>
    </xf>
    <xf numFmtId="0" fontId="0" fillId="17" borderId="0" xfId="0" applyFill="1" applyAlignment="1" applyProtection="1">
      <alignment horizontal="center" vertical="center"/>
      <protection hidden="1"/>
    </xf>
    <xf numFmtId="0" fontId="0" fillId="18" borderId="0" xfId="0" applyFill="1" applyAlignment="1" applyProtection="1">
      <alignment horizontal="center" vertical="center"/>
      <protection hidden="1"/>
    </xf>
    <xf numFmtId="0" fontId="11" fillId="5" borderId="4" xfId="0" applyFont="1" applyFill="1" applyBorder="1" applyAlignment="1" applyProtection="1">
      <alignment horizontal="center" vertical="center"/>
      <protection locked="0"/>
    </xf>
    <xf numFmtId="0" fontId="2" fillId="0" borderId="32" xfId="0" applyNumberFormat="1" applyFont="1" applyBorder="1" applyAlignment="1" applyProtection="1">
      <alignment horizontal="center"/>
      <protection hidden="1"/>
    </xf>
    <xf numFmtId="49" fontId="2" fillId="0" borderId="32" xfId="0" applyNumberFormat="1" applyFont="1" applyBorder="1" applyAlignment="1" applyProtection="1">
      <alignment horizontal="center"/>
      <protection hidden="1"/>
    </xf>
    <xf numFmtId="164" fontId="2" fillId="0" borderId="2" xfId="0" applyNumberFormat="1" applyFont="1" applyFill="1" applyBorder="1" applyAlignment="1" applyProtection="1">
      <alignment horizontal="center"/>
      <protection hidden="1"/>
    </xf>
    <xf numFmtId="0" fontId="23" fillId="7" borderId="0" xfId="0" applyFont="1" applyFill="1" applyBorder="1" applyAlignment="1" applyProtection="1">
      <alignment horizontal="center" vertical="center"/>
      <protection hidden="1"/>
    </xf>
    <xf numFmtId="0" fontId="11" fillId="5" borderId="51" xfId="0" applyFont="1" applyFill="1" applyBorder="1" applyAlignment="1" applyProtection="1">
      <alignment horizontal="center" vertical="center"/>
      <protection locked="0"/>
    </xf>
    <xf numFmtId="0" fontId="11" fillId="5" borderId="43" xfId="0" applyFont="1" applyFill="1" applyBorder="1" applyAlignment="1" applyProtection="1">
      <alignment horizontal="center" vertical="center"/>
      <protection hidden="1"/>
    </xf>
    <xf numFmtId="0" fontId="11" fillId="5" borderId="17" xfId="0" applyFont="1" applyFill="1" applyBorder="1" applyAlignment="1" applyProtection="1">
      <alignment horizontal="center" vertical="center"/>
      <protection hidden="1"/>
    </xf>
    <xf numFmtId="0" fontId="13" fillId="5" borderId="17"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wrapText="1"/>
      <protection hidden="1"/>
    </xf>
    <xf numFmtId="0" fontId="10" fillId="5" borderId="8" xfId="0" applyFont="1" applyFill="1" applyBorder="1" applyAlignment="1" applyProtection="1">
      <alignment horizontal="center" vertical="center"/>
      <protection hidden="1"/>
    </xf>
    <xf numFmtId="0" fontId="11" fillId="0" borderId="8" xfId="0" applyFont="1" applyBorder="1" applyAlignment="1" applyProtection="1">
      <alignment horizontal="center" vertical="center"/>
      <protection locked="0"/>
    </xf>
    <xf numFmtId="1" fontId="11" fillId="0" borderId="51" xfId="0" applyNumberFormat="1" applyFont="1" applyFill="1" applyBorder="1" applyAlignment="1" applyProtection="1">
      <alignment horizontal="center" vertical="center"/>
      <protection locked="0"/>
    </xf>
    <xf numFmtId="1" fontId="11" fillId="0" borderId="43" xfId="0" applyNumberFormat="1" applyFont="1" applyFill="1" applyBorder="1" applyAlignment="1" applyProtection="1">
      <alignment horizontal="center" vertical="center"/>
      <protection hidden="1"/>
    </xf>
    <xf numFmtId="1" fontId="11" fillId="0" borderId="17" xfId="0" applyNumberFormat="1" applyFont="1" applyFill="1" applyBorder="1" applyAlignment="1" applyProtection="1">
      <alignment horizontal="center" vertical="center"/>
      <protection hidden="1"/>
    </xf>
    <xf numFmtId="1" fontId="13" fillId="0" borderId="17" xfId="0" applyNumberFormat="1" applyFont="1" applyFill="1" applyBorder="1" applyAlignment="1" applyProtection="1">
      <alignment horizontal="center" vertical="center"/>
      <protection hidden="1"/>
    </xf>
    <xf numFmtId="0" fontId="12" fillId="7" borderId="17" xfId="0" applyFont="1" applyFill="1" applyBorder="1" applyAlignment="1" applyProtection="1">
      <alignment horizontal="center" vertical="center"/>
      <protection hidden="1"/>
    </xf>
    <xf numFmtId="0" fontId="34" fillId="7" borderId="50" xfId="0" applyFont="1" applyFill="1" applyBorder="1" applyAlignment="1" applyProtection="1">
      <alignment horizontal="center" vertical="center"/>
      <protection locked="0" hidden="1"/>
    </xf>
    <xf numFmtId="0" fontId="23" fillId="7" borderId="23" xfId="0" applyFont="1" applyFill="1" applyBorder="1" applyAlignment="1" applyProtection="1">
      <alignment horizontal="center" vertical="center"/>
      <protection hidden="1"/>
    </xf>
    <xf numFmtId="0" fontId="11" fillId="5" borderId="2" xfId="0" applyFont="1" applyFill="1" applyBorder="1" applyAlignment="1" applyProtection="1">
      <alignment vertical="center" wrapText="1"/>
      <protection hidden="1"/>
    </xf>
    <xf numFmtId="0" fontId="11" fillId="0" borderId="46" xfId="0" applyFont="1" applyFill="1" applyBorder="1" applyAlignment="1" applyProtection="1">
      <alignment horizontal="center" vertical="center"/>
      <protection locked="0" hidden="1"/>
    </xf>
    <xf numFmtId="1" fontId="10" fillId="0" borderId="49" xfId="0" applyNumberFormat="1" applyFont="1" applyFill="1" applyBorder="1" applyAlignment="1" applyProtection="1">
      <alignment horizontal="center" vertical="center"/>
      <protection locked="0" hidden="1"/>
    </xf>
    <xf numFmtId="1" fontId="11" fillId="0" borderId="49" xfId="0" applyNumberFormat="1" applyFont="1" applyFill="1" applyBorder="1" applyAlignment="1" applyProtection="1">
      <alignment horizontal="center" vertical="center"/>
      <protection locked="0" hidden="1"/>
    </xf>
    <xf numFmtId="1" fontId="11" fillId="0" borderId="4" xfId="0" applyNumberFormat="1" applyFont="1" applyFill="1" applyBorder="1" applyAlignment="1" applyProtection="1">
      <alignment horizontal="center" vertical="center"/>
      <protection locked="0" hidden="1"/>
    </xf>
    <xf numFmtId="1" fontId="10" fillId="9" borderId="49" xfId="0" applyNumberFormat="1" applyFont="1" applyFill="1" applyBorder="1" applyAlignment="1" applyProtection="1">
      <alignment horizontal="center" vertical="center"/>
      <protection locked="0"/>
    </xf>
    <xf numFmtId="0" fontId="12" fillId="5" borderId="12" xfId="0" applyFont="1" applyFill="1" applyBorder="1" applyAlignment="1" applyProtection="1">
      <alignment horizontal="left" vertical="top" wrapText="1"/>
      <protection locked="0"/>
    </xf>
    <xf numFmtId="0" fontId="11" fillId="0" borderId="6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1" fillId="0" borderId="8" xfId="0" applyFont="1" applyFill="1" applyBorder="1" applyAlignment="1" applyProtection="1">
      <alignment vertical="center" wrapText="1"/>
      <protection hidden="1"/>
    </xf>
    <xf numFmtId="0" fontId="11" fillId="0" borderId="8" xfId="0" applyFont="1" applyFill="1" applyBorder="1" applyAlignment="1" applyProtection="1">
      <alignment horizontal="center" vertical="center"/>
      <protection locked="0"/>
    </xf>
    <xf numFmtId="0" fontId="0" fillId="19" borderId="0" xfId="0" applyFill="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left" vertical="center"/>
      <protection hidden="1"/>
    </xf>
    <xf numFmtId="0" fontId="0" fillId="0" borderId="0" xfId="0" applyFill="1" applyBorder="1" applyAlignment="1">
      <alignment horizontal="center"/>
    </xf>
    <xf numFmtId="0" fontId="0" fillId="0" borderId="0" xfId="0" applyFill="1" applyBorder="1" applyAlignment="1">
      <alignment horizontal="left"/>
    </xf>
    <xf numFmtId="1" fontId="13" fillId="0" borderId="0" xfId="0" applyNumberFormat="1" applyFont="1" applyBorder="1" applyAlignment="1" applyProtection="1">
      <alignment horizontal="center" vertical="center"/>
      <protection hidden="1"/>
    </xf>
    <xf numFmtId="0" fontId="14" fillId="0" borderId="0" xfId="0" applyFont="1" applyBorder="1" applyProtection="1">
      <protection hidden="1"/>
    </xf>
    <xf numFmtId="49" fontId="13" fillId="0" borderId="0" xfId="0" applyNumberFormat="1" applyFont="1" applyAlignment="1" applyProtection="1">
      <alignment horizontal="center" wrapText="1"/>
      <protection locked="0"/>
    </xf>
    <xf numFmtId="0" fontId="14" fillId="0" borderId="17" xfId="0" applyFont="1" applyBorder="1" applyProtection="1">
      <protection hidden="1"/>
    </xf>
    <xf numFmtId="0" fontId="14" fillId="0" borderId="0" xfId="0" applyFont="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61"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4" fillId="7" borderId="17" xfId="0" applyFont="1" applyFill="1" applyBorder="1" applyProtection="1">
      <protection hidden="1"/>
    </xf>
    <xf numFmtId="0" fontId="14" fillId="7" borderId="0" xfId="0" applyFont="1" applyFill="1" applyProtection="1">
      <protection hidden="1"/>
    </xf>
    <xf numFmtId="0" fontId="14" fillId="0" borderId="0" xfId="0" applyFont="1" applyBorder="1" applyAlignment="1" applyProtection="1">
      <alignment vertical="center"/>
      <protection hidden="1"/>
    </xf>
    <xf numFmtId="0" fontId="11" fillId="0" borderId="4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locked="0" hidden="1"/>
    </xf>
    <xf numFmtId="0" fontId="11" fillId="9" borderId="2" xfId="0" applyFont="1" applyFill="1" applyBorder="1" applyAlignment="1" applyProtection="1">
      <alignment horizontal="center" vertical="center"/>
      <protection locked="0" hidden="1"/>
    </xf>
    <xf numFmtId="0" fontId="14" fillId="7" borderId="15" xfId="0" applyFont="1" applyFill="1" applyBorder="1" applyProtection="1">
      <protection hidden="1"/>
    </xf>
    <xf numFmtId="0" fontId="14" fillId="7" borderId="50" xfId="0" applyFont="1" applyFill="1" applyBorder="1" applyProtection="1">
      <protection hidden="1"/>
    </xf>
    <xf numFmtId="0" fontId="11" fillId="9" borderId="2" xfId="0" applyFont="1" applyFill="1" applyBorder="1" applyAlignment="1" applyProtection="1">
      <alignment horizontal="center" vertical="center" wrapText="1"/>
      <protection locked="0" hidden="1"/>
    </xf>
    <xf numFmtId="0" fontId="11" fillId="9" borderId="4" xfId="0" applyFont="1" applyFill="1" applyBorder="1" applyAlignment="1" applyProtection="1">
      <alignment horizontal="center" vertical="center"/>
      <protection locked="0" hidden="1"/>
    </xf>
    <xf numFmtId="0" fontId="13" fillId="0" borderId="0" xfId="0" applyFont="1" applyAlignment="1" applyProtection="1">
      <alignment horizontal="left" vertical="center" wrapText="1"/>
      <protection hidden="1"/>
    </xf>
    <xf numFmtId="0" fontId="22" fillId="0" borderId="0" xfId="0" applyFont="1" applyBorder="1" applyAlignment="1" applyProtection="1">
      <alignment horizontal="right"/>
      <protection hidden="1"/>
    </xf>
    <xf numFmtId="1" fontId="17" fillId="0" borderId="0" xfId="0" applyNumberFormat="1" applyFont="1" applyBorder="1" applyAlignment="1" applyProtection="1">
      <alignment horizontal="right"/>
      <protection hidden="1"/>
    </xf>
    <xf numFmtId="0" fontId="17" fillId="0" borderId="0" xfId="0" applyFont="1" applyAlignment="1" applyProtection="1">
      <alignment horizontal="right"/>
      <protection hidden="1"/>
    </xf>
    <xf numFmtId="0" fontId="9" fillId="0" borderId="51" xfId="0" applyFont="1" applyFill="1" applyBorder="1" applyAlignment="1" applyProtection="1">
      <alignment horizontal="center" vertical="center" textRotation="90" wrapText="1"/>
      <protection hidden="1"/>
    </xf>
    <xf numFmtId="0" fontId="9" fillId="3" borderId="34" xfId="0" applyFont="1" applyFill="1" applyBorder="1" applyAlignment="1" applyProtection="1">
      <alignment horizontal="center" vertical="center" wrapText="1"/>
      <protection hidden="1"/>
    </xf>
    <xf numFmtId="166" fontId="30" fillId="0" borderId="0" xfId="0" applyNumberFormat="1" applyFont="1" applyAlignment="1" applyProtection="1">
      <alignment horizontal="right" vertical="center"/>
      <protection hidden="1"/>
    </xf>
    <xf numFmtId="0" fontId="30" fillId="0" borderId="0" xfId="0" applyFont="1" applyAlignment="1" applyProtection="1">
      <alignment horizontal="right" vertical="center"/>
      <protection hidden="1"/>
    </xf>
    <xf numFmtId="1" fontId="37" fillId="0" borderId="0" xfId="0" applyNumberFormat="1" applyFont="1" applyProtection="1">
      <protection hidden="1"/>
    </xf>
    <xf numFmtId="0" fontId="40" fillId="0" borderId="3" xfId="0" applyFont="1" applyBorder="1" applyAlignment="1" applyProtection="1">
      <alignment horizontal="center" vertical="center"/>
      <protection locked="0"/>
    </xf>
    <xf numFmtId="167" fontId="40" fillId="0" borderId="72" xfId="0" applyNumberFormat="1" applyFont="1" applyBorder="1" applyAlignment="1" applyProtection="1">
      <alignment horizontal="center" vertical="center"/>
      <protection locked="0"/>
    </xf>
    <xf numFmtId="0" fontId="40" fillId="0" borderId="74" xfId="0" applyFont="1" applyBorder="1" applyAlignment="1" applyProtection="1">
      <alignment horizontal="center" vertical="center"/>
      <protection locked="0"/>
    </xf>
    <xf numFmtId="14" fontId="40" fillId="0" borderId="75" xfId="0" applyNumberFormat="1" applyFont="1" applyBorder="1" applyAlignment="1" applyProtection="1">
      <alignment horizontal="center" vertical="center"/>
      <protection locked="0"/>
    </xf>
    <xf numFmtId="0" fontId="39" fillId="0" borderId="0" xfId="0" applyFont="1" applyFill="1" applyAlignment="1" applyProtection="1">
      <alignment horizontal="left" vertical="center"/>
      <protection hidden="1"/>
    </xf>
    <xf numFmtId="0" fontId="0" fillId="0" borderId="0" xfId="0" applyAlignment="1">
      <alignment vertical="center"/>
    </xf>
    <xf numFmtId="1" fontId="13" fillId="0" borderId="43" xfId="0" applyNumberFormat="1" applyFont="1" applyBorder="1" applyAlignment="1" applyProtection="1">
      <alignment horizontal="center" vertical="center"/>
      <protection hidden="1"/>
    </xf>
    <xf numFmtId="0" fontId="11" fillId="11" borderId="44" xfId="0" applyFont="1" applyFill="1" applyBorder="1" applyAlignment="1" applyProtection="1">
      <alignment horizontal="center" vertical="center"/>
      <protection locked="0" hidden="1"/>
    </xf>
    <xf numFmtId="0" fontId="11" fillId="11" borderId="41" xfId="0" applyFont="1" applyFill="1" applyBorder="1" applyAlignment="1" applyProtection="1">
      <alignment horizontal="center" vertical="center"/>
      <protection locked="0" hidden="1"/>
    </xf>
    <xf numFmtId="0" fontId="11" fillId="11" borderId="37" xfId="0" applyFont="1" applyFill="1" applyBorder="1" applyAlignment="1" applyProtection="1">
      <alignment horizontal="center" vertical="center"/>
      <protection locked="0" hidden="1"/>
    </xf>
    <xf numFmtId="0" fontId="11" fillId="11" borderId="0" xfId="0" applyFont="1" applyFill="1" applyBorder="1" applyAlignment="1" applyProtection="1">
      <alignment horizontal="center" vertical="center"/>
      <protection locked="0" hidden="1"/>
    </xf>
    <xf numFmtId="0" fontId="11" fillId="11" borderId="46" xfId="0" applyFont="1" applyFill="1" applyBorder="1" applyAlignment="1" applyProtection="1">
      <alignment horizontal="center" vertical="center"/>
      <protection locked="0" hidden="1"/>
    </xf>
    <xf numFmtId="0" fontId="11" fillId="11" borderId="1" xfId="0" applyFont="1" applyFill="1" applyBorder="1" applyAlignment="1" applyProtection="1">
      <alignment horizontal="center" vertical="center"/>
      <protection locked="0" hidden="1"/>
    </xf>
    <xf numFmtId="0" fontId="11" fillId="7" borderId="41" xfId="0" applyFont="1" applyFill="1" applyBorder="1" applyAlignment="1" applyProtection="1">
      <alignment horizontal="center" vertical="center" wrapText="1"/>
      <protection hidden="1"/>
    </xf>
    <xf numFmtId="0" fontId="11" fillId="7" borderId="45" xfId="0" applyFont="1" applyFill="1" applyBorder="1" applyAlignment="1" applyProtection="1">
      <alignment horizontal="center" vertical="center" wrapText="1"/>
      <protection hidden="1"/>
    </xf>
    <xf numFmtId="1" fontId="11" fillId="8" borderId="6" xfId="0" applyNumberFormat="1" applyFont="1" applyFill="1" applyBorder="1" applyAlignment="1" applyProtection="1">
      <alignment horizontal="center" vertical="center"/>
      <protection hidden="1"/>
    </xf>
    <xf numFmtId="1" fontId="11" fillId="8" borderId="3" xfId="0" applyNumberFormat="1" applyFont="1" applyFill="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1" fillId="0" borderId="5" xfId="0" applyFont="1" applyBorder="1" applyAlignment="1" applyProtection="1">
      <alignment horizontal="left" vertical="center" wrapText="1"/>
      <protection hidden="1"/>
    </xf>
    <xf numFmtId="164" fontId="11" fillId="2" borderId="5" xfId="0" applyNumberFormat="1" applyFont="1" applyFill="1" applyBorder="1" applyAlignment="1" applyProtection="1">
      <alignment horizontal="center" vertical="center"/>
      <protection hidden="1"/>
    </xf>
    <xf numFmtId="1" fontId="11" fillId="0" borderId="5" xfId="0" applyNumberFormat="1" applyFont="1" applyBorder="1" applyAlignment="1" applyProtection="1">
      <alignment horizontal="center" vertical="center"/>
      <protection hidden="1"/>
    </xf>
    <xf numFmtId="1" fontId="13" fillId="0" borderId="5" xfId="0" applyNumberFormat="1" applyFont="1" applyBorder="1" applyAlignment="1" applyProtection="1">
      <alignment horizontal="center" vertical="center"/>
      <protection hidden="1"/>
    </xf>
    <xf numFmtId="0" fontId="14" fillId="0" borderId="0" xfId="0" applyFont="1" applyProtection="1">
      <protection locked="0"/>
    </xf>
    <xf numFmtId="0" fontId="11" fillId="7" borderId="2" xfId="0" applyFont="1" applyFill="1" applyBorder="1" applyAlignment="1" applyProtection="1">
      <alignment horizontal="center" vertical="center" wrapText="1"/>
      <protection hidden="1"/>
    </xf>
    <xf numFmtId="1" fontId="11" fillId="8" borderId="49" xfId="0" applyNumberFormat="1" applyFont="1" applyFill="1" applyBorder="1" applyAlignment="1" applyProtection="1">
      <alignment horizontal="center" vertical="center"/>
      <protection hidden="1"/>
    </xf>
    <xf numFmtId="0" fontId="11" fillId="7" borderId="4" xfId="0" applyFont="1" applyFill="1" applyBorder="1" applyAlignment="1" applyProtection="1">
      <alignment horizontal="center" vertical="center" wrapText="1"/>
      <protection hidden="1"/>
    </xf>
    <xf numFmtId="1" fontId="11" fillId="8" borderId="51" xfId="0" applyNumberFormat="1" applyFont="1" applyFill="1" applyBorder="1" applyAlignment="1" applyProtection="1">
      <alignment horizontal="center" vertical="center"/>
      <protection hidden="1"/>
    </xf>
    <xf numFmtId="0" fontId="11" fillId="7" borderId="55" xfId="0" applyFont="1" applyFill="1" applyBorder="1" applyAlignment="1" applyProtection="1">
      <alignment horizontal="center" vertical="center" wrapText="1"/>
      <protection hidden="1"/>
    </xf>
    <xf numFmtId="0" fontId="14" fillId="0" borderId="1" xfId="0" applyFont="1" applyBorder="1" applyProtection="1">
      <protection hidden="1"/>
    </xf>
    <xf numFmtId="164" fontId="0" fillId="0" borderId="0" xfId="0" applyNumberFormat="1"/>
    <xf numFmtId="164" fontId="2" fillId="0" borderId="0" xfId="0" applyNumberFormat="1" applyFont="1" applyFill="1" applyBorder="1" applyAlignment="1" applyProtection="1">
      <alignment horizontal="center"/>
      <protection hidden="1"/>
    </xf>
    <xf numFmtId="1" fontId="11" fillId="0" borderId="2" xfId="0" applyNumberFormat="1" applyFont="1" applyBorder="1" applyAlignment="1" applyProtection="1">
      <alignment horizontal="center" vertical="center"/>
      <protection hidden="1"/>
    </xf>
    <xf numFmtId="1" fontId="13" fillId="0" borderId="49" xfId="0" applyNumberFormat="1" applyFont="1" applyBorder="1" applyAlignment="1" applyProtection="1">
      <alignment horizontal="center" vertical="center"/>
      <protection hidden="1"/>
    </xf>
    <xf numFmtId="0" fontId="11" fillId="9" borderId="6" xfId="0" applyFont="1" applyFill="1" applyBorder="1" applyAlignment="1" applyProtection="1">
      <alignment horizontal="center" vertical="center"/>
      <protection locked="0" hidden="1"/>
    </xf>
    <xf numFmtId="164" fontId="11" fillId="2" borderId="8" xfId="0" applyNumberFormat="1" applyFont="1" applyFill="1" applyBorder="1" applyAlignment="1" applyProtection="1">
      <alignment horizontal="center" vertical="center"/>
      <protection hidden="1"/>
    </xf>
    <xf numFmtId="1" fontId="11" fillId="0" borderId="8" xfId="0" applyNumberFormat="1" applyFont="1" applyBorder="1" applyAlignment="1" applyProtection="1">
      <alignment horizontal="center" vertical="center"/>
      <protection hidden="1"/>
    </xf>
    <xf numFmtId="0" fontId="11" fillId="0" borderId="58" xfId="0" applyFont="1" applyBorder="1" applyAlignment="1" applyProtection="1">
      <alignment horizontal="center" vertical="center"/>
      <protection locked="0" hidden="1"/>
    </xf>
    <xf numFmtId="0" fontId="11" fillId="9" borderId="49" xfId="0" applyFont="1" applyFill="1" applyBorder="1" applyAlignment="1" applyProtection="1">
      <alignment horizontal="center" vertical="center"/>
      <protection locked="0" hidden="1"/>
    </xf>
    <xf numFmtId="0" fontId="11" fillId="9" borderId="49" xfId="0" applyFont="1" applyFill="1" applyBorder="1" applyAlignment="1" applyProtection="1">
      <alignment horizontal="center" vertical="center" wrapText="1"/>
      <protection locked="0" hidden="1"/>
    </xf>
    <xf numFmtId="0" fontId="11" fillId="9" borderId="51" xfId="0" applyFont="1" applyFill="1" applyBorder="1" applyAlignment="1" applyProtection="1">
      <alignment horizontal="center" vertical="center"/>
      <protection locked="0" hidden="1"/>
    </xf>
    <xf numFmtId="0" fontId="11" fillId="9" borderId="44" xfId="0" applyFont="1" applyFill="1" applyBorder="1" applyAlignment="1" applyProtection="1">
      <alignment horizontal="center" vertical="center"/>
      <protection locked="0" hidden="1"/>
    </xf>
    <xf numFmtId="165" fontId="11" fillId="5" borderId="8"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11" borderId="45" xfId="0" applyFont="1" applyFill="1" applyBorder="1" applyAlignment="1" applyProtection="1">
      <alignment horizontal="center" vertical="center"/>
      <protection locked="0" hidden="1"/>
    </xf>
    <xf numFmtId="0" fontId="11" fillId="11" borderId="36" xfId="0" applyFont="1" applyFill="1" applyBorder="1" applyAlignment="1" applyProtection="1">
      <alignment horizontal="center" vertical="center"/>
      <protection locked="0" hidden="1"/>
    </xf>
    <xf numFmtId="0" fontId="11" fillId="11" borderId="59" xfId="0" applyFont="1" applyFill="1" applyBorder="1" applyAlignment="1" applyProtection="1">
      <alignment horizontal="center" vertical="center"/>
      <protection locked="0" hidden="1"/>
    </xf>
    <xf numFmtId="0" fontId="11" fillId="11" borderId="78" xfId="0" applyFont="1" applyFill="1" applyBorder="1" applyAlignment="1" applyProtection="1">
      <alignment horizontal="center" vertical="center"/>
      <protection locked="0" hidden="1"/>
    </xf>
    <xf numFmtId="0" fontId="11" fillId="11" borderId="12" xfId="0" applyFont="1" applyFill="1" applyBorder="1" applyAlignment="1" applyProtection="1">
      <alignment horizontal="center" vertical="center"/>
      <protection locked="0" hidden="1"/>
    </xf>
    <xf numFmtId="0" fontId="11" fillId="11" borderId="26" xfId="0" applyFont="1" applyFill="1" applyBorder="1" applyAlignment="1" applyProtection="1">
      <alignment horizontal="center" vertical="center"/>
      <protection locked="0" hidden="1"/>
    </xf>
    <xf numFmtId="0" fontId="10" fillId="0" borderId="3" xfId="0" applyFont="1" applyBorder="1" applyAlignment="1" applyProtection="1">
      <alignment horizontal="center" vertical="center" wrapText="1"/>
      <protection hidden="1"/>
    </xf>
    <xf numFmtId="1" fontId="11" fillId="7" borderId="35" xfId="0" applyNumberFormat="1" applyFont="1" applyFill="1" applyBorder="1" applyAlignment="1" applyProtection="1">
      <alignment horizontal="center" vertical="center"/>
      <protection hidden="1"/>
    </xf>
    <xf numFmtId="1" fontId="11" fillId="7" borderId="48" xfId="0" applyNumberFormat="1" applyFont="1" applyFill="1" applyBorder="1" applyAlignment="1" applyProtection="1">
      <alignment horizontal="center" vertical="center"/>
      <protection hidden="1"/>
    </xf>
    <xf numFmtId="1" fontId="13" fillId="0" borderId="35" xfId="0" applyNumberFormat="1" applyFont="1" applyBorder="1" applyAlignment="1" applyProtection="1">
      <alignment horizontal="center" vertical="center"/>
      <protection hidden="1"/>
    </xf>
    <xf numFmtId="49" fontId="31" fillId="0" borderId="79" xfId="0" applyNumberFormat="1" applyFont="1" applyFill="1" applyBorder="1" applyAlignment="1" applyProtection="1">
      <alignment horizontal="center" vertical="top" wrapText="1"/>
    </xf>
    <xf numFmtId="0" fontId="31" fillId="0" borderId="79" xfId="0" applyFont="1" applyFill="1" applyBorder="1" applyAlignment="1" applyProtection="1">
      <alignment horizontal="center" vertical="top" wrapText="1"/>
    </xf>
    <xf numFmtId="0" fontId="31" fillId="5" borderId="79" xfId="0" applyFont="1" applyFill="1" applyBorder="1" applyAlignment="1" applyProtection="1">
      <alignment horizontal="center" vertical="top" wrapText="1"/>
    </xf>
    <xf numFmtId="1" fontId="13" fillId="12" borderId="5" xfId="0" applyNumberFormat="1" applyFont="1" applyFill="1" applyBorder="1" applyAlignment="1" applyProtection="1">
      <alignment horizontal="center" vertical="center" wrapText="1"/>
      <protection hidden="1"/>
    </xf>
    <xf numFmtId="165" fontId="14" fillId="0" borderId="1" xfId="0" applyNumberFormat="1" applyFont="1" applyBorder="1" applyAlignment="1" applyProtection="1">
      <alignment horizontal="left"/>
      <protection locked="0"/>
    </xf>
    <xf numFmtId="165" fontId="14" fillId="0" borderId="1" xfId="0" applyNumberFormat="1" applyFont="1" applyBorder="1" applyAlignment="1" applyProtection="1">
      <alignment horizontal="center"/>
      <protection locked="0"/>
    </xf>
    <xf numFmtId="0" fontId="11" fillId="0" borderId="8" xfId="0" applyFont="1" applyBorder="1" applyAlignment="1" applyProtection="1">
      <alignment horizontal="center" vertical="center" wrapText="1"/>
      <protection hidden="1"/>
    </xf>
    <xf numFmtId="0" fontId="10" fillId="0" borderId="8" xfId="0" applyFont="1" applyBorder="1" applyAlignment="1" applyProtection="1">
      <alignment horizontal="center" vertical="center"/>
      <protection hidden="1"/>
    </xf>
    <xf numFmtId="0" fontId="11" fillId="0" borderId="8" xfId="0" applyFont="1" applyBorder="1" applyAlignment="1" applyProtection="1">
      <alignment vertical="center" wrapText="1"/>
      <protection hidden="1"/>
    </xf>
    <xf numFmtId="0" fontId="11" fillId="0" borderId="8" xfId="0" applyFont="1" applyBorder="1" applyAlignment="1" applyProtection="1">
      <alignment horizontal="left" vertical="center" wrapText="1"/>
      <protection hidden="1"/>
    </xf>
    <xf numFmtId="0" fontId="11" fillId="0" borderId="45" xfId="0" applyFont="1" applyFill="1" applyBorder="1" applyAlignment="1" applyProtection="1">
      <alignment horizontal="center" vertical="center" wrapText="1"/>
      <protection hidden="1"/>
    </xf>
    <xf numFmtId="0" fontId="11" fillId="0" borderId="36" xfId="0" applyFont="1" applyFill="1" applyBorder="1" applyAlignment="1" applyProtection="1">
      <alignment horizontal="center" vertical="center" wrapText="1"/>
      <protection hidden="1"/>
    </xf>
    <xf numFmtId="1" fontId="13" fillId="0" borderId="58" xfId="0" applyNumberFormat="1" applyFont="1" applyBorder="1" applyAlignment="1" applyProtection="1">
      <alignment horizontal="center" vertical="center"/>
      <protection hidden="1"/>
    </xf>
    <xf numFmtId="164" fontId="2" fillId="0" borderId="63" xfId="0" applyNumberFormat="1" applyFont="1" applyFill="1" applyBorder="1" applyAlignment="1" applyProtection="1">
      <alignment horizontal="center"/>
      <protection hidden="1"/>
    </xf>
    <xf numFmtId="1" fontId="0" fillId="0" borderId="0" xfId="0" applyNumberFormat="1" applyProtection="1"/>
    <xf numFmtId="0" fontId="43" fillId="0" borderId="0" xfId="0" applyFont="1" applyAlignment="1">
      <alignment vertical="center"/>
    </xf>
    <xf numFmtId="0" fontId="44" fillId="0" borderId="0" xfId="0" applyFont="1" applyAlignment="1">
      <alignment vertical="center"/>
    </xf>
    <xf numFmtId="0" fontId="48" fillId="0" borderId="0" xfId="0" applyFont="1" applyAlignment="1">
      <alignment vertical="center"/>
    </xf>
    <xf numFmtId="0" fontId="49" fillId="20" borderId="77" xfId="0" applyFont="1" applyFill="1" applyBorder="1" applyAlignment="1">
      <alignment horizontal="center" vertical="center" wrapText="1"/>
    </xf>
    <xf numFmtId="0" fontId="53" fillId="21" borderId="12" xfId="0" applyFont="1" applyFill="1" applyBorder="1" applyAlignment="1">
      <alignment horizontal="left" vertical="center" wrapText="1" indent="1"/>
    </xf>
    <xf numFmtId="0" fontId="0" fillId="21" borderId="12" xfId="0" applyFill="1" applyBorder="1" applyAlignment="1">
      <alignment vertical="top" wrapText="1"/>
    </xf>
    <xf numFmtId="0" fontId="0" fillId="21" borderId="14" xfId="0" applyFill="1" applyBorder="1" applyAlignment="1">
      <alignment vertical="top" wrapText="1"/>
    </xf>
    <xf numFmtId="0" fontId="59" fillId="21" borderId="12" xfId="0" applyFont="1" applyFill="1" applyBorder="1" applyAlignment="1">
      <alignment horizontal="left" vertical="center" wrapText="1" indent="3"/>
    </xf>
    <xf numFmtId="0" fontId="55" fillId="21" borderId="12" xfId="0" applyFont="1" applyFill="1" applyBorder="1" applyAlignment="1">
      <alignment horizontal="left" vertical="center" wrapText="1" indent="1"/>
    </xf>
    <xf numFmtId="0" fontId="55" fillId="21" borderId="14" xfId="0" applyFont="1" applyFill="1" applyBorder="1" applyAlignment="1">
      <alignment horizontal="left" vertical="center" wrapText="1" indent="1"/>
    </xf>
    <xf numFmtId="0" fontId="52" fillId="21" borderId="12" xfId="0" applyFont="1" applyFill="1" applyBorder="1" applyAlignment="1">
      <alignment horizontal="left" vertical="center" wrapText="1" indent="1"/>
    </xf>
    <xf numFmtId="0" fontId="61" fillId="21" borderId="12" xfId="0" applyFont="1" applyFill="1" applyBorder="1" applyAlignment="1">
      <alignment horizontal="left" vertical="center" wrapText="1" indent="1"/>
    </xf>
    <xf numFmtId="0" fontId="63" fillId="21" borderId="12" xfId="0" applyFont="1" applyFill="1" applyBorder="1" applyAlignment="1">
      <alignment horizontal="left" vertical="center" wrapText="1" indent="1"/>
    </xf>
    <xf numFmtId="0" fontId="53" fillId="21" borderId="12" xfId="0" applyFont="1" applyFill="1" applyBorder="1" applyAlignment="1">
      <alignment horizontal="left" vertical="center" wrapText="1" indent="3"/>
    </xf>
    <xf numFmtId="0" fontId="55" fillId="21" borderId="14" xfId="0" applyFont="1" applyFill="1" applyBorder="1" applyAlignment="1">
      <alignment vertical="center" wrapText="1"/>
    </xf>
    <xf numFmtId="0" fontId="66" fillId="21" borderId="12" xfId="0" applyFont="1" applyFill="1" applyBorder="1" applyAlignment="1">
      <alignment horizontal="left" vertical="center" wrapText="1" indent="1"/>
    </xf>
    <xf numFmtId="0" fontId="65" fillId="21" borderId="14" xfId="0" applyFont="1" applyFill="1" applyBorder="1" applyAlignment="1">
      <alignment vertical="center" wrapText="1"/>
    </xf>
    <xf numFmtId="0" fontId="56" fillId="21" borderId="14" xfId="0" applyFont="1" applyFill="1" applyBorder="1" applyAlignment="1">
      <alignment horizontal="left" vertical="center" wrapText="1" indent="1"/>
    </xf>
    <xf numFmtId="0" fontId="52" fillId="21" borderId="12" xfId="0" applyFont="1" applyFill="1" applyBorder="1" applyAlignment="1">
      <alignment vertical="center" wrapText="1"/>
    </xf>
    <xf numFmtId="0" fontId="55" fillId="0" borderId="12" xfId="0" applyFont="1" applyBorder="1" applyAlignment="1">
      <alignment horizontal="left" vertical="center" wrapText="1" indent="1"/>
    </xf>
    <xf numFmtId="0" fontId="50" fillId="0" borderId="12" xfId="0" applyFont="1" applyBorder="1" applyAlignment="1">
      <alignment horizontal="left" vertical="center" wrapText="1" indent="1"/>
    </xf>
    <xf numFmtId="0" fontId="0" fillId="0" borderId="14" xfId="0" applyBorder="1" applyAlignment="1">
      <alignment vertical="top" wrapText="1"/>
    </xf>
    <xf numFmtId="0" fontId="53" fillId="0" borderId="12" xfId="0" applyFont="1" applyBorder="1" applyAlignment="1">
      <alignment horizontal="left" vertical="center" wrapText="1" indent="1"/>
    </xf>
    <xf numFmtId="0" fontId="50" fillId="21" borderId="14" xfId="0" applyFont="1" applyFill="1" applyBorder="1" applyAlignment="1">
      <alignment horizontal="left" vertical="center" wrapText="1" indent="1"/>
    </xf>
    <xf numFmtId="0" fontId="55" fillId="21" borderId="12" xfId="0" applyFont="1" applyFill="1" applyBorder="1" applyAlignment="1">
      <alignment vertical="center" wrapText="1"/>
    </xf>
    <xf numFmtId="0" fontId="50" fillId="21" borderId="12" xfId="0" applyFont="1" applyFill="1" applyBorder="1" applyAlignment="1">
      <alignment horizontal="left" vertical="center" wrapText="1" indent="1"/>
    </xf>
    <xf numFmtId="0" fontId="69" fillId="21" borderId="12" xfId="0" applyFont="1" applyFill="1" applyBorder="1" applyAlignment="1">
      <alignment horizontal="left" vertical="center" wrapText="1" indent="3"/>
    </xf>
    <xf numFmtId="0" fontId="52" fillId="21" borderId="12" xfId="0" applyFont="1" applyFill="1" applyBorder="1" applyAlignment="1">
      <alignment horizontal="left" vertical="center" wrapText="1" indent="3"/>
    </xf>
    <xf numFmtId="0" fontId="52" fillId="21" borderId="14" xfId="0" applyFont="1" applyFill="1" applyBorder="1" applyAlignment="1">
      <alignment horizontal="left" vertical="center" wrapText="1" indent="1"/>
    </xf>
    <xf numFmtId="0" fontId="51" fillId="21" borderId="14" xfId="0" applyFont="1" applyFill="1" applyBorder="1" applyAlignment="1">
      <alignment vertical="center" wrapText="1"/>
    </xf>
    <xf numFmtId="0" fontId="70" fillId="21" borderId="12" xfId="0" applyFont="1" applyFill="1" applyBorder="1" applyAlignment="1">
      <alignment horizontal="left" vertical="center" wrapText="1" indent="3"/>
    </xf>
    <xf numFmtId="0" fontId="0" fillId="0" borderId="12" xfId="0" applyBorder="1" applyAlignment="1">
      <alignment vertical="top" wrapText="1"/>
    </xf>
    <xf numFmtId="0" fontId="50" fillId="0" borderId="12" xfId="0" applyFont="1" applyBorder="1" applyAlignment="1">
      <alignment vertical="center" wrapText="1"/>
    </xf>
    <xf numFmtId="0" fontId="56" fillId="0" borderId="12" xfId="0" applyFont="1" applyBorder="1" applyAlignment="1">
      <alignment horizontal="left" vertical="center" wrapText="1" indent="1"/>
    </xf>
    <xf numFmtId="0" fontId="55" fillId="0" borderId="14" xfId="0" applyFont="1" applyBorder="1" applyAlignment="1">
      <alignment horizontal="left" vertical="center" wrapText="1" indent="1"/>
    </xf>
    <xf numFmtId="0" fontId="50" fillId="0" borderId="14" xfId="0" applyFont="1" applyBorder="1" applyAlignment="1">
      <alignment vertical="center" wrapText="1"/>
    </xf>
    <xf numFmtId="0" fontId="55" fillId="21" borderId="12" xfId="0" applyFont="1" applyFill="1" applyBorder="1" applyAlignment="1">
      <alignment horizontal="left" vertical="center" wrapText="1" indent="5"/>
    </xf>
    <xf numFmtId="0" fontId="55" fillId="21" borderId="14" xfId="0" applyFont="1" applyFill="1" applyBorder="1" applyAlignment="1">
      <alignment horizontal="left" vertical="center" wrapText="1" indent="3"/>
    </xf>
    <xf numFmtId="0" fontId="73" fillId="21" borderId="12" xfId="0" applyFont="1" applyFill="1" applyBorder="1" applyAlignment="1">
      <alignment horizontal="left" vertical="center" wrapText="1" indent="5"/>
    </xf>
    <xf numFmtId="0" fontId="55" fillId="21" borderId="12" xfId="0" applyFont="1" applyFill="1" applyBorder="1" applyAlignment="1">
      <alignment horizontal="left" vertical="center" wrapText="1" indent="3"/>
    </xf>
    <xf numFmtId="0" fontId="53" fillId="21" borderId="14" xfId="0" applyFont="1" applyFill="1" applyBorder="1" applyAlignment="1">
      <alignment horizontal="left" vertical="center" wrapText="1" indent="1"/>
    </xf>
    <xf numFmtId="0" fontId="55" fillId="21" borderId="14" xfId="0" applyFont="1" applyFill="1" applyBorder="1" applyAlignment="1">
      <alignment horizontal="left" vertical="center" wrapText="1" indent="5"/>
    </xf>
    <xf numFmtId="0" fontId="55" fillId="21" borderId="12" xfId="0" applyFont="1" applyFill="1" applyBorder="1" applyAlignment="1">
      <alignment horizontal="left" vertical="center" wrapText="1" indent="2"/>
    </xf>
    <xf numFmtId="0" fontId="66" fillId="21" borderId="12" xfId="0" applyFont="1" applyFill="1" applyBorder="1" applyAlignment="1">
      <alignment vertical="center" wrapText="1"/>
    </xf>
    <xf numFmtId="0" fontId="79" fillId="0" borderId="0" xfId="0" applyFont="1"/>
    <xf numFmtId="0" fontId="72" fillId="21" borderId="12" xfId="0" applyFont="1" applyFill="1" applyBorder="1" applyAlignment="1">
      <alignment horizontal="left" vertical="center" wrapText="1" indent="1"/>
    </xf>
    <xf numFmtId="0" fontId="50" fillId="21" borderId="12" xfId="0" applyFont="1" applyFill="1" applyBorder="1" applyAlignment="1">
      <alignment horizontal="left" vertical="center" wrapText="1" indent="2"/>
    </xf>
    <xf numFmtId="0" fontId="80" fillId="21" borderId="12" xfId="0" applyFont="1" applyFill="1" applyBorder="1" applyAlignment="1">
      <alignment horizontal="left" vertical="center" wrapText="1" indent="3"/>
    </xf>
    <xf numFmtId="0" fontId="53" fillId="21" borderId="14" xfId="0" applyFont="1" applyFill="1" applyBorder="1" applyAlignment="1">
      <alignment vertical="center" wrapText="1"/>
    </xf>
    <xf numFmtId="0" fontId="83" fillId="0" borderId="0" xfId="0" applyFont="1" applyAlignment="1">
      <alignment vertical="center"/>
    </xf>
    <xf numFmtId="0" fontId="55" fillId="21" borderId="14" xfId="0" applyFont="1" applyFill="1" applyBorder="1" applyAlignment="1">
      <alignment horizontal="left" vertical="center" wrapText="1" indent="2"/>
    </xf>
    <xf numFmtId="0" fontId="21" fillId="0" borderId="39" xfId="0" applyFont="1" applyBorder="1" applyAlignment="1" applyProtection="1">
      <alignment vertical="top" wrapText="1"/>
    </xf>
    <xf numFmtId="0" fontId="11" fillId="7" borderId="49" xfId="0" applyFont="1" applyFill="1" applyBorder="1" applyAlignment="1" applyProtection="1">
      <alignment horizontal="center" vertical="center"/>
      <protection locked="0" hidden="1"/>
    </xf>
    <xf numFmtId="0" fontId="8" fillId="2" borderId="20"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left" vertical="center" wrapText="1"/>
      <protection hidden="1"/>
    </xf>
    <xf numFmtId="1" fontId="8" fillId="2" borderId="20" xfId="0" applyNumberFormat="1" applyFont="1" applyFill="1" applyBorder="1" applyAlignment="1" applyProtection="1">
      <alignment horizontal="center" vertical="center"/>
      <protection hidden="1"/>
    </xf>
    <xf numFmtId="1" fontId="8" fillId="2" borderId="0" xfId="0" applyNumberFormat="1" applyFont="1" applyFill="1" applyBorder="1" applyAlignment="1" applyProtection="1">
      <alignment horizontal="center" vertical="center"/>
      <protection hidden="1"/>
    </xf>
    <xf numFmtId="1" fontId="8" fillId="2" borderId="0" xfId="0" applyNumberFormat="1" applyFont="1" applyFill="1" applyBorder="1" applyAlignment="1" applyProtection="1">
      <alignment horizontal="center" vertical="center" wrapText="1"/>
      <protection hidden="1"/>
    </xf>
    <xf numFmtId="0" fontId="8" fillId="2" borderId="20" xfId="0" applyFont="1" applyFill="1" applyBorder="1" applyAlignment="1" applyProtection="1">
      <alignment horizontal="right" vertical="center" wrapText="1"/>
      <protection hidden="1"/>
    </xf>
    <xf numFmtId="49" fontId="10" fillId="2" borderId="12"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9" fillId="3" borderId="28" xfId="0" applyFont="1" applyFill="1" applyBorder="1" applyAlignment="1" applyProtection="1">
      <alignment horizontal="center" vertical="center" wrapText="1"/>
      <protection hidden="1"/>
    </xf>
    <xf numFmtId="0" fontId="11" fillId="0" borderId="46" xfId="0" applyFont="1" applyFill="1" applyBorder="1" applyAlignment="1" applyProtection="1">
      <alignment horizontal="center" vertical="center" wrapText="1"/>
      <protection locked="0" hidden="1"/>
    </xf>
    <xf numFmtId="164" fontId="11" fillId="2" borderId="5" xfId="0" applyNumberFormat="1" applyFont="1" applyFill="1" applyBorder="1" applyAlignment="1" applyProtection="1">
      <alignment horizontal="center" vertical="center" wrapText="1"/>
      <protection hidden="1"/>
    </xf>
    <xf numFmtId="1" fontId="11" fillId="0" borderId="5" xfId="0" applyNumberFormat="1" applyFont="1" applyBorder="1" applyAlignment="1" applyProtection="1">
      <alignment horizontal="center" vertical="center" wrapText="1"/>
      <protection hidden="1"/>
    </xf>
    <xf numFmtId="1" fontId="13" fillId="0" borderId="5" xfId="0" applyNumberFormat="1" applyFont="1" applyBorder="1" applyAlignment="1" applyProtection="1">
      <alignment horizontal="center" vertical="center" wrapText="1"/>
      <protection hidden="1"/>
    </xf>
    <xf numFmtId="1" fontId="11" fillId="8" borderId="5" xfId="0" applyNumberFormat="1"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locked="0" hidden="1"/>
    </xf>
    <xf numFmtId="0" fontId="14" fillId="0" borderId="0" xfId="0" applyFont="1" applyAlignment="1" applyProtection="1">
      <alignment wrapText="1"/>
      <protection locked="0"/>
    </xf>
    <xf numFmtId="0" fontId="31" fillId="0" borderId="79" xfId="0" applyFont="1" applyBorder="1" applyAlignment="1" applyProtection="1">
      <alignment horizontal="center" vertical="top" wrapText="1"/>
    </xf>
    <xf numFmtId="0" fontId="31" fillId="0" borderId="79" xfId="0" applyFont="1" applyBorder="1" applyAlignment="1" applyProtection="1">
      <alignment horizontal="center" vertical="center" wrapText="1"/>
    </xf>
    <xf numFmtId="49" fontId="31" fillId="0" borderId="79" xfId="0" applyNumberFormat="1" applyFont="1" applyFill="1" applyBorder="1" applyAlignment="1" applyProtection="1">
      <alignment horizontal="center" vertical="center" wrapText="1"/>
    </xf>
    <xf numFmtId="49" fontId="31" fillId="0" borderId="81" xfId="0" applyNumberFormat="1" applyFont="1" applyFill="1" applyBorder="1" applyAlignment="1" applyProtection="1">
      <alignment horizontal="center" vertical="center" wrapText="1"/>
    </xf>
    <xf numFmtId="0" fontId="0" fillId="0" borderId="0" xfId="0" applyAlignment="1">
      <alignment wrapText="1"/>
    </xf>
    <xf numFmtId="0" fontId="56" fillId="21" borderId="12" xfId="0" applyFont="1" applyFill="1" applyBorder="1" applyAlignment="1">
      <alignment horizontal="left" vertical="center" wrapText="1" indent="1"/>
    </xf>
    <xf numFmtId="0" fontId="50" fillId="21" borderId="12" xfId="0" applyFont="1" applyFill="1" applyBorder="1" applyAlignment="1">
      <alignment vertical="center" wrapText="1"/>
    </xf>
    <xf numFmtId="0" fontId="51" fillId="21" borderId="12" xfId="0" applyFont="1" applyFill="1" applyBorder="1" applyAlignment="1">
      <alignment vertical="center" wrapText="1"/>
    </xf>
    <xf numFmtId="0" fontId="50" fillId="21" borderId="14" xfId="0" applyFont="1" applyFill="1" applyBorder="1" applyAlignment="1">
      <alignment vertical="center" wrapText="1"/>
    </xf>
    <xf numFmtId="0" fontId="44" fillId="0" borderId="0" xfId="0" applyFont="1" applyAlignment="1">
      <alignment horizontal="left" vertical="center" indent="5"/>
    </xf>
    <xf numFmtId="0" fontId="49" fillId="20" borderId="23" xfId="0" applyFont="1" applyFill="1" applyBorder="1" applyAlignment="1">
      <alignment horizontal="center" vertical="center" wrapText="1"/>
    </xf>
    <xf numFmtId="0" fontId="52" fillId="21" borderId="14" xfId="0" applyFont="1" applyFill="1" applyBorder="1" applyAlignment="1">
      <alignment vertical="center" wrapText="1"/>
    </xf>
    <xf numFmtId="0" fontId="14" fillId="0" borderId="0" xfId="0" applyFont="1" applyProtection="1">
      <protection hidden="1"/>
    </xf>
    <xf numFmtId="0" fontId="14" fillId="13" borderId="39" xfId="0" applyFont="1" applyFill="1" applyBorder="1" applyAlignment="1">
      <alignment vertical="top" wrapText="1"/>
    </xf>
    <xf numFmtId="0" fontId="29" fillId="10" borderId="39" xfId="0" applyFont="1" applyFill="1" applyBorder="1" applyAlignment="1">
      <alignment horizontal="left" vertical="top" wrapText="1" indent="2"/>
    </xf>
    <xf numFmtId="0" fontId="40" fillId="0" borderId="42" xfId="0" applyFont="1" applyBorder="1" applyAlignment="1" applyProtection="1">
      <alignment horizontal="center" vertical="center"/>
      <protection locked="0"/>
    </xf>
    <xf numFmtId="167" fontId="40" fillId="0" borderId="83" xfId="0" applyNumberFormat="1" applyFont="1" applyBorder="1" applyAlignment="1" applyProtection="1">
      <alignment horizontal="center" vertical="center"/>
      <protection locked="0"/>
    </xf>
    <xf numFmtId="14" fontId="39" fillId="0" borderId="0" xfId="0" applyNumberFormat="1" applyFont="1" applyAlignment="1" applyProtection="1">
      <alignment horizontal="center" vertical="center"/>
      <protection hidden="1"/>
    </xf>
    <xf numFmtId="0" fontId="20" fillId="0" borderId="0" xfId="0" applyFont="1" applyAlignment="1" applyProtection="1">
      <alignment horizontal="center" vertical="center" wrapText="1"/>
      <protection hidden="1"/>
    </xf>
    <xf numFmtId="0" fontId="20" fillId="16" borderId="68" xfId="0" applyFont="1" applyFill="1" applyBorder="1" applyAlignment="1" applyProtection="1">
      <alignment horizontal="center" vertical="center" wrapText="1"/>
      <protection hidden="1"/>
    </xf>
    <xf numFmtId="0" fontId="20" fillId="16" borderId="69" xfId="0" applyFont="1" applyFill="1" applyBorder="1" applyAlignment="1" applyProtection="1">
      <alignment horizontal="center" vertical="center" wrapText="1"/>
      <protection hidden="1"/>
    </xf>
    <xf numFmtId="0" fontId="20" fillId="16" borderId="70" xfId="0" applyFont="1" applyFill="1" applyBorder="1" applyAlignment="1" applyProtection="1">
      <alignment horizontal="center" vertical="center" wrapText="1"/>
      <protection hidden="1"/>
    </xf>
    <xf numFmtId="0" fontId="0" fillId="16" borderId="2" xfId="0" applyFont="1" applyFill="1" applyBorder="1" applyAlignment="1" applyProtection="1">
      <alignment horizontal="center" vertical="center" wrapText="1"/>
      <protection hidden="1"/>
    </xf>
    <xf numFmtId="0" fontId="0" fillId="16" borderId="2" xfId="0" applyFill="1" applyBorder="1" applyAlignment="1" applyProtection="1">
      <alignment horizontal="center" vertical="center" wrapText="1"/>
      <protection hidden="1"/>
    </xf>
    <xf numFmtId="164" fontId="42" fillId="0" borderId="2" xfId="0" applyNumberFormat="1" applyFont="1" applyBorder="1" applyAlignment="1" applyProtection="1">
      <alignment horizontal="center" vertical="center"/>
      <protection hidden="1"/>
    </xf>
    <xf numFmtId="0" fontId="0" fillId="0" borderId="71" xfId="0" applyFont="1" applyBorder="1" applyAlignment="1" applyProtection="1">
      <alignment horizontal="center" vertical="center" wrapText="1"/>
      <protection locked="0"/>
    </xf>
    <xf numFmtId="0" fontId="0" fillId="0" borderId="84"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1" fontId="11" fillId="8" borderId="58" xfId="0" applyNumberFormat="1" applyFont="1" applyFill="1" applyBorder="1" applyAlignment="1" applyProtection="1">
      <alignment horizontal="center" vertical="center" wrapText="1"/>
      <protection hidden="1"/>
    </xf>
    <xf numFmtId="1" fontId="13" fillId="8" borderId="5" xfId="0" applyNumberFormat="1" applyFont="1" applyFill="1" applyBorder="1" applyAlignment="1" applyProtection="1">
      <alignment horizontal="center" vertical="center" wrapText="1"/>
      <protection hidden="1"/>
    </xf>
    <xf numFmtId="0" fontId="11" fillId="0" borderId="33" xfId="0" applyFont="1" applyBorder="1" applyAlignment="1" applyProtection="1">
      <alignment horizontal="center" vertical="center" wrapText="1"/>
      <protection locked="0" hidden="1"/>
    </xf>
    <xf numFmtId="0" fontId="11" fillId="9" borderId="55" xfId="0" applyFont="1" applyFill="1" applyBorder="1" applyAlignment="1" applyProtection="1">
      <alignment horizontal="center" vertical="center"/>
      <protection locked="0" hidden="1"/>
    </xf>
    <xf numFmtId="0" fontId="11" fillId="9" borderId="55" xfId="0" applyFont="1" applyFill="1" applyBorder="1" applyAlignment="1" applyProtection="1">
      <alignment horizontal="center" vertical="center" wrapText="1"/>
      <protection locked="0" hidden="1"/>
    </xf>
    <xf numFmtId="0" fontId="11" fillId="9" borderId="85" xfId="0" applyFont="1" applyFill="1" applyBorder="1" applyAlignment="1" applyProtection="1">
      <alignment horizontal="center" vertical="center"/>
      <protection locked="0" hidden="1"/>
    </xf>
    <xf numFmtId="0" fontId="17" fillId="0" borderId="39" xfId="0" applyFont="1" applyBorder="1" applyAlignment="1">
      <alignment vertical="top" wrapText="1"/>
    </xf>
    <xf numFmtId="0" fontId="14" fillId="0" borderId="39" xfId="0" applyFont="1" applyBorder="1" applyAlignment="1" applyProtection="1">
      <alignment vertical="top" wrapText="1"/>
    </xf>
    <xf numFmtId="0" fontId="19" fillId="0" borderId="39" xfId="0" applyFont="1" applyBorder="1" applyAlignment="1">
      <alignment vertical="top" wrapText="1"/>
    </xf>
    <xf numFmtId="0" fontId="12" fillId="5" borderId="23" xfId="0" applyFont="1" applyFill="1" applyBorder="1" applyAlignment="1" applyProtection="1">
      <alignment horizontal="left" vertical="top" wrapText="1"/>
      <protection locked="0"/>
    </xf>
    <xf numFmtId="49" fontId="12" fillId="0" borderId="77" xfId="0" applyNumberFormat="1" applyFont="1" applyBorder="1" applyAlignment="1" applyProtection="1">
      <alignment horizontal="left" vertical="top" wrapText="1"/>
      <protection locked="0"/>
    </xf>
    <xf numFmtId="0" fontId="52" fillId="21" borderId="40" xfId="0" applyFont="1" applyFill="1" applyBorder="1" applyAlignment="1">
      <alignment vertical="center" wrapText="1"/>
    </xf>
    <xf numFmtId="0" fontId="73" fillId="21" borderId="12" xfId="0" applyFont="1" applyFill="1" applyBorder="1" applyAlignment="1">
      <alignment horizontal="left" vertical="center" wrapText="1" indent="13"/>
    </xf>
    <xf numFmtId="0" fontId="22" fillId="0" borderId="0" xfId="0" applyFont="1" applyAlignment="1" applyProtection="1">
      <alignment horizontal="right"/>
      <protection hidden="1"/>
    </xf>
    <xf numFmtId="1" fontId="17" fillId="0" borderId="0" xfId="0" applyNumberFormat="1" applyFont="1" applyAlignment="1" applyProtection="1">
      <alignment horizontal="right"/>
      <protection hidden="1"/>
    </xf>
    <xf numFmtId="0" fontId="8" fillId="2" borderId="9" xfId="0" applyFont="1" applyFill="1" applyBorder="1" applyAlignment="1" applyProtection="1">
      <alignment horizontal="left" vertical="top" wrapText="1"/>
      <protection hidden="1"/>
    </xf>
    <xf numFmtId="0" fontId="11" fillId="0" borderId="32" xfId="0" applyFont="1" applyBorder="1" applyAlignment="1" applyProtection="1">
      <alignment horizontal="center" vertical="center" wrapText="1"/>
      <protection hidden="1"/>
    </xf>
    <xf numFmtId="1" fontId="11" fillId="8" borderId="58" xfId="0" applyNumberFormat="1" applyFont="1" applyFill="1" applyBorder="1" applyAlignment="1" applyProtection="1">
      <alignment horizontal="center" vertical="center"/>
      <protection hidden="1"/>
    </xf>
    <xf numFmtId="0" fontId="11" fillId="11" borderId="0" xfId="0" applyFont="1" applyFill="1" applyAlignment="1" applyProtection="1">
      <alignment horizontal="center" vertical="center"/>
      <protection locked="0" hidden="1"/>
    </xf>
    <xf numFmtId="0" fontId="11" fillId="9" borderId="7" xfId="0" applyFont="1" applyFill="1" applyBorder="1" applyAlignment="1" applyProtection="1">
      <alignment horizontal="center" vertical="center"/>
      <protection locked="0" hidden="1"/>
    </xf>
    <xf numFmtId="0" fontId="11" fillId="7" borderId="85" xfId="0" applyFont="1" applyFill="1" applyBorder="1" applyAlignment="1" applyProtection="1">
      <alignment horizontal="center" vertical="center" wrapText="1"/>
      <protection hidden="1"/>
    </xf>
    <xf numFmtId="164" fontId="11" fillId="0" borderId="5" xfId="0" applyNumberFormat="1" applyFont="1" applyBorder="1" applyAlignment="1" applyProtection="1">
      <alignment horizontal="center" vertical="center"/>
      <protection hidden="1"/>
    </xf>
    <xf numFmtId="165" fontId="14" fillId="0" borderId="0" xfId="0" applyNumberFormat="1" applyFont="1" applyBorder="1" applyAlignment="1" applyProtection="1">
      <alignment horizontal="center"/>
      <protection locked="0"/>
    </xf>
    <xf numFmtId="49" fontId="13" fillId="0" borderId="0" xfId="0" applyNumberFormat="1" applyFont="1" applyAlignment="1" applyProtection="1">
      <alignment horizontal="center" wrapText="1"/>
      <protection hidden="1"/>
    </xf>
    <xf numFmtId="0" fontId="87" fillId="0" borderId="1" xfId="0" applyFont="1" applyBorder="1" applyAlignment="1" applyProtection="1">
      <alignment horizontal="left"/>
      <protection hidden="1"/>
    </xf>
    <xf numFmtId="1" fontId="13" fillId="0" borderId="1" xfId="0" applyNumberFormat="1" applyFont="1" applyBorder="1" applyAlignment="1" applyProtection="1">
      <alignment horizontal="center"/>
      <protection hidden="1"/>
    </xf>
    <xf numFmtId="165" fontId="86" fillId="0" borderId="1" xfId="0" applyNumberFormat="1" applyFont="1" applyBorder="1" applyAlignment="1" applyProtection="1">
      <alignment horizontal="center"/>
      <protection locked="0" hidden="1"/>
    </xf>
    <xf numFmtId="0" fontId="9" fillId="0" borderId="2" xfId="0" applyFont="1" applyBorder="1" applyAlignment="1" applyProtection="1">
      <alignment horizontal="center" vertical="center" textRotation="90" wrapText="1"/>
      <protection hidden="1"/>
    </xf>
    <xf numFmtId="0" fontId="9" fillId="3" borderId="2" xfId="0"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49" fontId="10" fillId="2" borderId="12" xfId="0" applyNumberFormat="1" applyFont="1" applyFill="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0" fillId="0" borderId="7" xfId="0" applyFont="1" applyBorder="1" applyAlignment="1" applyProtection="1">
      <alignment horizontal="center" vertical="center"/>
      <protection hidden="1"/>
    </xf>
    <xf numFmtId="0" fontId="11" fillId="0" borderId="9" xfId="0" applyFont="1" applyBorder="1" applyAlignment="1" applyProtection="1">
      <alignment horizontal="right" vertical="center" wrapText="1"/>
      <protection hidden="1"/>
    </xf>
    <xf numFmtId="1" fontId="11" fillId="8" borderId="42" xfId="0" applyNumberFormat="1" applyFont="1" applyFill="1" applyBorder="1" applyAlignment="1" applyProtection="1">
      <alignment horizontal="center" vertical="center"/>
      <protection hidden="1"/>
    </xf>
    <xf numFmtId="165" fontId="11" fillId="0" borderId="35" xfId="0" applyNumberFormat="1" applyFont="1" applyBorder="1" applyAlignment="1" applyProtection="1">
      <alignment horizontal="center" vertical="center"/>
      <protection hidden="1"/>
    </xf>
    <xf numFmtId="49" fontId="31" fillId="0" borderId="81" xfId="0" applyNumberFormat="1" applyFont="1" applyBorder="1" applyAlignment="1">
      <alignment horizontal="center" vertical="center" wrapText="1"/>
    </xf>
    <xf numFmtId="0" fontId="11" fillId="0" borderId="0" xfId="0" applyFont="1" applyAlignment="1" applyProtection="1">
      <alignment horizontal="center" vertical="center" wrapText="1"/>
      <protection hidden="1"/>
    </xf>
    <xf numFmtId="0" fontId="13" fillId="0" borderId="0" xfId="0" applyFont="1" applyAlignment="1" applyProtection="1">
      <alignment horizontal="left" vertical="top" wrapText="1"/>
      <protection hidden="1"/>
    </xf>
    <xf numFmtId="0" fontId="14" fillId="0" borderId="0" xfId="0" applyFont="1" applyProtection="1">
      <protection locked="0" hidden="1"/>
    </xf>
    <xf numFmtId="49" fontId="13" fillId="0" borderId="0" xfId="0" applyNumberFormat="1" applyFont="1" applyAlignment="1" applyProtection="1">
      <alignment horizontal="center" wrapText="1"/>
      <protection locked="0" hidden="1"/>
    </xf>
    <xf numFmtId="0" fontId="14" fillId="0" borderId="0" xfId="0" applyFont="1" applyAlignment="1" applyProtection="1">
      <alignment horizontal="center"/>
      <protection hidden="1"/>
    </xf>
    <xf numFmtId="165" fontId="86" fillId="0" borderId="0" xfId="0" applyNumberFormat="1" applyFont="1" applyBorder="1" applyAlignment="1" applyProtection="1">
      <alignment horizontal="center"/>
      <protection locked="0" hidden="1"/>
    </xf>
    <xf numFmtId="49" fontId="14" fillId="0" borderId="0" xfId="0" applyNumberFormat="1"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4" fillId="0" borderId="0" xfId="0" applyFont="1" applyBorder="1" applyAlignment="1">
      <alignment horizontal="center"/>
    </xf>
    <xf numFmtId="0" fontId="14" fillId="0" borderId="0" xfId="0" applyFont="1" applyBorder="1"/>
    <xf numFmtId="1"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21" fillId="0" borderId="25" xfId="2" applyFont="1" applyFill="1" applyBorder="1" applyAlignment="1" applyProtection="1">
      <alignment horizontal="center" vertical="center"/>
      <protection hidden="1"/>
    </xf>
    <xf numFmtId="164" fontId="21" fillId="0" borderId="1" xfId="2" applyNumberFormat="1" applyFont="1" applyFill="1" applyBorder="1" applyAlignment="1" applyProtection="1">
      <alignment horizontal="center" vertical="center"/>
      <protection hidden="1"/>
    </xf>
    <xf numFmtId="0" fontId="14" fillId="0" borderId="0" xfId="0" applyFont="1" applyBorder="1" applyAlignment="1" applyProtection="1">
      <alignment horizontal="center" vertical="center"/>
    </xf>
    <xf numFmtId="0" fontId="21" fillId="0" borderId="16" xfId="2" applyFont="1" applyFill="1" applyBorder="1" applyAlignment="1" applyProtection="1">
      <alignment horizontal="center" vertical="center"/>
      <protection hidden="1"/>
    </xf>
    <xf numFmtId="164" fontId="21" fillId="0" borderId="67" xfId="2" applyNumberFormat="1" applyFont="1" applyFill="1" applyBorder="1" applyAlignment="1" applyProtection="1">
      <alignment horizontal="center" vertical="center"/>
      <protection hidden="1"/>
    </xf>
    <xf numFmtId="1" fontId="14" fillId="0" borderId="0" xfId="0" applyNumberFormat="1" applyFont="1" applyFill="1" applyAlignment="1" applyProtection="1">
      <alignment horizontal="center" vertical="center"/>
      <protection hidden="1"/>
    </xf>
    <xf numFmtId="0" fontId="14" fillId="0" borderId="0" xfId="0" applyFont="1" applyBorder="1" applyAlignment="1">
      <alignment horizontal="center" vertical="center"/>
    </xf>
    <xf numFmtId="0" fontId="21" fillId="0" borderId="65" xfId="2" applyFont="1" applyFill="1" applyBorder="1" applyAlignment="1" applyProtection="1">
      <alignment horizontal="center" vertical="center"/>
      <protection hidden="1"/>
    </xf>
    <xf numFmtId="164" fontId="21" fillId="0" borderId="15" xfId="2" applyNumberFormat="1" applyFont="1" applyFill="1" applyBorder="1" applyAlignment="1" applyProtection="1">
      <alignment horizontal="center" vertical="center"/>
      <protection hidden="1"/>
    </xf>
    <xf numFmtId="0" fontId="21" fillId="0" borderId="15" xfId="2" applyFont="1" applyFill="1" applyBorder="1" applyAlignment="1" applyProtection="1">
      <alignment horizontal="center" vertical="center"/>
      <protection hidden="1"/>
    </xf>
    <xf numFmtId="164" fontId="21" fillId="0" borderId="63" xfId="2" applyNumberFormat="1" applyFont="1" applyFill="1" applyBorder="1" applyAlignment="1" applyProtection="1">
      <alignment horizontal="center" vertical="center"/>
      <protection hidden="1"/>
    </xf>
    <xf numFmtId="1" fontId="21" fillId="0" borderId="0" xfId="2" applyNumberFormat="1" applyFont="1" applyFill="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164" fontId="14" fillId="0" borderId="26" xfId="0" applyNumberFormat="1" applyFont="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164" fontId="14" fillId="0" borderId="67" xfId="0" applyNumberFormat="1" applyFont="1" applyBorder="1" applyAlignment="1" applyProtection="1">
      <alignment horizontal="center" vertical="center"/>
      <protection hidden="1"/>
    </xf>
    <xf numFmtId="164" fontId="21" fillId="0" borderId="26" xfId="2" applyNumberFormat="1" applyFont="1" applyFill="1" applyBorder="1" applyAlignment="1" applyProtection="1">
      <alignment horizontal="center" vertical="center"/>
      <protection hidden="1"/>
    </xf>
    <xf numFmtId="164" fontId="14" fillId="0" borderId="63" xfId="0" applyNumberFormat="1" applyFont="1" applyBorder="1" applyAlignment="1" applyProtection="1">
      <alignment horizontal="center" vertical="center"/>
      <protection hidden="1"/>
    </xf>
    <xf numFmtId="0" fontId="21" fillId="0" borderId="65" xfId="0" applyFont="1" applyBorder="1" applyAlignment="1" applyProtection="1">
      <alignment horizontal="center" vertical="center"/>
      <protection hidden="1"/>
    </xf>
    <xf numFmtId="164" fontId="21" fillId="0" borderId="63"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21" fillId="0" borderId="66" xfId="2" applyFont="1" applyFill="1" applyBorder="1" applyAlignment="1" applyProtection="1">
      <alignment horizontal="center" vertical="center"/>
      <protection hidden="1"/>
    </xf>
    <xf numFmtId="164" fontId="21" fillId="0" borderId="78" xfId="0" applyNumberFormat="1" applyFont="1" applyBorder="1" applyAlignment="1" applyProtection="1">
      <alignment horizontal="center" vertical="center"/>
      <protection hidden="1"/>
    </xf>
    <xf numFmtId="0" fontId="14" fillId="0" borderId="0" xfId="0" applyFont="1" applyAlignment="1">
      <alignment horizontal="center" vertical="center"/>
    </xf>
    <xf numFmtId="0" fontId="91" fillId="0" borderId="0" xfId="0" applyFont="1" applyBorder="1" applyAlignment="1">
      <alignment horizontal="center" vertical="center"/>
    </xf>
    <xf numFmtId="0" fontId="21" fillId="0" borderId="0" xfId="2" applyFont="1" applyFill="1" applyBorder="1" applyAlignment="1" applyProtection="1">
      <alignment horizontal="center"/>
    </xf>
    <xf numFmtId="0" fontId="21" fillId="0" borderId="21" xfId="2" applyFont="1" applyFill="1" applyBorder="1" applyAlignment="1" applyProtection="1">
      <alignment horizontal="center" vertical="center"/>
      <protection hidden="1"/>
    </xf>
    <xf numFmtId="164" fontId="21" fillId="0" borderId="22" xfId="2" applyNumberFormat="1" applyFont="1" applyFill="1" applyBorder="1" applyAlignment="1" applyProtection="1">
      <alignment horizontal="center" vertical="center"/>
      <protection hidden="1"/>
    </xf>
    <xf numFmtId="0" fontId="14" fillId="0" borderId="17" xfId="0" applyFont="1" applyBorder="1" applyAlignment="1" applyProtection="1">
      <alignment horizontal="center" vertical="center"/>
    </xf>
    <xf numFmtId="0" fontId="21" fillId="0" borderId="22" xfId="2" applyFont="1" applyFill="1" applyBorder="1" applyAlignment="1" applyProtection="1">
      <alignment horizontal="center" vertical="center"/>
      <protection hidden="1"/>
    </xf>
    <xf numFmtId="164" fontId="21" fillId="0" borderId="64" xfId="2" applyNumberFormat="1" applyFont="1" applyFill="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164" fontId="14" fillId="0" borderId="64" xfId="0" applyNumberFormat="1" applyFont="1" applyBorder="1" applyAlignment="1" applyProtection="1">
      <alignment horizontal="center" vertical="center"/>
      <protection hidden="1"/>
    </xf>
    <xf numFmtId="0" fontId="21" fillId="0" borderId="0" xfId="0" applyFont="1" applyFill="1" applyBorder="1" applyAlignment="1" applyProtection="1">
      <alignment horizontal="center" vertical="center"/>
    </xf>
    <xf numFmtId="0" fontId="14" fillId="0" borderId="0" xfId="0" applyFont="1"/>
    <xf numFmtId="0" fontId="14" fillId="0" borderId="0" xfId="0" applyFont="1" applyFill="1" applyAlignment="1" applyProtection="1">
      <alignment horizontal="center"/>
    </xf>
    <xf numFmtId="10" fontId="21" fillId="0" borderId="0" xfId="0" applyNumberFormat="1" applyFont="1" applyFill="1" applyBorder="1" applyAlignment="1" applyProtection="1">
      <alignment horizontal="center"/>
    </xf>
    <xf numFmtId="0" fontId="21" fillId="0" borderId="0" xfId="0" applyFont="1" applyFill="1" applyBorder="1" applyProtection="1"/>
    <xf numFmtId="0" fontId="14" fillId="0" borderId="39" xfId="0" applyFont="1" applyBorder="1" applyAlignment="1">
      <alignment wrapText="1"/>
    </xf>
    <xf numFmtId="0" fontId="15" fillId="0" borderId="38" xfId="0" applyFont="1" applyBorder="1" applyAlignment="1" applyProtection="1">
      <alignment horizontal="center" vertical="top" wrapText="1"/>
    </xf>
    <xf numFmtId="0" fontId="2" fillId="0" borderId="39" xfId="0" applyFont="1" applyBorder="1" applyAlignment="1" applyProtection="1">
      <alignment wrapText="1"/>
    </xf>
    <xf numFmtId="0" fontId="21" fillId="0" borderId="39" xfId="0" applyFont="1" applyBorder="1" applyAlignment="1">
      <alignment wrapText="1"/>
    </xf>
    <xf numFmtId="0" fontId="86" fillId="0" borderId="0" xfId="0" applyFont="1" applyAlignment="1" applyProtection="1">
      <alignment wrapText="1"/>
      <protection locked="0"/>
    </xf>
    <xf numFmtId="0" fontId="19" fillId="0" borderId="39" xfId="0" applyFont="1" applyBorder="1" applyAlignment="1" applyProtection="1">
      <alignment vertical="top" wrapText="1"/>
    </xf>
    <xf numFmtId="0" fontId="14" fillId="0" borderId="39" xfId="0" applyFont="1" applyFill="1" applyBorder="1" applyAlignment="1" applyProtection="1">
      <alignment wrapText="1"/>
    </xf>
    <xf numFmtId="0" fontId="38" fillId="0" borderId="39" xfId="0" applyFont="1" applyBorder="1" applyAlignment="1">
      <alignment vertical="top" wrapText="1"/>
    </xf>
    <xf numFmtId="0" fontId="29" fillId="0" borderId="39" xfId="0" applyFont="1" applyBorder="1" applyAlignment="1">
      <alignment horizontal="left" vertical="top" wrapText="1"/>
    </xf>
    <xf numFmtId="0" fontId="0" fillId="0" borderId="0" xfId="0" applyFill="1" applyAlignment="1" applyProtection="1">
      <alignment wrapText="1"/>
      <protection locked="0"/>
    </xf>
    <xf numFmtId="0" fontId="14" fillId="0" borderId="39" xfId="0" applyFont="1" applyBorder="1" applyAlignment="1">
      <alignment horizontal="left" vertical="top" wrapText="1"/>
    </xf>
    <xf numFmtId="0" fontId="0" fillId="0" borderId="0" xfId="0" applyFill="1" applyAlignment="1" applyProtection="1">
      <alignment wrapText="1"/>
    </xf>
    <xf numFmtId="0" fontId="0" fillId="0" borderId="0" xfId="0" applyAlignment="1" applyProtection="1">
      <alignment wrapText="1"/>
    </xf>
    <xf numFmtId="0" fontId="14" fillId="0" borderId="39" xfId="0" applyFont="1" applyBorder="1" applyAlignment="1" applyProtection="1">
      <alignment wrapText="1"/>
    </xf>
    <xf numFmtId="0" fontId="0" fillId="0" borderId="11" xfId="0" applyFill="1" applyBorder="1" applyAlignment="1" applyProtection="1">
      <alignment horizontal="left" vertical="center" wrapText="1"/>
    </xf>
    <xf numFmtId="0" fontId="21" fillId="0" borderId="39" xfId="0" applyFont="1" applyFill="1" applyBorder="1" applyAlignment="1" applyProtection="1">
      <alignment wrapText="1"/>
    </xf>
    <xf numFmtId="0" fontId="18" fillId="0" borderId="39" xfId="0" applyFont="1" applyFill="1" applyBorder="1" applyAlignment="1" applyProtection="1">
      <alignment vertical="top" wrapText="1"/>
    </xf>
    <xf numFmtId="0" fontId="17" fillId="0" borderId="39" xfId="0" applyFont="1" applyFill="1" applyBorder="1" applyAlignment="1" applyProtection="1">
      <alignment vertical="top" wrapText="1"/>
    </xf>
    <xf numFmtId="0" fontId="21" fillId="9" borderId="39" xfId="0" applyFont="1" applyFill="1" applyBorder="1" applyAlignment="1">
      <alignment horizontal="left" vertical="top" wrapText="1" indent="2"/>
    </xf>
    <xf numFmtId="0" fontId="17" fillId="0" borderId="39" xfId="0" applyFont="1" applyBorder="1" applyAlignment="1">
      <alignment horizontal="left" vertical="top" wrapText="1" indent="2"/>
    </xf>
    <xf numFmtId="14" fontId="11" fillId="0" borderId="0" xfId="0" applyNumberFormat="1" applyFont="1" applyBorder="1" applyAlignment="1" applyProtection="1">
      <alignment horizontal="left"/>
      <protection locked="0" hidden="1"/>
    </xf>
    <xf numFmtId="0" fontId="29" fillId="0" borderId="39" xfId="0" applyFont="1" applyFill="1" applyBorder="1" applyAlignment="1">
      <alignment horizontal="left" vertical="top" wrapText="1" indent="2"/>
    </xf>
    <xf numFmtId="0" fontId="50" fillId="21" borderId="39" xfId="0" applyFont="1" applyFill="1" applyBorder="1" applyAlignment="1">
      <alignment vertical="center" wrapText="1"/>
    </xf>
    <xf numFmtId="0" fontId="50" fillId="21" borderId="40" xfId="0" applyFont="1" applyFill="1" applyBorder="1" applyAlignment="1">
      <alignment vertical="center" wrapText="1"/>
    </xf>
    <xf numFmtId="0" fontId="51" fillId="21" borderId="39" xfId="0" applyFont="1" applyFill="1" applyBorder="1" applyAlignment="1">
      <alignment vertical="center" wrapText="1"/>
    </xf>
    <xf numFmtId="0" fontId="56" fillId="21" borderId="39" xfId="0" applyFont="1" applyFill="1" applyBorder="1" applyAlignment="1">
      <alignment horizontal="left" vertical="center" wrapText="1" indent="1"/>
    </xf>
    <xf numFmtId="0" fontId="11" fillId="9" borderId="2" xfId="0" applyFont="1" applyFill="1" applyBorder="1" applyAlignment="1" applyProtection="1">
      <alignment horizontal="right" vertical="center" wrapText="1"/>
      <protection hidden="1"/>
    </xf>
    <xf numFmtId="49" fontId="12" fillId="0" borderId="30" xfId="0" applyNumberFormat="1" applyFont="1" applyFill="1" applyBorder="1" applyAlignment="1" applyProtection="1">
      <alignment horizontal="left" vertical="top" wrapText="1"/>
      <protection locked="0"/>
    </xf>
    <xf numFmtId="49" fontId="12" fillId="0" borderId="0" xfId="0" applyNumberFormat="1" applyFont="1" applyAlignment="1" applyProtection="1">
      <alignment horizontal="center" vertical="top" wrapText="1"/>
      <protection hidden="1"/>
    </xf>
    <xf numFmtId="0" fontId="11" fillId="0" borderId="47"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4" fillId="0" borderId="0" xfId="0" applyFont="1" applyProtection="1">
      <protection hidden="1"/>
    </xf>
    <xf numFmtId="0" fontId="12" fillId="7" borderId="39" xfId="0" applyFont="1" applyFill="1" applyBorder="1" applyAlignment="1" applyProtection="1">
      <alignment horizontal="left" vertical="top"/>
      <protection locked="0"/>
    </xf>
    <xf numFmtId="0" fontId="12" fillId="7" borderId="15" xfId="0" applyFont="1" applyFill="1" applyBorder="1" applyAlignment="1" applyProtection="1">
      <alignment horizontal="center" vertical="center"/>
      <protection hidden="1"/>
    </xf>
    <xf numFmtId="0" fontId="11" fillId="0" borderId="3" xfId="0" applyFont="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top" wrapText="1"/>
      <protection hidden="1"/>
    </xf>
    <xf numFmtId="49" fontId="12" fillId="0" borderId="31" xfId="0" applyNumberFormat="1" applyFont="1" applyFill="1" applyBorder="1" applyAlignment="1" applyProtection="1">
      <alignment horizontal="left" vertical="top" wrapText="1"/>
      <protection locked="0"/>
    </xf>
    <xf numFmtId="0" fontId="8" fillId="2" borderId="9" xfId="0" applyFont="1" applyFill="1" applyBorder="1" applyAlignment="1" applyProtection="1">
      <alignment horizontal="right" vertical="center" wrapText="1"/>
      <protection hidden="1"/>
    </xf>
    <xf numFmtId="0" fontId="8" fillId="2" borderId="60" xfId="0" applyFont="1" applyFill="1" applyBorder="1" applyAlignment="1" applyProtection="1">
      <alignment horizontal="right" vertical="center" wrapText="1"/>
      <protection hidden="1"/>
    </xf>
    <xf numFmtId="0" fontId="11" fillId="9" borderId="2" xfId="0" applyFont="1" applyFill="1" applyBorder="1" applyAlignment="1" applyProtection="1">
      <alignment horizontal="left" vertical="center" wrapText="1"/>
      <protection hidden="1"/>
    </xf>
    <xf numFmtId="1" fontId="11" fillId="8" borderId="35" xfId="0" applyNumberFormat="1" applyFont="1" applyFill="1" applyBorder="1" applyAlignment="1" applyProtection="1">
      <alignment horizontal="center" vertical="center"/>
      <protection hidden="1"/>
    </xf>
    <xf numFmtId="0" fontId="42" fillId="0" borderId="2" xfId="0" applyFont="1" applyBorder="1" applyAlignment="1" applyProtection="1">
      <alignment horizontal="center" vertical="center"/>
      <protection hidden="1"/>
    </xf>
    <xf numFmtId="49" fontId="12" fillId="0" borderId="14" xfId="0" applyNumberFormat="1" applyFont="1" applyBorder="1" applyAlignment="1" applyProtection="1">
      <alignment horizontal="left" vertical="top" wrapText="1"/>
      <protection locked="0"/>
    </xf>
    <xf numFmtId="49" fontId="12" fillId="0" borderId="76" xfId="0" applyNumberFormat="1" applyFont="1" applyBorder="1" applyAlignment="1" applyProtection="1">
      <alignment horizontal="left" vertical="top" wrapText="1"/>
      <protection locked="0"/>
    </xf>
    <xf numFmtId="164" fontId="17" fillId="2" borderId="23" xfId="0" applyNumberFormat="1"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textRotation="90" wrapText="1"/>
      <protection locked="0"/>
    </xf>
    <xf numFmtId="0" fontId="9" fillId="3" borderId="8" xfId="0" applyFont="1" applyFill="1" applyBorder="1" applyAlignment="1" applyProtection="1">
      <alignment horizontal="center" vertical="center" wrapText="1"/>
      <protection locked="0"/>
    </xf>
    <xf numFmtId="14" fontId="14" fillId="0" borderId="0" xfId="0" applyNumberFormat="1" applyFont="1" applyFill="1" applyBorder="1" applyAlignment="1" applyProtection="1">
      <alignment horizontal="right" vertical="top" wrapText="1"/>
    </xf>
    <xf numFmtId="0" fontId="9" fillId="0" borderId="2" xfId="0" applyFont="1" applyBorder="1" applyAlignment="1" applyProtection="1">
      <alignment horizontal="center" vertical="center" textRotation="90" wrapText="1"/>
      <protection locked="0"/>
    </xf>
    <xf numFmtId="0" fontId="9" fillId="3" borderId="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165" fontId="11" fillId="0" borderId="35" xfId="0" applyNumberFormat="1" applyFont="1" applyBorder="1" applyAlignment="1" applyProtection="1">
      <alignment horizontal="center" vertical="center"/>
      <protection locked="0" hidden="1"/>
    </xf>
    <xf numFmtId="0" fontId="47" fillId="0" borderId="0" xfId="3" applyAlignment="1">
      <alignment horizontal="left" vertical="center" wrapText="1" indent="5"/>
    </xf>
    <xf numFmtId="0" fontId="0" fillId="0" borderId="0" xfId="0" applyAlignment="1">
      <alignment vertical="center" wrapText="1"/>
    </xf>
    <xf numFmtId="0" fontId="50" fillId="21" borderId="38" xfId="0" applyFont="1" applyFill="1" applyBorder="1" applyAlignment="1">
      <alignment vertical="center" wrapText="1"/>
    </xf>
    <xf numFmtId="0" fontId="50" fillId="21" borderId="39" xfId="0" applyFont="1" applyFill="1" applyBorder="1" applyAlignment="1">
      <alignment vertical="center" wrapText="1"/>
    </xf>
    <xf numFmtId="0" fontId="50" fillId="21" borderId="40" xfId="0" applyFont="1" applyFill="1" applyBorder="1" applyAlignment="1">
      <alignment vertical="center" wrapText="1"/>
    </xf>
    <xf numFmtId="0" fontId="55" fillId="21" borderId="38" xfId="0" applyFont="1" applyFill="1" applyBorder="1" applyAlignment="1">
      <alignment horizontal="left" vertical="center" wrapText="1" indent="1"/>
    </xf>
    <xf numFmtId="0" fontId="55" fillId="21" borderId="39" xfId="0" applyFont="1" applyFill="1" applyBorder="1" applyAlignment="1">
      <alignment horizontal="left" vertical="center" wrapText="1" indent="1"/>
    </xf>
    <xf numFmtId="0" fontId="55" fillId="21" borderId="40" xfId="0" applyFont="1" applyFill="1" applyBorder="1" applyAlignment="1">
      <alignment horizontal="left" vertical="center" wrapText="1" indent="1"/>
    </xf>
    <xf numFmtId="0" fontId="44" fillId="0" borderId="0" xfId="0" applyFont="1" applyAlignment="1">
      <alignment horizontal="left" vertical="center" wrapText="1" indent="5"/>
    </xf>
    <xf numFmtId="0" fontId="53" fillId="21" borderId="38" xfId="0" applyFont="1" applyFill="1" applyBorder="1" applyAlignment="1">
      <alignment horizontal="left" vertical="center" wrapText="1" indent="1"/>
    </xf>
    <xf numFmtId="0" fontId="53" fillId="21" borderId="39" xfId="0" applyFont="1" applyFill="1" applyBorder="1" applyAlignment="1">
      <alignment horizontal="left" vertical="center" wrapText="1" indent="1"/>
    </xf>
    <xf numFmtId="0" fontId="53" fillId="21" borderId="40" xfId="0" applyFont="1" applyFill="1" applyBorder="1" applyAlignment="1">
      <alignment horizontal="left" vertical="center" wrapText="1" indent="1"/>
    </xf>
    <xf numFmtId="0" fontId="51" fillId="21" borderId="38" xfId="0" applyFont="1" applyFill="1" applyBorder="1" applyAlignment="1">
      <alignment vertical="center" wrapText="1"/>
    </xf>
    <xf numFmtId="0" fontId="51" fillId="21" borderId="39" xfId="0" applyFont="1" applyFill="1" applyBorder="1" applyAlignment="1">
      <alignment vertical="center" wrapText="1"/>
    </xf>
    <xf numFmtId="0" fontId="51" fillId="21" borderId="40" xfId="0" applyFont="1" applyFill="1" applyBorder="1" applyAlignment="1">
      <alignment vertical="center" wrapText="1"/>
    </xf>
    <xf numFmtId="0" fontId="56" fillId="21" borderId="38" xfId="0" applyFont="1" applyFill="1" applyBorder="1" applyAlignment="1">
      <alignment horizontal="left" vertical="center" wrapText="1" indent="1"/>
    </xf>
    <xf numFmtId="0" fontId="56" fillId="21" borderId="39" xfId="0" applyFont="1" applyFill="1" applyBorder="1" applyAlignment="1">
      <alignment horizontal="left" vertical="center" wrapText="1" indent="1"/>
    </xf>
    <xf numFmtId="0" fontId="56" fillId="21" borderId="40" xfId="0" applyFont="1" applyFill="1" applyBorder="1" applyAlignment="1">
      <alignment horizontal="left" vertical="center" wrapText="1" indent="1"/>
    </xf>
    <xf numFmtId="0" fontId="50" fillId="21" borderId="38" xfId="0" applyFont="1" applyFill="1" applyBorder="1" applyAlignment="1">
      <alignment horizontal="left" vertical="center" wrapText="1" indent="1"/>
    </xf>
    <xf numFmtId="0" fontId="50" fillId="21" borderId="39" xfId="0" applyFont="1" applyFill="1" applyBorder="1" applyAlignment="1">
      <alignment horizontal="left" vertical="center" wrapText="1" indent="1"/>
    </xf>
    <xf numFmtId="0" fontId="50" fillId="21" borderId="40" xfId="0" applyFont="1" applyFill="1" applyBorder="1" applyAlignment="1">
      <alignment horizontal="left" vertical="center" wrapText="1" indent="1"/>
    </xf>
    <xf numFmtId="0" fontId="55" fillId="21" borderId="38" xfId="0" applyFont="1" applyFill="1" applyBorder="1" applyAlignment="1">
      <alignment vertical="center" wrapText="1"/>
    </xf>
    <xf numFmtId="0" fontId="55" fillId="21" borderId="39" xfId="0" applyFont="1" applyFill="1" applyBorder="1" applyAlignment="1">
      <alignment vertical="center" wrapText="1"/>
    </xf>
    <xf numFmtId="0" fontId="55" fillId="21" borderId="40" xfId="0" applyFont="1" applyFill="1" applyBorder="1" applyAlignment="1">
      <alignment vertical="center" wrapText="1"/>
    </xf>
    <xf numFmtId="0" fontId="65" fillId="21" borderId="38" xfId="0" applyFont="1" applyFill="1" applyBorder="1" applyAlignment="1">
      <alignment vertical="center" wrapText="1"/>
    </xf>
    <xf numFmtId="0" fontId="65" fillId="21" borderId="39" xfId="0" applyFont="1" applyFill="1" applyBorder="1" applyAlignment="1">
      <alignment vertical="center" wrapText="1"/>
    </xf>
    <xf numFmtId="0" fontId="65" fillId="21" borderId="40" xfId="0" applyFont="1" applyFill="1" applyBorder="1" applyAlignment="1">
      <alignment vertical="center" wrapText="1"/>
    </xf>
    <xf numFmtId="0" fontId="52" fillId="0" borderId="38" xfId="0" applyFont="1" applyBorder="1" applyAlignment="1">
      <alignment vertical="center" wrapText="1"/>
    </xf>
    <xf numFmtId="0" fontId="52" fillId="0" borderId="39" xfId="0" applyFont="1" applyBorder="1" applyAlignment="1">
      <alignment vertical="center" wrapText="1"/>
    </xf>
    <xf numFmtId="0" fontId="52" fillId="0" borderId="40" xfId="0" applyFont="1" applyBorder="1" applyAlignment="1">
      <alignment vertical="center" wrapText="1"/>
    </xf>
    <xf numFmtId="0" fontId="55" fillId="0" borderId="38" xfId="0" applyFont="1" applyBorder="1" applyAlignment="1">
      <alignment horizontal="left" vertical="center" wrapText="1" indent="1"/>
    </xf>
    <xf numFmtId="0" fontId="55" fillId="0" borderId="39" xfId="0" applyFont="1" applyBorder="1" applyAlignment="1">
      <alignment horizontal="left" vertical="center" wrapText="1" indent="1"/>
    </xf>
    <xf numFmtId="0" fontId="55" fillId="0" borderId="40" xfId="0" applyFont="1" applyBorder="1" applyAlignment="1">
      <alignment horizontal="left" vertical="center" wrapText="1" indent="1"/>
    </xf>
    <xf numFmtId="0" fontId="67" fillId="21" borderId="38" xfId="0" applyFont="1" applyFill="1" applyBorder="1" applyAlignment="1">
      <alignment vertical="center" wrapText="1"/>
    </xf>
    <xf numFmtId="0" fontId="67" fillId="21" borderId="39" xfId="0" applyFont="1" applyFill="1" applyBorder="1" applyAlignment="1">
      <alignment vertical="center" wrapText="1"/>
    </xf>
    <xf numFmtId="0" fontId="67" fillId="21" borderId="40" xfId="0" applyFont="1" applyFill="1" applyBorder="1" applyAlignment="1">
      <alignment vertical="center" wrapText="1"/>
    </xf>
    <xf numFmtId="0" fontId="72" fillId="0" borderId="38" xfId="0" applyFont="1" applyBorder="1" applyAlignment="1">
      <alignment horizontal="left" vertical="center" wrapText="1" indent="1"/>
    </xf>
    <xf numFmtId="0" fontId="72" fillId="0" borderId="39" xfId="0" applyFont="1" applyBorder="1" applyAlignment="1">
      <alignment horizontal="left" vertical="center" wrapText="1" indent="1"/>
    </xf>
    <xf numFmtId="0" fontId="72" fillId="0" borderId="40" xfId="0" applyFont="1" applyBorder="1" applyAlignment="1">
      <alignment horizontal="left" vertical="center" wrapText="1" indent="1"/>
    </xf>
    <xf numFmtId="0" fontId="66" fillId="0" borderId="38" xfId="0" applyFont="1" applyBorder="1" applyAlignment="1">
      <alignment vertical="center" wrapText="1"/>
    </xf>
    <xf numFmtId="0" fontId="66" fillId="0" borderId="39" xfId="0" applyFont="1" applyBorder="1" applyAlignment="1">
      <alignment vertical="center" wrapText="1"/>
    </xf>
    <xf numFmtId="0" fontId="66" fillId="0" borderId="40" xfId="0" applyFont="1" applyBorder="1" applyAlignment="1">
      <alignmen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0" fillId="0" borderId="40" xfId="0" applyFont="1" applyBorder="1" applyAlignment="1">
      <alignment vertical="center" wrapText="1"/>
    </xf>
    <xf numFmtId="0" fontId="53" fillId="0" borderId="38" xfId="0" applyFont="1" applyBorder="1" applyAlignment="1">
      <alignment horizontal="left" vertical="center" wrapText="1" indent="1"/>
    </xf>
    <xf numFmtId="0" fontId="53" fillId="0" borderId="39" xfId="0" applyFont="1" applyBorder="1" applyAlignment="1">
      <alignment horizontal="left" vertical="center" wrapText="1" indent="1"/>
    </xf>
    <xf numFmtId="0" fontId="53" fillId="0" borderId="40" xfId="0" applyFont="1" applyBorder="1" applyAlignment="1">
      <alignment horizontal="left" vertical="center" wrapText="1" indent="1"/>
    </xf>
    <xf numFmtId="0" fontId="58" fillId="21" borderId="38" xfId="0" applyFont="1" applyFill="1" applyBorder="1" applyAlignment="1">
      <alignment vertical="center" wrapText="1"/>
    </xf>
    <xf numFmtId="0" fontId="58" fillId="21" borderId="39" xfId="0" applyFont="1" applyFill="1" applyBorder="1" applyAlignment="1">
      <alignment vertical="center" wrapText="1"/>
    </xf>
    <xf numFmtId="0" fontId="58" fillId="21" borderId="40" xfId="0" applyFont="1" applyFill="1" applyBorder="1" applyAlignment="1">
      <alignment vertical="center" wrapText="1"/>
    </xf>
    <xf numFmtId="0" fontId="75" fillId="22" borderId="10" xfId="0" applyFont="1" applyFill="1" applyBorder="1" applyAlignment="1">
      <alignment vertical="center" wrapText="1"/>
    </xf>
    <xf numFmtId="0" fontId="75" fillId="22" borderId="20" xfId="0" applyFont="1" applyFill="1" applyBorder="1" applyAlignment="1">
      <alignment vertical="center" wrapText="1"/>
    </xf>
    <xf numFmtId="0" fontId="75" fillId="22" borderId="76" xfId="0" applyFont="1" applyFill="1" applyBorder="1" applyAlignment="1">
      <alignment vertical="center" wrapText="1"/>
    </xf>
    <xf numFmtId="0" fontId="76" fillId="22" borderId="11" xfId="0" applyFont="1" applyFill="1" applyBorder="1" applyAlignment="1">
      <alignment horizontal="left" vertical="center" wrapText="1" indent="5"/>
    </xf>
    <xf numFmtId="0" fontId="76" fillId="22" borderId="0" xfId="0" applyFont="1" applyFill="1" applyBorder="1" applyAlignment="1">
      <alignment horizontal="left" vertical="center" wrapText="1" indent="5"/>
    </xf>
    <xf numFmtId="0" fontId="76" fillId="22" borderId="12" xfId="0" applyFont="1" applyFill="1" applyBorder="1" applyAlignment="1">
      <alignment horizontal="left" vertical="center" wrapText="1" indent="5"/>
    </xf>
    <xf numFmtId="0" fontId="52" fillId="22" borderId="13" xfId="0" applyFont="1" applyFill="1" applyBorder="1" applyAlignment="1">
      <alignment horizontal="left" vertical="center" wrapText="1" indent="2"/>
    </xf>
    <xf numFmtId="0" fontId="52" fillId="22" borderId="17" xfId="0" applyFont="1" applyFill="1" applyBorder="1" applyAlignment="1">
      <alignment horizontal="left" vertical="center" wrapText="1" indent="2"/>
    </xf>
    <xf numFmtId="0" fontId="52" fillId="22" borderId="14" xfId="0" applyFont="1" applyFill="1" applyBorder="1" applyAlignment="1">
      <alignment horizontal="left" vertical="center" wrapText="1" indent="2"/>
    </xf>
    <xf numFmtId="0" fontId="63" fillId="21" borderId="38" xfId="0" applyFont="1" applyFill="1" applyBorder="1" applyAlignment="1">
      <alignment horizontal="left" vertical="center" wrapText="1" indent="1"/>
    </xf>
    <xf numFmtId="0" fontId="63" fillId="21" borderId="39" xfId="0" applyFont="1" applyFill="1" applyBorder="1" applyAlignment="1">
      <alignment horizontal="left" vertical="center" wrapText="1" indent="1"/>
    </xf>
    <xf numFmtId="0" fontId="63" fillId="21" borderId="40" xfId="0" applyFont="1" applyFill="1" applyBorder="1" applyAlignment="1">
      <alignment horizontal="left" vertical="center" wrapText="1" indent="1"/>
    </xf>
    <xf numFmtId="0" fontId="11" fillId="0" borderId="54"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9" borderId="49" xfId="0" applyFont="1" applyFill="1" applyBorder="1" applyAlignment="1" applyProtection="1">
      <alignment horizontal="right" vertical="center" wrapText="1"/>
      <protection hidden="1"/>
    </xf>
    <xf numFmtId="0" fontId="11" fillId="9" borderId="50" xfId="0" applyFont="1" applyFill="1" applyBorder="1" applyAlignment="1" applyProtection="1">
      <alignment horizontal="right" vertical="center" wrapText="1"/>
      <protection hidden="1"/>
    </xf>
    <xf numFmtId="0" fontId="11" fillId="9" borderId="2" xfId="0" applyFont="1" applyFill="1" applyBorder="1" applyAlignment="1" applyProtection="1">
      <alignment horizontal="right" vertical="center" wrapText="1"/>
      <protection hidden="1"/>
    </xf>
    <xf numFmtId="0" fontId="11" fillId="9" borderId="49" xfId="0" applyFont="1" applyFill="1" applyBorder="1" applyAlignment="1" applyProtection="1">
      <alignment horizontal="left" vertical="center" wrapText="1"/>
      <protection hidden="1"/>
    </xf>
    <xf numFmtId="0" fontId="11" fillId="9" borderId="50" xfId="0" applyFont="1" applyFill="1" applyBorder="1" applyAlignment="1" applyProtection="1">
      <alignment horizontal="left" vertical="center" wrapText="1"/>
      <protection hidden="1"/>
    </xf>
    <xf numFmtId="0" fontId="11" fillId="0" borderId="62"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9" borderId="4" xfId="0" applyFont="1" applyFill="1" applyBorder="1" applyAlignment="1" applyProtection="1">
      <alignment horizontal="left" vertical="center" wrapText="1"/>
      <protection hidden="1"/>
    </xf>
    <xf numFmtId="0" fontId="31" fillId="0" borderId="76" xfId="0" applyFont="1" applyBorder="1" applyAlignment="1" applyProtection="1">
      <alignment horizontal="left" vertical="top" wrapText="1"/>
      <protection locked="0"/>
    </xf>
    <xf numFmtId="0" fontId="31" fillId="0" borderId="12" xfId="0" applyFont="1" applyBorder="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11" fillId="9" borderId="46" xfId="0" applyFont="1" applyFill="1" applyBorder="1" applyAlignment="1" applyProtection="1">
      <alignment horizontal="right" vertical="center" wrapText="1"/>
      <protection hidden="1"/>
    </xf>
    <xf numFmtId="0" fontId="11" fillId="9" borderId="59" xfId="0" applyFont="1" applyFill="1" applyBorder="1" applyAlignment="1" applyProtection="1">
      <alignment horizontal="right" vertical="center" wrapText="1"/>
      <protection hidden="1"/>
    </xf>
    <xf numFmtId="0" fontId="11" fillId="0" borderId="35" xfId="0" applyFont="1" applyBorder="1" applyAlignment="1" applyProtection="1">
      <alignment horizontal="center" vertical="center"/>
      <protection locked="0" hidden="1"/>
    </xf>
    <xf numFmtId="0" fontId="11" fillId="0" borderId="7" xfId="0" applyFont="1" applyBorder="1" applyAlignment="1" applyProtection="1">
      <alignment horizontal="center" vertical="center"/>
      <protection locked="0" hidden="1"/>
    </xf>
    <xf numFmtId="49" fontId="12" fillId="0" borderId="29" xfId="0" applyNumberFormat="1" applyFont="1" applyFill="1" applyBorder="1" applyAlignment="1" applyProtection="1">
      <alignment horizontal="left" vertical="top" wrapText="1"/>
      <protection locked="0"/>
    </xf>
    <xf numFmtId="49" fontId="12" fillId="0" borderId="30" xfId="0" applyNumberFormat="1" applyFont="1" applyFill="1" applyBorder="1" applyAlignment="1" applyProtection="1">
      <alignment horizontal="left" vertical="top" wrapText="1"/>
      <protection locked="0"/>
    </xf>
    <xf numFmtId="1" fontId="24" fillId="0" borderId="34" xfId="0" applyNumberFormat="1" applyFont="1" applyFill="1" applyBorder="1" applyAlignment="1" applyProtection="1">
      <alignment horizontal="center" vertical="center"/>
      <protection hidden="1"/>
    </xf>
    <xf numFmtId="1" fontId="24" fillId="0" borderId="9" xfId="0" applyNumberFormat="1" applyFont="1" applyFill="1" applyBorder="1" applyAlignment="1" applyProtection="1">
      <alignment horizontal="center" vertical="center"/>
      <protection hidden="1"/>
    </xf>
    <xf numFmtId="1" fontId="24" fillId="0" borderId="60" xfId="0" applyNumberFormat="1"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wrapText="1"/>
      <protection hidden="1"/>
    </xf>
    <xf numFmtId="0" fontId="11" fillId="9" borderId="44" xfId="0" applyFont="1" applyFill="1" applyBorder="1" applyAlignment="1" applyProtection="1">
      <alignment horizontal="right" vertical="center" wrapText="1"/>
      <protection hidden="1"/>
    </xf>
    <xf numFmtId="0" fontId="11" fillId="9" borderId="45" xfId="0" applyFont="1" applyFill="1" applyBorder="1" applyAlignment="1" applyProtection="1">
      <alignment horizontal="right" vertical="center" wrapText="1"/>
      <protection hidden="1"/>
    </xf>
    <xf numFmtId="0" fontId="11" fillId="0" borderId="4" xfId="0" applyFont="1" applyFill="1" applyBorder="1" applyAlignment="1" applyProtection="1">
      <alignment horizontal="center" vertical="center" wrapText="1"/>
      <protection hidden="1"/>
    </xf>
    <xf numFmtId="0" fontId="11" fillId="9" borderId="51" xfId="0" applyFont="1" applyFill="1" applyBorder="1" applyAlignment="1" applyProtection="1">
      <alignment horizontal="left" vertical="center" wrapText="1"/>
      <protection hidden="1"/>
    </xf>
    <xf numFmtId="0" fontId="11" fillId="9" borderId="52" xfId="0" applyFont="1" applyFill="1" applyBorder="1" applyAlignment="1" applyProtection="1">
      <alignment horizontal="left" vertical="center" wrapText="1"/>
      <protection hidden="1"/>
    </xf>
    <xf numFmtId="49" fontId="12" fillId="0" borderId="39" xfId="0" applyNumberFormat="1" applyFont="1" applyFill="1" applyBorder="1" applyAlignment="1" applyProtection="1">
      <alignment horizontal="left" vertical="top" wrapText="1"/>
      <protection locked="0"/>
    </xf>
    <xf numFmtId="49" fontId="12" fillId="0" borderId="40" xfId="0" applyNumberFormat="1" applyFont="1" applyFill="1" applyBorder="1" applyAlignment="1" applyProtection="1">
      <alignment horizontal="left" vertical="top" wrapText="1"/>
      <protection locked="0"/>
    </xf>
    <xf numFmtId="49" fontId="10" fillId="2" borderId="38" xfId="0" applyNumberFormat="1" applyFont="1" applyFill="1" applyBorder="1" applyAlignment="1" applyProtection="1">
      <alignment horizontal="center" vertical="center" wrapText="1"/>
    </xf>
    <xf numFmtId="49" fontId="10" fillId="2" borderId="40" xfId="0" applyNumberFormat="1" applyFont="1" applyFill="1" applyBorder="1" applyAlignment="1" applyProtection="1">
      <alignment horizontal="center" vertical="center" wrapText="1"/>
    </xf>
    <xf numFmtId="49" fontId="12" fillId="0" borderId="0" xfId="0" applyNumberFormat="1" applyFont="1" applyAlignment="1" applyProtection="1">
      <alignment horizontal="center" vertical="top" wrapText="1"/>
      <protection hidden="1"/>
    </xf>
    <xf numFmtId="0" fontId="11" fillId="0" borderId="50" xfId="0" applyFont="1" applyBorder="1" applyAlignment="1" applyProtection="1">
      <alignment horizontal="center" vertical="center" wrapText="1"/>
      <protection hidden="1"/>
    </xf>
    <xf numFmtId="0" fontId="12" fillId="7" borderId="49" xfId="0" applyFont="1" applyFill="1" applyBorder="1" applyAlignment="1" applyProtection="1">
      <alignment horizontal="center" vertical="center"/>
      <protection locked="0"/>
    </xf>
    <xf numFmtId="0" fontId="12" fillId="7" borderId="15" xfId="0" applyFont="1" applyFill="1" applyBorder="1" applyAlignment="1" applyProtection="1">
      <alignment horizontal="center" vertical="center"/>
      <protection locked="0"/>
    </xf>
    <xf numFmtId="0" fontId="12" fillId="7" borderId="50" xfId="0" applyFont="1" applyFill="1" applyBorder="1" applyAlignment="1" applyProtection="1">
      <alignment horizontal="center" vertical="center"/>
      <protection locked="0"/>
    </xf>
    <xf numFmtId="0" fontId="12" fillId="0" borderId="38" xfId="0" applyFont="1" applyBorder="1" applyAlignment="1" applyProtection="1">
      <alignment horizontal="left" vertical="top" wrapText="1"/>
      <protection locked="0"/>
    </xf>
    <xf numFmtId="0" fontId="12" fillId="0" borderId="39" xfId="0" applyFont="1" applyBorder="1" applyAlignment="1" applyProtection="1">
      <alignment horizontal="left" vertical="top" wrapText="1"/>
      <protection locked="0"/>
    </xf>
    <xf numFmtId="0" fontId="12" fillId="0" borderId="40" xfId="0" applyFont="1" applyBorder="1" applyAlignment="1" applyProtection="1">
      <alignment horizontal="left" vertical="top" wrapText="1"/>
      <protection locked="0"/>
    </xf>
    <xf numFmtId="1" fontId="11" fillId="0" borderId="1" xfId="0" applyNumberFormat="1" applyFont="1" applyBorder="1" applyAlignment="1" applyProtection="1">
      <alignment horizontal="left" vertical="center" wrapText="1"/>
      <protection hidden="1"/>
    </xf>
    <xf numFmtId="0" fontId="11" fillId="0" borderId="6" xfId="0" applyFont="1" applyFill="1" applyBorder="1" applyAlignment="1" applyProtection="1">
      <alignment horizontal="center" vertical="center" wrapText="1"/>
      <protection hidden="1"/>
    </xf>
    <xf numFmtId="0" fontId="11" fillId="0" borderId="47"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54" xfId="0" applyFont="1" applyFill="1" applyBorder="1" applyAlignment="1" applyProtection="1">
      <alignment horizontal="center" vertical="center" wrapText="1"/>
      <protection hidden="1"/>
    </xf>
    <xf numFmtId="0" fontId="11" fillId="0" borderId="62"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center" vertical="center" wrapText="1"/>
      <protection hidden="1"/>
    </xf>
    <xf numFmtId="0" fontId="14" fillId="0" borderId="0" xfId="0" applyFont="1" applyAlignment="1" applyProtection="1">
      <protection hidden="1"/>
    </xf>
    <xf numFmtId="0" fontId="12" fillId="7" borderId="38" xfId="0" applyFont="1" applyFill="1" applyBorder="1" applyAlignment="1" applyProtection="1">
      <alignment horizontal="left" vertical="top"/>
      <protection locked="0"/>
    </xf>
    <xf numFmtId="0" fontId="12" fillId="7" borderId="39" xfId="0" applyFont="1" applyFill="1" applyBorder="1" applyAlignment="1" applyProtection="1">
      <alignment horizontal="left" vertical="top"/>
      <protection locked="0"/>
    </xf>
    <xf numFmtId="0" fontId="12" fillId="7" borderId="49" xfId="0" applyFont="1" applyFill="1" applyBorder="1" applyAlignment="1" applyProtection="1">
      <alignment horizontal="center" vertical="center"/>
      <protection hidden="1"/>
    </xf>
    <xf numFmtId="0" fontId="12" fillId="7" borderId="15" xfId="0" applyFont="1" applyFill="1" applyBorder="1" applyAlignment="1" applyProtection="1">
      <alignment horizontal="center" vertical="center"/>
      <protection hidden="1"/>
    </xf>
    <xf numFmtId="0" fontId="12" fillId="7" borderId="50" xfId="0" applyFont="1" applyFill="1" applyBorder="1" applyAlignment="1" applyProtection="1">
      <alignment horizontal="center" vertical="center"/>
      <protection hidden="1"/>
    </xf>
    <xf numFmtId="0" fontId="11" fillId="0" borderId="48"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59"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protection hidden="1"/>
    </xf>
    <xf numFmtId="0" fontId="10" fillId="0" borderId="4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top" wrapText="1"/>
      <protection hidden="1"/>
    </xf>
    <xf numFmtId="0" fontId="11" fillId="0" borderId="52" xfId="0" applyFont="1" applyFill="1" applyBorder="1" applyAlignment="1" applyProtection="1">
      <alignment horizontal="center" vertical="center" wrapText="1"/>
      <protection hidden="1"/>
    </xf>
    <xf numFmtId="0" fontId="12" fillId="5" borderId="39" xfId="0" applyFont="1" applyFill="1" applyBorder="1" applyAlignment="1" applyProtection="1">
      <alignment horizontal="left" vertical="top" wrapText="1"/>
      <protection locked="0"/>
    </xf>
    <xf numFmtId="0" fontId="12" fillId="5" borderId="40" xfId="0" applyFont="1" applyFill="1" applyBorder="1" applyAlignment="1" applyProtection="1">
      <alignment horizontal="left" vertical="top" wrapText="1"/>
      <protection locked="0"/>
    </xf>
    <xf numFmtId="0" fontId="12" fillId="5" borderId="38" xfId="0" applyFont="1" applyFill="1" applyBorder="1" applyAlignment="1" applyProtection="1">
      <alignment horizontal="left" vertical="top" wrapText="1"/>
      <protection locked="0"/>
    </xf>
    <xf numFmtId="49" fontId="12" fillId="0" borderId="31" xfId="0" applyNumberFormat="1" applyFont="1" applyFill="1" applyBorder="1" applyAlignment="1" applyProtection="1">
      <alignment horizontal="left" vertical="top" wrapText="1"/>
      <protection locked="0"/>
    </xf>
    <xf numFmtId="0" fontId="38" fillId="0" borderId="1" xfId="0" applyFont="1" applyBorder="1" applyAlignment="1" applyProtection="1">
      <alignment horizontal="left" wrapText="1"/>
      <protection locked="0" hidden="1"/>
    </xf>
    <xf numFmtId="0" fontId="29" fillId="0" borderId="1" xfId="0" applyFont="1" applyBorder="1" applyAlignment="1" applyProtection="1">
      <alignment horizontal="left"/>
      <protection locked="0" hidden="1"/>
    </xf>
    <xf numFmtId="0" fontId="11" fillId="0" borderId="22" xfId="0" applyFont="1" applyBorder="1" applyAlignment="1" applyProtection="1">
      <alignment horizontal="left" wrapText="1"/>
      <protection locked="0"/>
    </xf>
    <xf numFmtId="0" fontId="10" fillId="0" borderId="15" xfId="0" applyFont="1" applyBorder="1" applyAlignment="1" applyProtection="1">
      <alignment horizontal="left"/>
      <protection locked="0"/>
    </xf>
    <xf numFmtId="0" fontId="14" fillId="14" borderId="1" xfId="0" applyFont="1" applyFill="1" applyBorder="1" applyAlignment="1" applyProtection="1">
      <alignment horizontal="center"/>
      <protection hidden="1"/>
    </xf>
    <xf numFmtId="0" fontId="8" fillId="2" borderId="9" xfId="0" applyFont="1" applyFill="1" applyBorder="1" applyAlignment="1" applyProtection="1">
      <alignment horizontal="right" vertical="center" wrapText="1"/>
      <protection hidden="1"/>
    </xf>
    <xf numFmtId="0" fontId="8" fillId="2" borderId="60" xfId="0" applyFont="1" applyFill="1" applyBorder="1" applyAlignment="1" applyProtection="1">
      <alignment horizontal="right" vertical="center" wrapText="1"/>
      <protection hidden="1"/>
    </xf>
    <xf numFmtId="0" fontId="23" fillId="0" borderId="20" xfId="0" applyFont="1" applyFill="1" applyBorder="1" applyAlignment="1" applyProtection="1">
      <alignment horizontal="center" vertical="center"/>
      <protection hidden="1"/>
    </xf>
    <xf numFmtId="0" fontId="11" fillId="9" borderId="44" xfId="0" applyFont="1" applyFill="1" applyBorder="1" applyAlignment="1" applyProtection="1">
      <alignment horizontal="left" vertical="center" wrapText="1"/>
      <protection hidden="1"/>
    </xf>
    <xf numFmtId="0" fontId="11" fillId="9" borderId="45"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center"/>
      <protection hidden="1"/>
    </xf>
    <xf numFmtId="0" fontId="12" fillId="7" borderId="49" xfId="0" applyFont="1" applyFill="1" applyBorder="1" applyAlignment="1" applyProtection="1">
      <alignment horizontal="left" vertical="center"/>
    </xf>
    <xf numFmtId="0" fontId="12" fillId="7" borderId="15" xfId="0" applyFont="1" applyFill="1" applyBorder="1" applyAlignment="1" applyProtection="1">
      <alignment horizontal="left" vertical="center"/>
    </xf>
    <xf numFmtId="0" fontId="12" fillId="7" borderId="49" xfId="0" applyFont="1" applyFill="1" applyBorder="1" applyAlignment="1" applyProtection="1">
      <alignment horizontal="right" vertical="center"/>
    </xf>
    <xf numFmtId="0" fontId="12" fillId="7" borderId="15" xfId="0" applyFont="1" applyFill="1" applyBorder="1" applyAlignment="1" applyProtection="1">
      <alignment horizontal="right" vertical="center"/>
    </xf>
    <xf numFmtId="0" fontId="12" fillId="7" borderId="41" xfId="0" applyFont="1" applyFill="1" applyBorder="1" applyAlignment="1" applyProtection="1">
      <alignment horizontal="center" vertical="center"/>
      <protection locked="0"/>
    </xf>
    <xf numFmtId="0" fontId="12" fillId="7" borderId="45" xfId="0" applyFont="1" applyFill="1" applyBorder="1" applyAlignment="1" applyProtection="1">
      <alignment horizontal="center" vertical="center"/>
      <protection locked="0"/>
    </xf>
    <xf numFmtId="49" fontId="12" fillId="0" borderId="82" xfId="0" applyNumberFormat="1" applyFont="1" applyFill="1" applyBorder="1" applyAlignment="1" applyProtection="1">
      <alignment horizontal="left" vertical="top" wrapText="1"/>
      <protection locked="0"/>
    </xf>
    <xf numFmtId="49" fontId="12" fillId="0" borderId="80" xfId="0" applyNumberFormat="1" applyFont="1" applyFill="1" applyBorder="1" applyAlignment="1" applyProtection="1">
      <alignment horizontal="left" vertical="top" wrapText="1"/>
      <protection locked="0"/>
    </xf>
    <xf numFmtId="0" fontId="11" fillId="9" borderId="2" xfId="0" applyFont="1" applyFill="1" applyBorder="1" applyAlignment="1" applyProtection="1">
      <alignment horizontal="left" vertical="center" wrapText="1"/>
      <protection hidden="1"/>
    </xf>
    <xf numFmtId="49" fontId="31" fillId="0" borderId="38" xfId="0" applyNumberFormat="1" applyFont="1" applyFill="1" applyBorder="1" applyAlignment="1" applyProtection="1">
      <alignment horizontal="left" vertical="top" wrapText="1"/>
      <protection locked="0"/>
    </xf>
    <xf numFmtId="49" fontId="31" fillId="0" borderId="39" xfId="0" applyNumberFormat="1" applyFont="1" applyFill="1" applyBorder="1" applyAlignment="1" applyProtection="1">
      <alignment horizontal="left" vertical="top" wrapText="1"/>
      <protection locked="0"/>
    </xf>
    <xf numFmtId="49" fontId="31" fillId="0" borderId="40" xfId="0" applyNumberFormat="1" applyFont="1" applyFill="1" applyBorder="1" applyAlignment="1" applyProtection="1">
      <alignment horizontal="left" vertical="top" wrapText="1"/>
      <protection locked="0"/>
    </xf>
    <xf numFmtId="0" fontId="11" fillId="0" borderId="35"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35" xfId="0" applyFont="1" applyFill="1" applyBorder="1" applyAlignment="1" applyProtection="1">
      <alignment horizontal="left" vertical="center" wrapText="1"/>
      <protection hidden="1"/>
    </xf>
    <xf numFmtId="0" fontId="11" fillId="0" borderId="7" xfId="0" applyFont="1" applyFill="1" applyBorder="1" applyAlignment="1" applyProtection="1">
      <alignment horizontal="left" vertical="center" wrapText="1"/>
      <protection hidden="1"/>
    </xf>
    <xf numFmtId="1" fontId="24" fillId="0" borderId="35" xfId="0" applyNumberFormat="1" applyFont="1" applyFill="1" applyBorder="1" applyAlignment="1" applyProtection="1">
      <alignment horizontal="center" vertical="center"/>
      <protection hidden="1"/>
    </xf>
    <xf numFmtId="1" fontId="24" fillId="0" borderId="7" xfId="0" applyNumberFormat="1" applyFont="1" applyFill="1" applyBorder="1" applyAlignment="1" applyProtection="1">
      <alignment horizontal="center" vertical="center"/>
      <protection hidden="1"/>
    </xf>
    <xf numFmtId="1" fontId="11" fillId="8" borderId="48" xfId="0" applyNumberFormat="1" applyFont="1" applyFill="1" applyBorder="1" applyAlignment="1" applyProtection="1">
      <alignment horizontal="center" vertical="center"/>
      <protection hidden="1"/>
    </xf>
    <xf numFmtId="1" fontId="11" fillId="8" borderId="19" xfId="0" applyNumberFormat="1" applyFont="1" applyFill="1" applyBorder="1" applyAlignment="1" applyProtection="1">
      <alignment horizontal="center" vertical="center"/>
      <protection hidden="1"/>
    </xf>
    <xf numFmtId="1" fontId="11" fillId="8" borderId="35" xfId="0" applyNumberFormat="1" applyFont="1" applyFill="1" applyBorder="1" applyAlignment="1" applyProtection="1">
      <alignment horizontal="center" vertical="center"/>
      <protection hidden="1"/>
    </xf>
    <xf numFmtId="1" fontId="11" fillId="8" borderId="7" xfId="0" applyNumberFormat="1"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center" wrapText="1"/>
      <protection hidden="1"/>
    </xf>
    <xf numFmtId="0" fontId="10" fillId="0" borderId="3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23" fillId="0" borderId="48"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11" fillId="0" borderId="52" xfId="0" applyFont="1" applyBorder="1" applyAlignment="1" applyProtection="1">
      <alignment horizontal="center" vertical="center" wrapText="1"/>
      <protection hidden="1"/>
    </xf>
    <xf numFmtId="0" fontId="13" fillId="0" borderId="38"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3" fillId="0" borderId="40" xfId="0" applyFont="1" applyBorder="1" applyAlignment="1" applyProtection="1">
      <alignment horizontal="left" vertical="top" wrapText="1"/>
      <protection locked="0"/>
    </xf>
    <xf numFmtId="49" fontId="31" fillId="0" borderId="29" xfId="0" applyNumberFormat="1" applyFont="1" applyFill="1" applyBorder="1" applyAlignment="1" applyProtection="1">
      <alignment horizontal="left" vertical="top" wrapText="1"/>
      <protection locked="0"/>
    </xf>
    <xf numFmtId="49" fontId="31" fillId="0" borderId="30" xfId="0" applyNumberFormat="1" applyFont="1" applyFill="1" applyBorder="1" applyAlignment="1" applyProtection="1">
      <alignment horizontal="left" vertical="top" wrapText="1"/>
      <protection locked="0"/>
    </xf>
    <xf numFmtId="49" fontId="31" fillId="0" borderId="31" xfId="0" applyNumberFormat="1" applyFont="1" applyFill="1" applyBorder="1" applyAlignment="1" applyProtection="1">
      <alignment horizontal="left" vertical="top" wrapText="1"/>
      <protection locked="0"/>
    </xf>
    <xf numFmtId="0" fontId="12" fillId="0" borderId="39" xfId="0" applyFont="1" applyFill="1" applyBorder="1" applyAlignment="1" applyProtection="1">
      <alignment horizontal="left" vertical="top" wrapText="1"/>
      <protection locked="0"/>
    </xf>
    <xf numFmtId="0" fontId="23" fillId="0" borderId="17" xfId="0" applyFont="1" applyFill="1" applyBorder="1" applyAlignment="1" applyProtection="1">
      <alignment horizontal="center" vertical="center"/>
      <protection hidden="1"/>
    </xf>
    <xf numFmtId="49" fontId="13" fillId="0" borderId="30" xfId="0" applyNumberFormat="1" applyFont="1" applyFill="1" applyBorder="1" applyAlignment="1" applyProtection="1">
      <alignment horizontal="left" vertical="top" wrapText="1"/>
      <protection locked="0"/>
    </xf>
    <xf numFmtId="49" fontId="13" fillId="0" borderId="31" xfId="0" applyNumberFormat="1" applyFont="1" applyFill="1" applyBorder="1" applyAlignment="1" applyProtection="1">
      <alignment horizontal="left" vertical="top" wrapText="1"/>
      <protection locked="0"/>
    </xf>
    <xf numFmtId="0" fontId="31" fillId="0" borderId="38" xfId="0" applyFont="1" applyFill="1" applyBorder="1" applyAlignment="1" applyProtection="1">
      <alignment horizontal="left" vertical="top" wrapText="1"/>
      <protection locked="0"/>
    </xf>
    <xf numFmtId="0" fontId="31" fillId="0" borderId="39" xfId="0" applyFont="1" applyFill="1" applyBorder="1" applyAlignment="1" applyProtection="1">
      <alignment horizontal="left" vertical="top" wrapText="1"/>
      <protection locked="0"/>
    </xf>
    <xf numFmtId="0" fontId="31" fillId="0" borderId="40" xfId="0" applyFont="1" applyFill="1" applyBorder="1" applyAlignment="1" applyProtection="1">
      <alignment horizontal="left" vertical="top" wrapText="1"/>
      <protection locked="0"/>
    </xf>
    <xf numFmtId="0" fontId="11" fillId="0" borderId="51"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center" vertical="center" wrapText="1"/>
      <protection hidden="1"/>
    </xf>
    <xf numFmtId="0" fontId="41" fillId="16" borderId="2" xfId="0" applyFont="1" applyFill="1" applyBorder="1" applyAlignment="1" applyProtection="1">
      <alignment horizontal="center" vertical="center" wrapText="1"/>
      <protection hidden="1"/>
    </xf>
    <xf numFmtId="0" fontId="42" fillId="0" borderId="2" xfId="0" applyFont="1" applyBorder="1" applyAlignment="1" applyProtection="1">
      <alignment horizontal="center" vertical="center"/>
      <protection hidden="1"/>
    </xf>
    <xf numFmtId="49" fontId="12" fillId="0" borderId="12" xfId="0" applyNumberFormat="1" applyFont="1" applyBorder="1" applyAlignment="1" applyProtection="1">
      <alignment horizontal="left" vertical="top" wrapText="1"/>
      <protection locked="0"/>
    </xf>
    <xf numFmtId="49" fontId="12" fillId="0" borderId="14" xfId="0" applyNumberFormat="1" applyFont="1" applyBorder="1" applyAlignment="1" applyProtection="1">
      <alignment horizontal="left" vertical="top" wrapText="1"/>
      <protection locked="0"/>
    </xf>
    <xf numFmtId="49" fontId="12" fillId="0" borderId="76" xfId="0" applyNumberFormat="1" applyFont="1" applyBorder="1" applyAlignment="1" applyProtection="1">
      <alignment horizontal="left" vertical="top" wrapText="1"/>
      <protection locked="0"/>
    </xf>
    <xf numFmtId="0" fontId="11" fillId="23" borderId="1" xfId="0" applyFont="1" applyFill="1" applyBorder="1" applyAlignment="1" applyProtection="1">
      <alignment horizontal="center" vertical="center"/>
      <protection hidden="1"/>
    </xf>
    <xf numFmtId="49" fontId="10" fillId="2" borderId="29" xfId="0" applyNumberFormat="1" applyFont="1" applyFill="1" applyBorder="1" applyAlignment="1" applyProtection="1">
      <alignment horizontal="center" vertical="center" wrapText="1"/>
      <protection hidden="1"/>
    </xf>
    <xf numFmtId="49" fontId="10" fillId="2" borderId="31" xfId="0" applyNumberFormat="1" applyFont="1" applyFill="1" applyBorder="1" applyAlignment="1" applyProtection="1">
      <alignment horizontal="center" vertical="center" wrapText="1"/>
      <protection hidden="1"/>
    </xf>
    <xf numFmtId="0" fontId="90" fillId="0" borderId="1" xfId="0" applyFont="1" applyBorder="1" applyAlignment="1" applyProtection="1">
      <alignment horizontal="left"/>
      <protection hidden="1"/>
    </xf>
    <xf numFmtId="0" fontId="10" fillId="0" borderId="15" xfId="0" applyFont="1" applyBorder="1" applyAlignment="1" applyProtection="1">
      <alignment horizontal="left"/>
      <protection locked="0" hidden="1"/>
    </xf>
    <xf numFmtId="0" fontId="11" fillId="0" borderId="22" xfId="0" applyFont="1" applyBorder="1" applyAlignment="1" applyProtection="1">
      <alignment horizontal="left"/>
      <protection locked="0" hidden="1"/>
    </xf>
    <xf numFmtId="0" fontId="24" fillId="0" borderId="8" xfId="0" applyFont="1" applyBorder="1" applyAlignment="1" applyProtection="1">
      <alignment horizontal="center" vertical="center" wrapText="1"/>
      <protection hidden="1"/>
    </xf>
    <xf numFmtId="164" fontId="17" fillId="2" borderId="18" xfId="0" applyNumberFormat="1" applyFont="1" applyFill="1" applyBorder="1" applyAlignment="1" applyProtection="1">
      <alignment horizontal="center" vertical="center"/>
      <protection hidden="1"/>
    </xf>
    <xf numFmtId="164" fontId="17" fillId="2" borderId="23" xfId="0" applyNumberFormat="1" applyFont="1" applyFill="1" applyBorder="1" applyAlignment="1" applyProtection="1">
      <alignment horizontal="center" vertical="center"/>
      <protection hidden="1"/>
    </xf>
    <xf numFmtId="0" fontId="24" fillId="2" borderId="10" xfId="0" applyFont="1" applyFill="1" applyBorder="1" applyAlignment="1" applyProtection="1">
      <alignment horizontal="center" vertical="center"/>
      <protection hidden="1"/>
    </xf>
    <xf numFmtId="0" fontId="24" fillId="2" borderId="76" xfId="0" applyFont="1" applyFill="1" applyBorder="1" applyAlignment="1" applyProtection="1">
      <alignment horizontal="center" vertical="center"/>
      <protection hidden="1"/>
    </xf>
    <xf numFmtId="0" fontId="24" fillId="2" borderId="13" xfId="0" applyFont="1" applyFill="1" applyBorder="1" applyAlignment="1" applyProtection="1">
      <alignment horizontal="center" vertical="center"/>
      <protection hidden="1"/>
    </xf>
    <xf numFmtId="0" fontId="24" fillId="2" borderId="14" xfId="0" applyFont="1" applyFill="1" applyBorder="1" applyAlignment="1" applyProtection="1">
      <alignment horizontal="center" vertical="center"/>
      <protection hidden="1"/>
    </xf>
    <xf numFmtId="164" fontId="14" fillId="0" borderId="18" xfId="0" applyNumberFormat="1" applyFont="1" applyBorder="1" applyAlignment="1" applyProtection="1">
      <alignment horizontal="center" vertical="center"/>
      <protection hidden="1"/>
    </xf>
    <xf numFmtId="164" fontId="14" fillId="0" borderId="23" xfId="0" applyNumberFormat="1" applyFont="1" applyBorder="1" applyAlignment="1" applyProtection="1">
      <alignment horizontal="center" vertical="center"/>
      <protection hidden="1"/>
    </xf>
    <xf numFmtId="0" fontId="1" fillId="0" borderId="1" xfId="0" applyFont="1" applyBorder="1" applyAlignment="1" applyProtection="1">
      <alignment horizontal="left"/>
      <protection hidden="1"/>
    </xf>
    <xf numFmtId="0" fontId="24" fillId="2" borderId="18" xfId="0" applyFont="1" applyFill="1" applyBorder="1" applyAlignment="1" applyProtection="1">
      <alignment horizontal="center" vertical="center"/>
      <protection hidden="1"/>
    </xf>
    <xf numFmtId="0" fontId="24" fillId="2" borderId="9" xfId="0" applyFont="1" applyFill="1" applyBorder="1" applyAlignment="1" applyProtection="1">
      <alignment horizontal="center" vertical="center"/>
      <protection hidden="1"/>
    </xf>
    <xf numFmtId="0" fontId="2" fillId="0" borderId="66" xfId="0" applyFont="1" applyFill="1" applyBorder="1" applyAlignment="1" applyProtection="1">
      <alignment horizontal="center"/>
      <protection hidden="1"/>
    </xf>
    <xf numFmtId="0" fontId="2" fillId="0" borderId="45" xfId="0"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0" fontId="2" fillId="0" borderId="36" xfId="0" applyFont="1" applyFill="1" applyBorder="1" applyAlignment="1" applyProtection="1">
      <alignment horizontal="center"/>
      <protection hidden="1"/>
    </xf>
    <xf numFmtId="49" fontId="2" fillId="0" borderId="11" xfId="0" applyNumberFormat="1" applyFont="1" applyFill="1" applyBorder="1" applyAlignment="1" applyProtection="1">
      <alignment horizontal="center"/>
      <protection hidden="1"/>
    </xf>
    <xf numFmtId="49" fontId="2" fillId="0" borderId="36" xfId="0" applyNumberFormat="1" applyFont="1" applyFill="1" applyBorder="1" applyAlignment="1" applyProtection="1">
      <alignment horizontal="center"/>
      <protection hidden="1"/>
    </xf>
    <xf numFmtId="49" fontId="2" fillId="0" borderId="13" xfId="0" applyNumberFormat="1" applyFont="1" applyFill="1" applyBorder="1" applyAlignment="1" applyProtection="1">
      <alignment horizontal="center"/>
      <protection hidden="1"/>
    </xf>
    <xf numFmtId="49" fontId="2" fillId="0" borderId="19" xfId="0" applyNumberFormat="1" applyFont="1" applyFill="1" applyBorder="1" applyAlignment="1" applyProtection="1">
      <alignment horizontal="center"/>
      <protection hidden="1"/>
    </xf>
  </cellXfs>
  <cellStyles count="4">
    <cellStyle name="Bad" xfId="2" builtinId="27"/>
    <cellStyle name="Hyperlink" xfId="3" builtinId="8"/>
    <cellStyle name="Normal" xfId="0" builtinId="0"/>
    <cellStyle name="Normal 2" xfId="1" xr:uid="{00000000-0005-0000-0000-000002000000}"/>
  </cellStyles>
  <dxfs count="748">
    <dxf>
      <font>
        <b/>
        <i val="0"/>
        <color rgb="FFFF0000"/>
      </font>
      <fill>
        <patternFill>
          <bgColor theme="5" tint="0.59996337778862885"/>
        </patternFill>
      </fill>
    </dxf>
    <dxf>
      <fill>
        <patternFill>
          <bgColor theme="9" tint="0.39994506668294322"/>
        </patternFill>
      </fill>
    </dxf>
    <dxf>
      <fill>
        <patternFill>
          <bgColor theme="9" tint="0.39994506668294322"/>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92D05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0"/>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0"/>
        </patternFill>
      </fill>
    </dxf>
    <dxf>
      <font>
        <color auto="1"/>
      </font>
      <fill>
        <patternFill>
          <bgColor theme="0"/>
        </patternFill>
      </fill>
    </dxf>
    <dxf>
      <font>
        <color theme="1"/>
      </font>
      <fill>
        <patternFill>
          <bgColor theme="1"/>
        </patternFill>
      </fill>
    </dxf>
    <dxf>
      <font>
        <color auto="1"/>
      </font>
      <fill>
        <patternFill>
          <bgColor theme="0"/>
        </patternFill>
      </fill>
    </dxf>
    <dxf>
      <font>
        <color auto="1"/>
      </font>
      <fill>
        <patternFill>
          <bgColor theme="0"/>
        </patternFill>
      </fill>
    </dxf>
    <dxf>
      <font>
        <color theme="1"/>
      </font>
      <fill>
        <patternFill>
          <bgColor theme="1"/>
        </patternFill>
      </fill>
    </dxf>
    <dxf>
      <font>
        <color auto="1"/>
      </font>
      <fill>
        <patternFill>
          <bgColor theme="0"/>
        </patternFill>
      </fill>
    </dxf>
    <dxf>
      <font>
        <color theme="1"/>
      </font>
      <fill>
        <patternFill>
          <bgColor theme="1"/>
        </patternFill>
      </fill>
    </dxf>
    <dxf>
      <font>
        <color auto="1"/>
      </font>
      <fill>
        <patternFill>
          <bgColor theme="0"/>
        </patternFill>
      </fill>
    </dxf>
    <dxf>
      <font>
        <color theme="1"/>
      </font>
      <fill>
        <patternFill>
          <bgColor theme="1"/>
        </patternFill>
      </fill>
    </dxf>
    <dxf>
      <font>
        <color auto="1"/>
      </font>
      <fill>
        <patternFill>
          <bgColor theme="0"/>
        </patternFill>
      </fill>
    </dxf>
    <dxf>
      <font>
        <color theme="1"/>
      </font>
      <fill>
        <patternFill>
          <bgColor theme="1"/>
        </patternFill>
      </fill>
    </dxf>
    <dxf>
      <font>
        <color theme="1"/>
      </font>
      <fill>
        <patternFill>
          <bgColor theme="1"/>
        </patternFill>
      </fill>
    </dxf>
    <dxf>
      <fill>
        <patternFill>
          <bgColor rgb="FFFFC000"/>
        </patternFill>
      </fill>
    </dxf>
    <dxf>
      <fill>
        <patternFill>
          <bgColor rgb="FFFFC000"/>
        </patternFill>
      </fill>
    </dxf>
    <dxf>
      <fill>
        <patternFill>
          <bgColor theme="1"/>
        </patternFill>
      </fill>
    </dxf>
    <dxf>
      <fill>
        <patternFill>
          <bgColor theme="0" tint="-0.14996795556505021"/>
        </patternFill>
      </fill>
    </dxf>
    <dxf>
      <fill>
        <patternFill>
          <bgColor rgb="FFFFC000"/>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92D050"/>
        </patternFill>
      </fill>
    </dxf>
    <dxf>
      <fill>
        <patternFill>
          <bgColor rgb="FFE6B8B7"/>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theme="1"/>
        </patternFill>
      </fill>
    </dxf>
    <dxf>
      <fill>
        <patternFill>
          <bgColor rgb="FFE6B8B7"/>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val="0"/>
        <i val="0"/>
        <color theme="1"/>
      </font>
      <fill>
        <patternFill>
          <bgColor theme="0"/>
        </patternFill>
      </fill>
    </dxf>
    <dxf>
      <font>
        <b val="0"/>
        <i val="0"/>
        <color theme="1"/>
      </font>
      <fill>
        <patternFill>
          <bgColor theme="0"/>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5" tint="0.59996337778862885"/>
        </patternFill>
      </fill>
    </dxf>
    <dxf>
      <fill>
        <patternFill>
          <bgColor theme="3" tint="0.79998168889431442"/>
        </patternFill>
      </fill>
    </dxf>
    <dxf>
      <fill>
        <patternFill>
          <bgColor theme="1"/>
        </patternFill>
      </fill>
    </dxf>
    <dxf>
      <fill>
        <patternFill>
          <bgColor theme="3" tint="0.79998168889431442"/>
        </patternFill>
      </fill>
    </dxf>
    <dxf>
      <font>
        <color auto="1"/>
      </font>
      <fill>
        <patternFill>
          <bgColor theme="0"/>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rgb="FFFFC000"/>
        </patternFill>
      </fill>
    </dxf>
    <dxf>
      <fill>
        <patternFill>
          <bgColor theme="1"/>
        </patternFill>
      </fill>
    </dxf>
    <dxf>
      <fill>
        <patternFill>
          <bgColor rgb="FFFFC000"/>
        </patternFill>
      </fill>
    </dxf>
    <dxf>
      <fill>
        <patternFill>
          <bgColor theme="1"/>
        </patternFill>
      </fill>
    </dxf>
    <dxf>
      <font>
        <color theme="1"/>
      </font>
      <fill>
        <patternFill>
          <bgColor theme="1"/>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theme="0"/>
        </patternFill>
      </fill>
    </dxf>
    <dxf>
      <font>
        <color theme="1"/>
      </font>
      <fill>
        <patternFill>
          <bgColor theme="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3" tint="0.79998168889431442"/>
        </patternFill>
      </fill>
    </dxf>
    <dxf>
      <fill>
        <patternFill>
          <bgColor theme="1"/>
        </patternFill>
      </fill>
    </dxf>
    <dxf>
      <font>
        <strike val="0"/>
      </font>
      <fill>
        <patternFill>
          <bgColor theme="0"/>
        </patternFill>
      </fill>
    </dxf>
    <dxf>
      <fill>
        <patternFill>
          <bgColor theme="0"/>
        </patternFill>
      </fill>
    </dxf>
    <dxf>
      <font>
        <strike val="0"/>
      </font>
      <fill>
        <patternFill>
          <bgColor theme="0"/>
        </patternFill>
      </fill>
    </dxf>
    <dxf>
      <font>
        <color rgb="FFFF0000"/>
      </font>
      <fill>
        <patternFill>
          <bgColor rgb="FFE6B8B7"/>
        </patternFill>
      </fill>
    </dxf>
    <dxf>
      <font>
        <color rgb="FFFF0000"/>
      </font>
      <fill>
        <patternFill>
          <bgColor rgb="FFE6B8B7"/>
        </patternFill>
      </fill>
    </dxf>
    <dxf>
      <font>
        <strike val="0"/>
      </font>
      <fill>
        <patternFill>
          <bgColor theme="0"/>
        </patternFill>
      </fill>
    </dxf>
    <dxf>
      <font>
        <color theme="0" tint="-0.14996795556505021"/>
      </font>
      <fill>
        <patternFill>
          <bgColor theme="0" tint="-0.14996795556505021"/>
        </patternFill>
      </fill>
    </dxf>
    <dxf>
      <font>
        <b/>
        <i val="0"/>
        <color rgb="FFFF0000"/>
      </font>
      <fill>
        <patternFill>
          <bgColor rgb="FFE6B8B7"/>
        </patternFill>
      </fill>
    </dxf>
    <dxf>
      <font>
        <b val="0"/>
        <i val="0"/>
        <color auto="1"/>
      </font>
      <fill>
        <patternFill>
          <bgColor theme="0"/>
        </patternFill>
      </fill>
    </dxf>
    <dxf>
      <font>
        <b val="0"/>
        <i val="0"/>
        <color auto="1"/>
      </font>
      <fill>
        <patternFill patternType="none">
          <bgColor auto="1"/>
        </patternFill>
      </fill>
    </dxf>
    <dxf>
      <font>
        <color rgb="FFFF0000"/>
      </font>
      <fill>
        <patternFill>
          <bgColor rgb="FFE6B8B7"/>
        </patternFill>
      </fill>
    </dxf>
    <dxf>
      <font>
        <color auto="1"/>
      </font>
      <fill>
        <patternFill>
          <bgColor theme="0"/>
        </patternFill>
      </fill>
    </dxf>
    <dxf>
      <font>
        <color theme="0" tint="-0.14996795556505021"/>
      </font>
      <fill>
        <patternFill>
          <bgColor theme="0" tint="-0.14996795556505021"/>
        </patternFill>
      </fill>
    </dxf>
    <dxf>
      <fill>
        <patternFill>
          <bgColor theme="0"/>
        </patternFill>
      </fill>
    </dxf>
    <dxf>
      <font>
        <b/>
        <i val="0"/>
        <color rgb="FFFF0000"/>
      </font>
      <fill>
        <patternFill>
          <bgColor rgb="FFE6B8B7"/>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ont>
        <b val="0"/>
        <i val="0"/>
        <color theme="1"/>
      </font>
      <fill>
        <patternFill>
          <bgColor theme="0"/>
        </patternFill>
      </fill>
    </dxf>
    <dxf>
      <font>
        <b val="0"/>
        <i val="0"/>
        <color theme="1"/>
      </font>
      <fill>
        <patternFill>
          <bgColor theme="0"/>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b val="0"/>
        <i val="0"/>
        <color theme="1"/>
      </font>
      <fill>
        <patternFill>
          <bgColor theme="0"/>
        </patternFill>
      </fill>
    </dxf>
    <dxf>
      <font>
        <b/>
        <i val="0"/>
        <color rgb="FFFF0000"/>
      </font>
      <fill>
        <patternFill>
          <bgColor theme="5" tint="0.59996337778862885"/>
        </patternFill>
      </fill>
    </dxf>
    <dxf>
      <font>
        <b/>
        <i val="0"/>
        <color rgb="FFFF0000"/>
      </font>
      <fill>
        <patternFill>
          <bgColor theme="5" tint="0.59996337778862885"/>
        </patternFill>
      </fill>
    </dxf>
    <dxf>
      <font>
        <b val="0"/>
        <i val="0"/>
        <color theme="1"/>
      </font>
      <fill>
        <patternFill>
          <bgColor theme="0"/>
        </patternFill>
      </fill>
    </dxf>
  </dxfs>
  <tableStyles count="0" defaultTableStyle="TableStyleMedium2" defaultPivotStyle="PivotStyleLight16"/>
  <colors>
    <mruColors>
      <color rgb="FFFFFF99"/>
      <color rgb="FFCED4B6"/>
      <color rgb="FF1A9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gov-my.sharepoint.com/personal/legrove_pa_gov/Documents/QA&amp;I/Cycle%202,%20Year%202/Spreadsheets/AE/2022.09.22%20DRAFT%20QA&amp;I%20Cycle%202%20Year%202%20AE%20Self-Assessment%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preadsheet"/>
      <sheetName val="Guidance"/>
      <sheetName val="Questions"/>
      <sheetName val="Q40 Traing Record"/>
      <sheetName val="Newly Enrolled Questions"/>
      <sheetName val="Score"/>
    </sheetNames>
    <sheetDataSet>
      <sheetData sheetId="0" refreshError="1"/>
      <sheetData sheetId="1" refreshError="1"/>
      <sheetData sheetId="2" refreshError="1"/>
      <sheetData sheetId="3" refreshError="1"/>
      <sheetData sheetId="4" refreshError="1">
        <row r="17">
          <cell r="C17">
            <v>61</v>
          </cell>
        </row>
        <row r="27">
          <cell r="C27">
            <v>62</v>
          </cell>
        </row>
        <row r="38">
          <cell r="C38">
            <v>63</v>
          </cell>
        </row>
        <row r="50">
          <cell r="C50">
            <v>64</v>
          </cell>
        </row>
        <row r="62">
          <cell r="C62">
            <v>65</v>
          </cell>
        </row>
        <row r="73">
          <cell r="C73">
            <v>66</v>
          </cell>
        </row>
        <row r="84">
          <cell r="C84">
            <v>67</v>
          </cell>
        </row>
        <row r="95">
          <cell r="C95">
            <v>68</v>
          </cell>
        </row>
        <row r="106">
          <cell r="C106">
            <v>69</v>
          </cell>
        </row>
        <row r="117">
          <cell r="C117">
            <v>70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hs.pa.gov/docs/Publications/Documents/FORMS%20AND%20PUBS%20ODP/Bulletin%2000-21-02%20Incident%20Management.pdf" TargetMode="External"/><Relationship Id="rId2" Type="http://schemas.openxmlformats.org/officeDocument/2006/relationships/hyperlink" Target="mailto:RA-PWQAIProcess@pa.gov" TargetMode="External"/><Relationship Id="rId1" Type="http://schemas.openxmlformats.org/officeDocument/2006/relationships/hyperlink" Target="https://www.myodp.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102"/>
  <sheetViews>
    <sheetView showGridLines="0" topLeftCell="A91" zoomScaleNormal="100" workbookViewId="0">
      <selection activeCell="B105" sqref="B105"/>
    </sheetView>
  </sheetViews>
  <sheetFormatPr defaultColWidth="9.1796875" defaultRowHeight="14.5" x14ac:dyDescent="0.35"/>
  <cols>
    <col min="1" max="1" width="4.1796875" style="411" customWidth="1"/>
    <col min="2" max="2" width="164.81640625" style="551" customWidth="1"/>
    <col min="3" max="3" width="81" style="411" customWidth="1"/>
    <col min="4" max="16384" width="9.1796875" style="411"/>
  </cols>
  <sheetData>
    <row r="1" spans="2:2" ht="18" x14ac:dyDescent="0.35">
      <c r="B1" s="540" t="s">
        <v>0</v>
      </c>
    </row>
    <row r="2" spans="2:2" ht="8.15" customHeight="1" x14ac:dyDescent="0.35">
      <c r="B2" s="541"/>
    </row>
    <row r="3" spans="2:2" s="543" customFormat="1" ht="15.5" x14ac:dyDescent="0.35">
      <c r="B3" s="542" t="s">
        <v>1</v>
      </c>
    </row>
    <row r="4" spans="2:2" s="543" customFormat="1" ht="15.5" x14ac:dyDescent="0.35">
      <c r="B4" s="542"/>
    </row>
    <row r="5" spans="2:2" x14ac:dyDescent="0.35">
      <c r="B5" s="544" t="s">
        <v>2</v>
      </c>
    </row>
    <row r="6" spans="2:2" ht="28" x14ac:dyDescent="0.35">
      <c r="B6" s="156" t="s">
        <v>3</v>
      </c>
    </row>
    <row r="7" spans="2:2" x14ac:dyDescent="0.35">
      <c r="B7" s="545"/>
    </row>
    <row r="8" spans="2:2" x14ac:dyDescent="0.35">
      <c r="B8" s="544" t="s">
        <v>4</v>
      </c>
    </row>
    <row r="9" spans="2:2" x14ac:dyDescent="0.35">
      <c r="B9" s="546" t="s">
        <v>5</v>
      </c>
    </row>
    <row r="10" spans="2:2" x14ac:dyDescent="0.35">
      <c r="B10" s="547" t="s">
        <v>6</v>
      </c>
    </row>
    <row r="11" spans="2:2" x14ac:dyDescent="0.35">
      <c r="B11" s="547" t="s">
        <v>7</v>
      </c>
    </row>
    <row r="12" spans="2:2" ht="56" x14ac:dyDescent="0.35">
      <c r="B12" s="159" t="s">
        <v>8</v>
      </c>
    </row>
    <row r="13" spans="2:2" x14ac:dyDescent="0.35">
      <c r="B13" s="159" t="s">
        <v>9</v>
      </c>
    </row>
    <row r="14" spans="2:2" x14ac:dyDescent="0.35">
      <c r="B14" s="558" t="s">
        <v>10</v>
      </c>
    </row>
    <row r="15" spans="2:2" ht="8.15" customHeight="1" x14ac:dyDescent="0.35">
      <c r="B15" s="159"/>
    </row>
    <row r="16" spans="2:2" x14ac:dyDescent="0.35">
      <c r="B16" s="159" t="s">
        <v>11</v>
      </c>
    </row>
    <row r="17" spans="2:12" ht="8.15" customHeight="1" x14ac:dyDescent="0.35">
      <c r="B17" s="159"/>
    </row>
    <row r="18" spans="2:12" x14ac:dyDescent="0.35">
      <c r="B18" s="159" t="s">
        <v>12</v>
      </c>
      <c r="C18" s="548"/>
      <c r="D18" s="548"/>
      <c r="E18" s="548"/>
      <c r="F18" s="548"/>
      <c r="G18" s="548"/>
      <c r="H18" s="548"/>
      <c r="I18" s="548"/>
      <c r="J18" s="548"/>
      <c r="K18" s="548"/>
      <c r="L18" s="548"/>
    </row>
    <row r="19" spans="2:12" x14ac:dyDescent="0.35">
      <c r="B19" s="549" t="s">
        <v>13</v>
      </c>
    </row>
    <row r="20" spans="2:12" x14ac:dyDescent="0.35">
      <c r="B20" s="549" t="s">
        <v>14</v>
      </c>
    </row>
    <row r="21" spans="2:12" ht="8.15" customHeight="1" x14ac:dyDescent="0.35">
      <c r="B21" s="549"/>
    </row>
    <row r="22" spans="2:12" x14ac:dyDescent="0.35">
      <c r="B22" s="539" t="s">
        <v>15</v>
      </c>
    </row>
    <row r="23" spans="2:12" ht="28" x14ac:dyDescent="0.35">
      <c r="B23" s="549" t="s">
        <v>16</v>
      </c>
    </row>
    <row r="24" spans="2:12" ht="8.15" customHeight="1" x14ac:dyDescent="0.35">
      <c r="B24" s="552"/>
    </row>
    <row r="25" spans="2:12" x14ac:dyDescent="0.35">
      <c r="B25" s="402" t="s">
        <v>17</v>
      </c>
    </row>
    <row r="26" spans="2:12" x14ac:dyDescent="0.35">
      <c r="B26" s="402" t="s">
        <v>18</v>
      </c>
    </row>
    <row r="27" spans="2:12" s="419" customFormat="1" ht="14" x14ac:dyDescent="0.3">
      <c r="B27" s="455" t="s">
        <v>19</v>
      </c>
    </row>
    <row r="28" spans="2:12" x14ac:dyDescent="0.35">
      <c r="B28" s="156" t="s">
        <v>20</v>
      </c>
    </row>
    <row r="29" spans="2:12" ht="8.15" customHeight="1" x14ac:dyDescent="0.35">
      <c r="B29" s="156"/>
    </row>
    <row r="30" spans="2:12" s="551" customFormat="1" x14ac:dyDescent="0.35">
      <c r="B30" s="160" t="s">
        <v>21</v>
      </c>
      <c r="C30" s="550"/>
    </row>
    <row r="31" spans="2:12" s="548" customFormat="1" x14ac:dyDescent="0.35">
      <c r="B31" s="433" t="s">
        <v>22</v>
      </c>
    </row>
    <row r="32" spans="2:12" x14ac:dyDescent="0.35">
      <c r="B32" s="161" t="s">
        <v>23</v>
      </c>
    </row>
    <row r="33" spans="2:7" s="551" customFormat="1" x14ac:dyDescent="0.35">
      <c r="B33" s="162" t="s">
        <v>24</v>
      </c>
      <c r="C33" s="553"/>
      <c r="D33" s="550"/>
      <c r="E33" s="550"/>
      <c r="F33" s="550"/>
      <c r="G33" s="550"/>
    </row>
    <row r="34" spans="2:7" ht="42" x14ac:dyDescent="0.35">
      <c r="B34" s="557" t="s">
        <v>25</v>
      </c>
      <c r="C34" s="548"/>
      <c r="D34" s="548"/>
      <c r="E34" s="548"/>
      <c r="F34" s="548"/>
      <c r="G34" s="548"/>
    </row>
    <row r="35" spans="2:7" s="551" customFormat="1" ht="28" x14ac:dyDescent="0.35">
      <c r="B35" s="163" t="s">
        <v>26</v>
      </c>
    </row>
    <row r="36" spans="2:7" s="551" customFormat="1" ht="58" x14ac:dyDescent="0.35">
      <c r="B36" s="434" t="s">
        <v>27</v>
      </c>
    </row>
    <row r="37" spans="2:7" x14ac:dyDescent="0.35">
      <c r="B37" s="164"/>
    </row>
    <row r="38" spans="2:7" x14ac:dyDescent="0.35">
      <c r="B38" s="157" t="s">
        <v>28</v>
      </c>
    </row>
    <row r="39" spans="2:7" x14ac:dyDescent="0.35">
      <c r="B39" s="158" t="s">
        <v>29</v>
      </c>
    </row>
    <row r="40" spans="2:7" ht="8.15" customHeight="1" x14ac:dyDescent="0.35">
      <c r="B40" s="554"/>
    </row>
    <row r="41" spans="2:7" ht="42" x14ac:dyDescent="0.35">
      <c r="B41" s="455" t="s">
        <v>30</v>
      </c>
      <c r="C41" s="548"/>
    </row>
    <row r="42" spans="2:7" x14ac:dyDescent="0.35">
      <c r="B42" s="455" t="s">
        <v>31</v>
      </c>
      <c r="C42" s="548"/>
    </row>
    <row r="43" spans="2:7" ht="8.15" customHeight="1" x14ac:dyDescent="0.35">
      <c r="B43" s="24"/>
    </row>
    <row r="44" spans="2:7" x14ac:dyDescent="0.35">
      <c r="B44" s="454" t="s">
        <v>32</v>
      </c>
    </row>
    <row r="45" spans="2:7" x14ac:dyDescent="0.35">
      <c r="B45" s="24"/>
      <c r="C45" s="548"/>
    </row>
    <row r="46" spans="2:7" x14ac:dyDescent="0.35">
      <c r="B46" s="157" t="s">
        <v>33</v>
      </c>
      <c r="C46" s="548"/>
    </row>
    <row r="47" spans="2:7" x14ac:dyDescent="0.35">
      <c r="B47" s="154" t="s">
        <v>34</v>
      </c>
      <c r="C47" s="548"/>
    </row>
    <row r="48" spans="2:7" x14ac:dyDescent="0.35">
      <c r="B48" s="154" t="s">
        <v>35</v>
      </c>
      <c r="C48" s="548"/>
    </row>
    <row r="49" spans="2:3" x14ac:dyDescent="0.35">
      <c r="B49" s="154" t="s">
        <v>36</v>
      </c>
      <c r="C49" s="548"/>
    </row>
    <row r="50" spans="2:3" s="551" customFormat="1" x14ac:dyDescent="0.35">
      <c r="B50" s="555" t="s">
        <v>37</v>
      </c>
      <c r="C50" s="550"/>
    </row>
    <row r="51" spans="2:3" x14ac:dyDescent="0.35">
      <c r="B51" s="154" t="s">
        <v>38</v>
      </c>
      <c r="C51" s="548"/>
    </row>
    <row r="52" spans="2:3" ht="8.15" customHeight="1" x14ac:dyDescent="0.35">
      <c r="B52" s="24"/>
      <c r="C52" s="548"/>
    </row>
    <row r="53" spans="2:3" x14ac:dyDescent="0.35">
      <c r="B53" s="555" t="s">
        <v>39</v>
      </c>
      <c r="C53" s="548"/>
    </row>
    <row r="54" spans="2:3" x14ac:dyDescent="0.35">
      <c r="B54" s="555" t="s">
        <v>40</v>
      </c>
      <c r="C54" s="548"/>
    </row>
    <row r="55" spans="2:3" x14ac:dyDescent="0.35">
      <c r="B55" s="154" t="s">
        <v>41</v>
      </c>
      <c r="C55" s="548"/>
    </row>
    <row r="56" spans="2:3" ht="8.15" customHeight="1" x14ac:dyDescent="0.35">
      <c r="B56" s="154"/>
      <c r="C56" s="548"/>
    </row>
    <row r="57" spans="2:3" s="548" customFormat="1" x14ac:dyDescent="0.35">
      <c r="B57" s="158" t="s">
        <v>42</v>
      </c>
    </row>
    <row r="58" spans="2:3" ht="8.15" customHeight="1" x14ac:dyDescent="0.35">
      <c r="B58" s="24"/>
      <c r="C58" s="548"/>
    </row>
    <row r="59" spans="2:3" x14ac:dyDescent="0.35">
      <c r="B59" s="556" t="s">
        <v>43</v>
      </c>
      <c r="C59" s="548"/>
    </row>
    <row r="60" spans="2:3" ht="28" x14ac:dyDescent="0.35">
      <c r="B60" s="156" t="s">
        <v>44</v>
      </c>
    </row>
    <row r="61" spans="2:3" x14ac:dyDescent="0.35">
      <c r="B61" s="159" t="s">
        <v>45</v>
      </c>
    </row>
    <row r="62" spans="2:3" x14ac:dyDescent="0.35">
      <c r="B62" s="156"/>
    </row>
    <row r="63" spans="2:3" x14ac:dyDescent="0.35">
      <c r="B63" s="456" t="s">
        <v>46</v>
      </c>
    </row>
    <row r="64" spans="2:3" ht="8.15" customHeight="1" x14ac:dyDescent="0.35">
      <c r="B64" s="454"/>
    </row>
    <row r="65" spans="2:12" x14ac:dyDescent="0.35">
      <c r="B65" s="159" t="s">
        <v>47</v>
      </c>
    </row>
    <row r="66" spans="2:12" ht="8.15" customHeight="1" x14ac:dyDescent="0.35">
      <c r="B66" s="159"/>
    </row>
    <row r="67" spans="2:12" ht="28" x14ac:dyDescent="0.35">
      <c r="B67" s="159" t="s">
        <v>48</v>
      </c>
    </row>
    <row r="68" spans="2:12" ht="8.15" customHeight="1" x14ac:dyDescent="0.35">
      <c r="B68" s="159"/>
    </row>
    <row r="69" spans="2:12" ht="28" x14ac:dyDescent="0.35">
      <c r="B69" s="159" t="s">
        <v>49</v>
      </c>
    </row>
    <row r="70" spans="2:12" x14ac:dyDescent="0.35">
      <c r="B70" s="156"/>
    </row>
    <row r="71" spans="2:12" x14ac:dyDescent="0.35">
      <c r="B71" s="544" t="s">
        <v>50</v>
      </c>
    </row>
    <row r="72" spans="2:12" x14ac:dyDescent="0.35">
      <c r="B72" s="546" t="s">
        <v>5</v>
      </c>
    </row>
    <row r="73" spans="2:12" x14ac:dyDescent="0.35">
      <c r="B73" s="547" t="s">
        <v>6</v>
      </c>
    </row>
    <row r="74" spans="2:12" ht="8.15" customHeight="1" x14ac:dyDescent="0.35">
      <c r="B74" s="547"/>
    </row>
    <row r="75" spans="2:12" x14ac:dyDescent="0.35">
      <c r="B75" s="159" t="s">
        <v>51</v>
      </c>
    </row>
    <row r="76" spans="2:12" ht="28" x14ac:dyDescent="0.35">
      <c r="B76" s="558" t="s">
        <v>52</v>
      </c>
    </row>
    <row r="77" spans="2:12" ht="8.15" customHeight="1" x14ac:dyDescent="0.35">
      <c r="B77" s="159"/>
    </row>
    <row r="78" spans="2:12" x14ac:dyDescent="0.35">
      <c r="B78" s="159" t="s">
        <v>53</v>
      </c>
    </row>
    <row r="79" spans="2:12" ht="8.15" customHeight="1" x14ac:dyDescent="0.35">
      <c r="B79" s="159"/>
    </row>
    <row r="80" spans="2:12" x14ac:dyDescent="0.35">
      <c r="B80" s="159" t="s">
        <v>12</v>
      </c>
      <c r="C80" s="548"/>
      <c r="D80" s="548"/>
      <c r="E80" s="548"/>
      <c r="F80" s="548"/>
      <c r="G80" s="548"/>
      <c r="H80" s="548"/>
      <c r="I80" s="548"/>
      <c r="J80" s="548"/>
      <c r="K80" s="548"/>
      <c r="L80" s="548"/>
    </row>
    <row r="81" spans="2:7" x14ac:dyDescent="0.35">
      <c r="B81" s="549" t="s">
        <v>13</v>
      </c>
    </row>
    <row r="82" spans="2:7" ht="8.15" customHeight="1" x14ac:dyDescent="0.35">
      <c r="B82" s="549"/>
    </row>
    <row r="83" spans="2:7" x14ac:dyDescent="0.35">
      <c r="B83" s="539" t="s">
        <v>15</v>
      </c>
    </row>
    <row r="84" spans="2:7" ht="28" x14ac:dyDescent="0.35">
      <c r="B84" s="549" t="s">
        <v>16</v>
      </c>
    </row>
    <row r="85" spans="2:7" ht="8.15" customHeight="1" x14ac:dyDescent="0.35">
      <c r="B85" s="552"/>
    </row>
    <row r="86" spans="2:7" x14ac:dyDescent="0.35">
      <c r="B86" s="402" t="s">
        <v>18</v>
      </c>
    </row>
    <row r="87" spans="2:7" s="419" customFormat="1" ht="14" x14ac:dyDescent="0.3">
      <c r="B87" s="455" t="s">
        <v>19</v>
      </c>
    </row>
    <row r="88" spans="2:7" x14ac:dyDescent="0.35">
      <c r="B88" s="156" t="s">
        <v>20</v>
      </c>
    </row>
    <row r="89" spans="2:7" s="551" customFormat="1" x14ac:dyDescent="0.35">
      <c r="B89" s="160" t="s">
        <v>21</v>
      </c>
      <c r="C89" s="550"/>
    </row>
    <row r="90" spans="2:7" s="548" customFormat="1" x14ac:dyDescent="0.35">
      <c r="B90" s="433" t="s">
        <v>22</v>
      </c>
    </row>
    <row r="91" spans="2:7" x14ac:dyDescent="0.35">
      <c r="B91" s="161" t="s">
        <v>23</v>
      </c>
    </row>
    <row r="92" spans="2:7" s="551" customFormat="1" x14ac:dyDescent="0.35">
      <c r="B92" s="162" t="s">
        <v>24</v>
      </c>
      <c r="C92" s="553"/>
      <c r="D92" s="550"/>
      <c r="E92" s="550"/>
      <c r="F92" s="550"/>
      <c r="G92" s="550"/>
    </row>
    <row r="93" spans="2:7" ht="42" x14ac:dyDescent="0.35">
      <c r="B93" s="557" t="s">
        <v>25</v>
      </c>
      <c r="C93" s="548"/>
      <c r="D93" s="548"/>
      <c r="E93" s="548"/>
      <c r="F93" s="548"/>
      <c r="G93" s="548"/>
    </row>
    <row r="94" spans="2:7" s="551" customFormat="1" ht="28" x14ac:dyDescent="0.35">
      <c r="B94" s="163" t="s">
        <v>54</v>
      </c>
    </row>
    <row r="95" spans="2:7" s="551" customFormat="1" ht="58" x14ac:dyDescent="0.35">
      <c r="B95" s="434" t="s">
        <v>55</v>
      </c>
    </row>
    <row r="96" spans="2:7" s="550" customFormat="1" x14ac:dyDescent="0.35">
      <c r="B96" s="560"/>
    </row>
    <row r="97" spans="2:2" x14ac:dyDescent="0.35">
      <c r="B97" s="165" t="s">
        <v>56</v>
      </c>
    </row>
    <row r="98" spans="2:2" x14ac:dyDescent="0.35">
      <c r="B98" s="159" t="s">
        <v>57</v>
      </c>
    </row>
    <row r="99" spans="2:2" x14ac:dyDescent="0.35">
      <c r="B99" s="159" t="s">
        <v>58</v>
      </c>
    </row>
    <row r="100" spans="2:2" ht="15" thickBot="1" x14ac:dyDescent="0.4">
      <c r="B100" s="166" t="s">
        <v>59</v>
      </c>
    </row>
    <row r="102" spans="2:2" x14ac:dyDescent="0.35">
      <c r="B102" s="586">
        <v>45106</v>
      </c>
    </row>
  </sheetData>
  <sheetProtection algorithmName="SHA-512" hashValue="JbSDzZ2bz+0nIi8rDsgIP9uLKJld3ZfaaHeZFVY3fFT05IARQBDxb8dVbAMajnshO9Xn9OauHdp8NGINbaS4VA==" saltValue="EsUHBfsC0Dnf/cc4lwXCN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7F05-8BA6-48F1-A1B6-2A4B3EA3A589}">
  <dimension ref="A1:E1243"/>
  <sheetViews>
    <sheetView showGridLines="0" topLeftCell="A91" workbookViewId="0">
      <selection activeCell="D99" sqref="D99"/>
    </sheetView>
  </sheetViews>
  <sheetFormatPr defaultRowHeight="14.5" x14ac:dyDescent="0.35"/>
  <cols>
    <col min="2" max="2" width="36.453125" customWidth="1"/>
    <col min="3" max="3" width="70.54296875" customWidth="1"/>
    <col min="4" max="4" width="41.81640625" customWidth="1"/>
    <col min="5" max="5" width="31.1796875" customWidth="1"/>
  </cols>
  <sheetData>
    <row r="1" spans="1:5" ht="21" x14ac:dyDescent="0.35">
      <c r="A1" s="16" t="s">
        <v>60</v>
      </c>
    </row>
    <row r="2" spans="1:5" ht="15.5" x14ac:dyDescent="0.35">
      <c r="A2" s="17" t="s">
        <v>61</v>
      </c>
    </row>
    <row r="3" spans="1:5" x14ac:dyDescent="0.35">
      <c r="A3" s="287"/>
    </row>
    <row r="4" spans="1:5" ht="17" x14ac:dyDescent="0.35">
      <c r="A4" s="351" t="s">
        <v>62</v>
      </c>
    </row>
    <row r="5" spans="1:5" x14ac:dyDescent="0.35">
      <c r="A5" s="352" t="s">
        <v>63</v>
      </c>
    </row>
    <row r="6" spans="1:5" x14ac:dyDescent="0.35">
      <c r="A6" s="352" t="s">
        <v>64</v>
      </c>
    </row>
    <row r="7" spans="1:5" x14ac:dyDescent="0.35">
      <c r="A7" s="352" t="s">
        <v>65</v>
      </c>
    </row>
    <row r="8" spans="1:5" x14ac:dyDescent="0.35">
      <c r="A8" s="352"/>
    </row>
    <row r="9" spans="1:5" ht="17" x14ac:dyDescent="0.35">
      <c r="A9" s="351" t="s">
        <v>66</v>
      </c>
    </row>
    <row r="10" spans="1:5" ht="31.5" customHeight="1" x14ac:dyDescent="0.35">
      <c r="A10" s="591" t="s">
        <v>67</v>
      </c>
      <c r="B10" s="591"/>
      <c r="C10" s="591"/>
      <c r="D10" s="591"/>
      <c r="E10" s="591"/>
    </row>
    <row r="11" spans="1:5" x14ac:dyDescent="0.35">
      <c r="A11" s="429"/>
    </row>
    <row r="12" spans="1:5" x14ac:dyDescent="0.35">
      <c r="A12" s="591" t="s">
        <v>68</v>
      </c>
      <c r="B12" s="591"/>
      <c r="C12" s="591"/>
      <c r="D12" s="591"/>
      <c r="E12" s="591"/>
    </row>
    <row r="13" spans="1:5" x14ac:dyDescent="0.35">
      <c r="A13" s="429"/>
    </row>
    <row r="14" spans="1:5" ht="66.75" customHeight="1" x14ac:dyDescent="0.35">
      <c r="A14" s="591" t="s">
        <v>69</v>
      </c>
      <c r="B14" s="591"/>
      <c r="C14" s="591"/>
      <c r="D14" s="591"/>
      <c r="E14" s="591"/>
    </row>
    <row r="15" spans="1:5" x14ac:dyDescent="0.35">
      <c r="A15" s="429"/>
    </row>
    <row r="16" spans="1:5" ht="17" x14ac:dyDescent="0.35">
      <c r="A16" s="351" t="s">
        <v>70</v>
      </c>
    </row>
    <row r="17" spans="1:5" x14ac:dyDescent="0.35">
      <c r="A17" s="352" t="s">
        <v>71</v>
      </c>
    </row>
    <row r="18" spans="1:5" x14ac:dyDescent="0.35">
      <c r="B18" s="429" t="s">
        <v>72</v>
      </c>
    </row>
    <row r="19" spans="1:5" ht="49.5" customHeight="1" x14ac:dyDescent="0.35">
      <c r="B19" s="599" t="s">
        <v>73</v>
      </c>
      <c r="C19" s="599"/>
      <c r="D19" s="599"/>
      <c r="E19" s="599"/>
    </row>
    <row r="20" spans="1:5" ht="17.25" customHeight="1" x14ac:dyDescent="0.35">
      <c r="B20" s="429" t="s">
        <v>74</v>
      </c>
    </row>
    <row r="21" spans="1:5" ht="31.5" customHeight="1" x14ac:dyDescent="0.35">
      <c r="B21" s="599" t="s">
        <v>75</v>
      </c>
      <c r="C21" s="599"/>
      <c r="D21" s="599"/>
      <c r="E21" s="599"/>
    </row>
    <row r="22" spans="1:5" s="424" customFormat="1" ht="33" customHeight="1" x14ac:dyDescent="0.35">
      <c r="B22" s="599" t="s">
        <v>76</v>
      </c>
      <c r="C22" s="599"/>
      <c r="D22" s="599"/>
      <c r="E22" s="599"/>
    </row>
    <row r="23" spans="1:5" ht="31.5" customHeight="1" x14ac:dyDescent="0.35">
      <c r="B23" s="599" t="s">
        <v>77</v>
      </c>
      <c r="C23" s="599"/>
      <c r="D23" s="599"/>
      <c r="E23" s="599"/>
    </row>
    <row r="24" spans="1:5" ht="32.25" customHeight="1" x14ac:dyDescent="0.35">
      <c r="B24" s="599" t="s">
        <v>78</v>
      </c>
      <c r="C24" s="599"/>
      <c r="D24" s="599"/>
      <c r="E24" s="599"/>
    </row>
    <row r="25" spans="1:5" ht="30" customHeight="1" x14ac:dyDescent="0.35">
      <c r="B25" s="599" t="s">
        <v>79</v>
      </c>
      <c r="C25" s="599"/>
      <c r="D25" s="599"/>
      <c r="E25" s="599"/>
    </row>
    <row r="26" spans="1:5" ht="29.25" customHeight="1" x14ac:dyDescent="0.35">
      <c r="B26" s="599" t="s">
        <v>80</v>
      </c>
      <c r="C26" s="599"/>
      <c r="D26" s="599"/>
      <c r="E26" s="599"/>
    </row>
    <row r="27" spans="1:5" ht="36" customHeight="1" x14ac:dyDescent="0.35">
      <c r="B27" s="599" t="s">
        <v>81</v>
      </c>
      <c r="C27" s="599"/>
      <c r="D27" s="599"/>
      <c r="E27" s="599"/>
    </row>
    <row r="28" spans="1:5" ht="17" x14ac:dyDescent="0.35">
      <c r="A28" s="353" t="s">
        <v>82</v>
      </c>
    </row>
    <row r="29" spans="1:5" ht="15" thickBot="1" x14ac:dyDescent="0.4">
      <c r="A29" s="287"/>
    </row>
    <row r="30" spans="1:5" ht="15" thickBot="1" x14ac:dyDescent="0.4">
      <c r="B30" s="354" t="s">
        <v>83</v>
      </c>
      <c r="C30" s="430" t="s">
        <v>84</v>
      </c>
    </row>
    <row r="31" spans="1:5" x14ac:dyDescent="0.35">
      <c r="B31" s="561" t="s">
        <v>85</v>
      </c>
      <c r="C31" s="600" t="s">
        <v>86</v>
      </c>
    </row>
    <row r="32" spans="1:5" x14ac:dyDescent="0.35">
      <c r="B32" s="563"/>
      <c r="C32" s="601"/>
    </row>
    <row r="33" spans="1:3" x14ac:dyDescent="0.35">
      <c r="B33" s="563" t="s">
        <v>87</v>
      </c>
      <c r="C33" s="601"/>
    </row>
    <row r="34" spans="1:3" ht="15" thickBot="1" x14ac:dyDescent="0.4">
      <c r="B34" s="459"/>
      <c r="C34" s="602"/>
    </row>
    <row r="35" spans="1:3" x14ac:dyDescent="0.35">
      <c r="B35" s="561" t="s">
        <v>88</v>
      </c>
      <c r="C35" s="600" t="s">
        <v>89</v>
      </c>
    </row>
    <row r="36" spans="1:3" x14ac:dyDescent="0.35">
      <c r="B36" s="561"/>
      <c r="C36" s="601"/>
    </row>
    <row r="37" spans="1:3" x14ac:dyDescent="0.35">
      <c r="B37" s="563" t="s">
        <v>87</v>
      </c>
      <c r="C37" s="601"/>
    </row>
    <row r="38" spans="1:3" ht="15" thickBot="1" x14ac:dyDescent="0.4">
      <c r="B38" s="562"/>
      <c r="C38" s="602"/>
    </row>
    <row r="39" spans="1:3" ht="29.25" customHeight="1" x14ac:dyDescent="0.35">
      <c r="B39" s="561" t="s">
        <v>90</v>
      </c>
      <c r="C39" s="600" t="s">
        <v>91</v>
      </c>
    </row>
    <row r="40" spans="1:3" x14ac:dyDescent="0.35">
      <c r="B40" s="564" t="s">
        <v>92</v>
      </c>
      <c r="C40" s="601"/>
    </row>
    <row r="41" spans="1:3" x14ac:dyDescent="0.35">
      <c r="B41" s="564" t="s">
        <v>93</v>
      </c>
      <c r="C41" s="601"/>
    </row>
    <row r="42" spans="1:3" x14ac:dyDescent="0.35">
      <c r="B42" s="564" t="s">
        <v>94</v>
      </c>
      <c r="C42" s="601"/>
    </row>
    <row r="43" spans="1:3" x14ac:dyDescent="0.35">
      <c r="B43" s="561"/>
      <c r="C43" s="601"/>
    </row>
    <row r="44" spans="1:3" x14ac:dyDescent="0.35">
      <c r="B44" s="563" t="s">
        <v>87</v>
      </c>
      <c r="C44" s="601"/>
    </row>
    <row r="45" spans="1:3" ht="15" thickBot="1" x14ac:dyDescent="0.4">
      <c r="B45" s="562"/>
      <c r="C45" s="602"/>
    </row>
    <row r="46" spans="1:3" x14ac:dyDescent="0.35">
      <c r="A46" s="287"/>
    </row>
    <row r="47" spans="1:3" ht="17" x14ac:dyDescent="0.35">
      <c r="A47" s="353" t="s">
        <v>95</v>
      </c>
    </row>
    <row r="48" spans="1:3" ht="15" thickBot="1" x14ac:dyDescent="0.4">
      <c r="A48" s="287"/>
    </row>
    <row r="49" spans="1:5" ht="15" thickBot="1" x14ac:dyDescent="0.4">
      <c r="A49" s="354" t="s">
        <v>96</v>
      </c>
      <c r="B49" s="430" t="s">
        <v>83</v>
      </c>
      <c r="C49" s="430" t="s">
        <v>84</v>
      </c>
      <c r="D49" s="430" t="s">
        <v>97</v>
      </c>
      <c r="E49" s="430" t="s">
        <v>98</v>
      </c>
    </row>
    <row r="50" spans="1:5" ht="25" x14ac:dyDescent="0.35">
      <c r="A50" s="639">
        <v>1</v>
      </c>
      <c r="B50" s="427" t="s">
        <v>99</v>
      </c>
      <c r="C50" s="355" t="s">
        <v>100</v>
      </c>
      <c r="D50" s="359" t="s">
        <v>101</v>
      </c>
      <c r="E50" s="362" t="s">
        <v>102</v>
      </c>
    </row>
    <row r="51" spans="1:5" ht="39.5" x14ac:dyDescent="0.35">
      <c r="A51" s="640"/>
      <c r="B51" s="427"/>
      <c r="C51" s="358" t="s">
        <v>103</v>
      </c>
      <c r="D51" s="359" t="s">
        <v>104</v>
      </c>
      <c r="E51" s="362" t="s">
        <v>105</v>
      </c>
    </row>
    <row r="52" spans="1:5" ht="25" x14ac:dyDescent="0.35">
      <c r="A52" s="640"/>
      <c r="B52" s="427" t="s">
        <v>87</v>
      </c>
      <c r="C52" s="355" t="s">
        <v>106</v>
      </c>
      <c r="D52" s="361"/>
      <c r="E52" s="363" t="s">
        <v>107</v>
      </c>
    </row>
    <row r="53" spans="1:5" ht="25" x14ac:dyDescent="0.35">
      <c r="A53" s="640"/>
      <c r="B53" s="356"/>
      <c r="C53" s="355" t="s">
        <v>108</v>
      </c>
      <c r="D53" s="356"/>
      <c r="E53" s="356"/>
    </row>
    <row r="54" spans="1:5" x14ac:dyDescent="0.35">
      <c r="A54" s="640"/>
      <c r="B54" s="356"/>
      <c r="C54" s="355" t="s">
        <v>109</v>
      </c>
      <c r="D54" s="356"/>
      <c r="E54" s="356"/>
    </row>
    <row r="55" spans="1:5" x14ac:dyDescent="0.35">
      <c r="A55" s="640"/>
      <c r="B55" s="356"/>
      <c r="C55" s="358" t="s">
        <v>110</v>
      </c>
      <c r="D55" s="356"/>
      <c r="E55" s="356"/>
    </row>
    <row r="56" spans="1:5" x14ac:dyDescent="0.35">
      <c r="A56" s="640"/>
      <c r="B56" s="356"/>
      <c r="C56" s="358" t="s">
        <v>111</v>
      </c>
      <c r="D56" s="356"/>
      <c r="E56" s="356"/>
    </row>
    <row r="57" spans="1:5" x14ac:dyDescent="0.35">
      <c r="A57" s="640"/>
      <c r="B57" s="356"/>
      <c r="C57" s="358" t="s">
        <v>112</v>
      </c>
      <c r="D57" s="356"/>
      <c r="E57" s="356"/>
    </row>
    <row r="58" spans="1:5" x14ac:dyDescent="0.35">
      <c r="A58" s="640"/>
      <c r="B58" s="356"/>
      <c r="C58" s="358" t="s">
        <v>113</v>
      </c>
      <c r="D58" s="356"/>
      <c r="E58" s="356"/>
    </row>
    <row r="59" spans="1:5" x14ac:dyDescent="0.35">
      <c r="A59" s="640"/>
      <c r="B59" s="356"/>
      <c r="C59" s="358" t="s">
        <v>114</v>
      </c>
      <c r="D59" s="356"/>
      <c r="E59" s="356"/>
    </row>
    <row r="60" spans="1:5" x14ac:dyDescent="0.35">
      <c r="A60" s="640"/>
      <c r="B60" s="356"/>
      <c r="C60" s="359"/>
      <c r="D60" s="356"/>
      <c r="E60" s="356"/>
    </row>
    <row r="61" spans="1:5" x14ac:dyDescent="0.35">
      <c r="A61" s="640"/>
      <c r="B61" s="356"/>
      <c r="C61" s="427" t="s">
        <v>115</v>
      </c>
      <c r="D61" s="356"/>
      <c r="E61" s="356"/>
    </row>
    <row r="62" spans="1:5" ht="15" thickBot="1" x14ac:dyDescent="0.4">
      <c r="A62" s="641"/>
      <c r="B62" s="357"/>
      <c r="C62" s="360"/>
      <c r="D62" s="357"/>
      <c r="E62" s="357"/>
    </row>
    <row r="63" spans="1:5" ht="37.5" x14ac:dyDescent="0.35">
      <c r="A63" s="603">
        <v>2</v>
      </c>
      <c r="B63" s="603" t="s">
        <v>116</v>
      </c>
      <c r="C63" s="355" t="s">
        <v>117</v>
      </c>
      <c r="D63" s="359" t="s">
        <v>118</v>
      </c>
      <c r="E63" s="651" t="s">
        <v>119</v>
      </c>
    </row>
    <row r="64" spans="1:5" ht="37.5" x14ac:dyDescent="0.35">
      <c r="A64" s="604"/>
      <c r="B64" s="604"/>
      <c r="C64" s="364" t="s">
        <v>120</v>
      </c>
      <c r="D64" s="359" t="s">
        <v>121</v>
      </c>
      <c r="E64" s="652"/>
    </row>
    <row r="65" spans="1:5" ht="37.5" x14ac:dyDescent="0.35">
      <c r="A65" s="604"/>
      <c r="B65" s="604"/>
      <c r="C65" s="355" t="s">
        <v>122</v>
      </c>
      <c r="D65" s="359" t="s">
        <v>123</v>
      </c>
      <c r="E65" s="652"/>
    </row>
    <row r="66" spans="1:5" ht="25" x14ac:dyDescent="0.35">
      <c r="A66" s="604"/>
      <c r="B66" s="604"/>
      <c r="C66" s="427" t="s">
        <v>124</v>
      </c>
      <c r="D66" s="366" t="s">
        <v>125</v>
      </c>
      <c r="E66" s="652"/>
    </row>
    <row r="67" spans="1:5" ht="15" thickBot="1" x14ac:dyDescent="0.4">
      <c r="A67" s="605"/>
      <c r="B67" s="605"/>
      <c r="C67" s="365"/>
      <c r="D67" s="367"/>
      <c r="E67" s="653"/>
    </row>
    <row r="68" spans="1:5" x14ac:dyDescent="0.35">
      <c r="A68" s="624" t="s">
        <v>126</v>
      </c>
      <c r="B68" s="593" t="s">
        <v>127</v>
      </c>
      <c r="C68" s="600" t="s">
        <v>128</v>
      </c>
      <c r="D68" s="426" t="s">
        <v>129</v>
      </c>
      <c r="E68" s="651" t="s">
        <v>130</v>
      </c>
    </row>
    <row r="69" spans="1:5" ht="25.5" thickBot="1" x14ac:dyDescent="0.4">
      <c r="A69" s="626"/>
      <c r="B69" s="595"/>
      <c r="C69" s="602"/>
      <c r="D69" s="368" t="s">
        <v>131</v>
      </c>
      <c r="E69" s="653"/>
    </row>
    <row r="70" spans="1:5" ht="25" x14ac:dyDescent="0.35">
      <c r="A70" s="624" t="s">
        <v>132</v>
      </c>
      <c r="B70" s="593" t="s">
        <v>133</v>
      </c>
      <c r="C70" s="355" t="s">
        <v>134</v>
      </c>
      <c r="D70" s="426" t="s">
        <v>129</v>
      </c>
      <c r="E70" s="651" t="s">
        <v>130</v>
      </c>
    </row>
    <row r="71" spans="1:5" ht="37.5" x14ac:dyDescent="0.35">
      <c r="A71" s="625"/>
      <c r="B71" s="594"/>
      <c r="C71" s="355" t="s">
        <v>135</v>
      </c>
      <c r="D71" s="425" t="s">
        <v>131</v>
      </c>
      <c r="E71" s="652"/>
    </row>
    <row r="72" spans="1:5" x14ac:dyDescent="0.35">
      <c r="A72" s="625"/>
      <c r="B72" s="594"/>
      <c r="C72" s="355" t="s">
        <v>136</v>
      </c>
      <c r="D72" s="356"/>
      <c r="E72" s="652"/>
    </row>
    <row r="73" spans="1:5" ht="15" thickBot="1" x14ac:dyDescent="0.4">
      <c r="A73" s="626"/>
      <c r="B73" s="595"/>
      <c r="C73" s="360"/>
      <c r="D73" s="357"/>
      <c r="E73" s="653"/>
    </row>
    <row r="74" spans="1:5" ht="25" x14ac:dyDescent="0.35">
      <c r="A74" s="593" t="s">
        <v>137</v>
      </c>
      <c r="B74" s="593" t="s">
        <v>138</v>
      </c>
      <c r="C74" s="355" t="s">
        <v>139</v>
      </c>
      <c r="D74" s="426" t="s">
        <v>129</v>
      </c>
      <c r="E74" s="600" t="s">
        <v>140</v>
      </c>
    </row>
    <row r="75" spans="1:5" ht="25" x14ac:dyDescent="0.35">
      <c r="A75" s="594"/>
      <c r="B75" s="594"/>
      <c r="C75" s="355" t="s">
        <v>141</v>
      </c>
      <c r="D75" s="355" t="s">
        <v>142</v>
      </c>
      <c r="E75" s="601"/>
    </row>
    <row r="76" spans="1:5" ht="15" thickBot="1" x14ac:dyDescent="0.4">
      <c r="A76" s="595"/>
      <c r="B76" s="595"/>
      <c r="C76" s="357"/>
      <c r="D76" s="360"/>
      <c r="E76" s="602"/>
    </row>
    <row r="77" spans="1:5" ht="37.5" x14ac:dyDescent="0.35">
      <c r="A77" s="618">
        <v>3</v>
      </c>
      <c r="B77" s="603" t="s">
        <v>143</v>
      </c>
      <c r="C77" s="355" t="s">
        <v>144</v>
      </c>
      <c r="D77" s="370" t="s">
        <v>145</v>
      </c>
      <c r="E77" s="636" t="s">
        <v>146</v>
      </c>
    </row>
    <row r="78" spans="1:5" ht="37.5" x14ac:dyDescent="0.35">
      <c r="A78" s="619"/>
      <c r="B78" s="604"/>
      <c r="C78" s="355" t="s">
        <v>147</v>
      </c>
      <c r="D78" s="370" t="s">
        <v>148</v>
      </c>
      <c r="E78" s="637"/>
    </row>
    <row r="79" spans="1:5" ht="50" x14ac:dyDescent="0.35">
      <c r="A79" s="619"/>
      <c r="B79" s="604"/>
      <c r="C79" s="364" t="s">
        <v>149</v>
      </c>
      <c r="D79" s="370" t="s">
        <v>150</v>
      </c>
      <c r="E79" s="637"/>
    </row>
    <row r="80" spans="1:5" ht="25" x14ac:dyDescent="0.35">
      <c r="A80" s="619"/>
      <c r="B80" s="604"/>
      <c r="C80" s="364" t="s">
        <v>151</v>
      </c>
      <c r="D80" s="371" t="s">
        <v>152</v>
      </c>
      <c r="E80" s="637"/>
    </row>
    <row r="81" spans="1:5" x14ac:dyDescent="0.35">
      <c r="A81" s="619"/>
      <c r="B81" s="604"/>
      <c r="C81" s="364" t="s">
        <v>153</v>
      </c>
      <c r="D81" s="371"/>
      <c r="E81" s="637"/>
    </row>
    <row r="82" spans="1:5" ht="15" thickBot="1" x14ac:dyDescent="0.4">
      <c r="A82" s="620"/>
      <c r="B82" s="605"/>
      <c r="C82" s="360"/>
      <c r="D82" s="372"/>
      <c r="E82" s="638"/>
    </row>
    <row r="83" spans="1:5" ht="25" x14ac:dyDescent="0.35">
      <c r="A83" s="593" t="s">
        <v>154</v>
      </c>
      <c r="B83" s="593" t="s">
        <v>155</v>
      </c>
      <c r="C83" s="355" t="s">
        <v>156</v>
      </c>
      <c r="D83" s="426" t="s">
        <v>129</v>
      </c>
      <c r="E83" s="600" t="s">
        <v>140</v>
      </c>
    </row>
    <row r="84" spans="1:5" ht="25" x14ac:dyDescent="0.35">
      <c r="A84" s="594"/>
      <c r="B84" s="594"/>
      <c r="C84" s="355" t="s">
        <v>136</v>
      </c>
      <c r="D84" s="355" t="s">
        <v>142</v>
      </c>
      <c r="E84" s="601"/>
    </row>
    <row r="85" spans="1:5" ht="15" thickBot="1" x14ac:dyDescent="0.4">
      <c r="A85" s="595"/>
      <c r="B85" s="595"/>
      <c r="C85" s="374"/>
      <c r="D85" s="428"/>
      <c r="E85" s="602"/>
    </row>
    <row r="86" spans="1:5" ht="25" x14ac:dyDescent="0.35">
      <c r="A86" s="593" t="s">
        <v>157</v>
      </c>
      <c r="B86" s="593" t="s">
        <v>158</v>
      </c>
      <c r="C86" s="425" t="s">
        <v>159</v>
      </c>
      <c r="D86" s="426" t="s">
        <v>129</v>
      </c>
      <c r="E86" s="600" t="s">
        <v>140</v>
      </c>
    </row>
    <row r="87" spans="1:5" ht="25" x14ac:dyDescent="0.35">
      <c r="A87" s="594"/>
      <c r="B87" s="594"/>
      <c r="C87" s="425" t="s">
        <v>160</v>
      </c>
      <c r="D87" s="355" t="s">
        <v>142</v>
      </c>
      <c r="E87" s="601"/>
    </row>
    <row r="88" spans="1:5" ht="15" thickBot="1" x14ac:dyDescent="0.4">
      <c r="A88" s="595"/>
      <c r="B88" s="595"/>
      <c r="C88" s="360"/>
      <c r="D88" s="428"/>
      <c r="E88" s="602"/>
    </row>
    <row r="89" spans="1:5" ht="25" x14ac:dyDescent="0.35">
      <c r="A89" s="593" t="s">
        <v>161</v>
      </c>
      <c r="B89" s="593" t="s">
        <v>138</v>
      </c>
      <c r="C89" s="355" t="s">
        <v>139</v>
      </c>
      <c r="D89" s="426" t="s">
        <v>129</v>
      </c>
      <c r="E89" s="600" t="s">
        <v>140</v>
      </c>
    </row>
    <row r="90" spans="1:5" ht="25" x14ac:dyDescent="0.35">
      <c r="A90" s="594"/>
      <c r="B90" s="594"/>
      <c r="C90" s="355" t="s">
        <v>141</v>
      </c>
      <c r="D90" s="355" t="s">
        <v>142</v>
      </c>
      <c r="E90" s="601"/>
    </row>
    <row r="91" spans="1:5" ht="15" thickBot="1" x14ac:dyDescent="0.4">
      <c r="A91" s="595"/>
      <c r="B91" s="595"/>
      <c r="C91" s="357"/>
      <c r="D91" s="428"/>
      <c r="E91" s="602"/>
    </row>
    <row r="92" spans="1:5" ht="25" x14ac:dyDescent="0.35">
      <c r="A92" s="603">
        <v>4</v>
      </c>
      <c r="B92" s="603" t="s">
        <v>162</v>
      </c>
      <c r="C92" s="355" t="s">
        <v>163</v>
      </c>
      <c r="D92" s="359" t="s">
        <v>164</v>
      </c>
      <c r="E92" s="600" t="s">
        <v>165</v>
      </c>
    </row>
    <row r="93" spans="1:5" ht="25" x14ac:dyDescent="0.35">
      <c r="A93" s="604"/>
      <c r="B93" s="604"/>
      <c r="C93" s="355" t="s">
        <v>166</v>
      </c>
      <c r="D93" s="359" t="s">
        <v>167</v>
      </c>
      <c r="E93" s="601"/>
    </row>
    <row r="94" spans="1:5" ht="25" x14ac:dyDescent="0.35">
      <c r="A94" s="604"/>
      <c r="B94" s="604"/>
      <c r="C94" s="358" t="s">
        <v>168</v>
      </c>
      <c r="D94" s="359" t="s">
        <v>1389</v>
      </c>
      <c r="E94" s="601"/>
    </row>
    <row r="95" spans="1:5" x14ac:dyDescent="0.35">
      <c r="A95" s="604"/>
      <c r="B95" s="604"/>
      <c r="C95" s="358" t="s">
        <v>169</v>
      </c>
      <c r="D95" s="376"/>
      <c r="E95" s="601"/>
    </row>
    <row r="96" spans="1:5" x14ac:dyDescent="0.35">
      <c r="A96" s="604"/>
      <c r="B96" s="604"/>
      <c r="C96" s="358" t="s">
        <v>170</v>
      </c>
      <c r="D96" s="356"/>
      <c r="E96" s="601"/>
    </row>
    <row r="97" spans="1:5" x14ac:dyDescent="0.35">
      <c r="A97" s="604"/>
      <c r="B97" s="604"/>
      <c r="C97" s="358" t="s">
        <v>171</v>
      </c>
      <c r="D97" s="356"/>
      <c r="E97" s="601"/>
    </row>
    <row r="98" spans="1:5" x14ac:dyDescent="0.35">
      <c r="A98" s="604"/>
      <c r="B98" s="604"/>
      <c r="C98" s="358" t="s">
        <v>172</v>
      </c>
      <c r="D98" s="356"/>
      <c r="E98" s="601"/>
    </row>
    <row r="99" spans="1:5" x14ac:dyDescent="0.35">
      <c r="A99" s="604"/>
      <c r="B99" s="604"/>
      <c r="C99" s="358" t="s">
        <v>173</v>
      </c>
      <c r="D99" s="356"/>
      <c r="E99" s="601"/>
    </row>
    <row r="100" spans="1:5" x14ac:dyDescent="0.35">
      <c r="A100" s="604"/>
      <c r="B100" s="604"/>
      <c r="C100" s="358" t="s">
        <v>174</v>
      </c>
      <c r="D100" s="356"/>
      <c r="E100" s="601"/>
    </row>
    <row r="101" spans="1:5" x14ac:dyDescent="0.35">
      <c r="A101" s="604"/>
      <c r="B101" s="604"/>
      <c r="C101" s="358" t="s">
        <v>175</v>
      </c>
      <c r="D101" s="356"/>
      <c r="E101" s="601"/>
    </row>
    <row r="102" spans="1:5" x14ac:dyDescent="0.35">
      <c r="A102" s="604"/>
      <c r="B102" s="604"/>
      <c r="C102" s="460" t="s">
        <v>176</v>
      </c>
      <c r="D102" s="356"/>
      <c r="E102" s="601"/>
    </row>
    <row r="103" spans="1:5" x14ac:dyDescent="0.35">
      <c r="A103" s="604"/>
      <c r="B103" s="604"/>
      <c r="C103" s="460" t="s">
        <v>177</v>
      </c>
      <c r="D103" s="356"/>
      <c r="E103" s="601"/>
    </row>
    <row r="104" spans="1:5" x14ac:dyDescent="0.35">
      <c r="A104" s="604"/>
      <c r="B104" s="604"/>
      <c r="C104" s="460" t="s">
        <v>178</v>
      </c>
      <c r="D104" s="356"/>
      <c r="E104" s="601"/>
    </row>
    <row r="105" spans="1:5" ht="25" x14ac:dyDescent="0.35">
      <c r="A105" s="604"/>
      <c r="B105" s="604"/>
      <c r="C105" s="355" t="s">
        <v>179</v>
      </c>
      <c r="D105" s="356"/>
      <c r="E105" s="601"/>
    </row>
    <row r="106" spans="1:5" x14ac:dyDescent="0.35">
      <c r="A106" s="604"/>
      <c r="B106" s="604"/>
      <c r="C106" s="375"/>
      <c r="D106" s="356"/>
      <c r="E106" s="601"/>
    </row>
    <row r="107" spans="1:5" ht="25" x14ac:dyDescent="0.35">
      <c r="A107" s="604"/>
      <c r="B107" s="604"/>
      <c r="C107" s="427" t="s">
        <v>180</v>
      </c>
      <c r="D107" s="356"/>
      <c r="E107" s="601"/>
    </row>
    <row r="108" spans="1:5" ht="15" thickBot="1" x14ac:dyDescent="0.4">
      <c r="A108" s="605"/>
      <c r="B108" s="605"/>
      <c r="C108" s="431"/>
      <c r="D108" s="357"/>
      <c r="E108" s="602"/>
    </row>
    <row r="109" spans="1:5" x14ac:dyDescent="0.35">
      <c r="A109" s="593" t="s">
        <v>181</v>
      </c>
      <c r="B109" s="593" t="s">
        <v>127</v>
      </c>
      <c r="C109" s="600" t="s">
        <v>182</v>
      </c>
      <c r="D109" s="426" t="s">
        <v>129</v>
      </c>
      <c r="E109" s="600" t="s">
        <v>140</v>
      </c>
    </row>
    <row r="110" spans="1:5" ht="25" x14ac:dyDescent="0.35">
      <c r="A110" s="594"/>
      <c r="B110" s="594"/>
      <c r="C110" s="601"/>
      <c r="D110" s="355" t="s">
        <v>142</v>
      </c>
      <c r="E110" s="601"/>
    </row>
    <row r="111" spans="1:5" ht="15" thickBot="1" x14ac:dyDescent="0.4">
      <c r="A111" s="595"/>
      <c r="B111" s="595"/>
      <c r="C111" s="602"/>
      <c r="D111" s="360"/>
      <c r="E111" s="602"/>
    </row>
    <row r="112" spans="1:5" ht="25" x14ac:dyDescent="0.35">
      <c r="A112" s="593" t="s">
        <v>183</v>
      </c>
      <c r="B112" s="593" t="s">
        <v>138</v>
      </c>
      <c r="C112" s="355" t="s">
        <v>139</v>
      </c>
      <c r="D112" s="426" t="s">
        <v>129</v>
      </c>
      <c r="E112" s="600" t="s">
        <v>140</v>
      </c>
    </row>
    <row r="113" spans="1:5" ht="25" x14ac:dyDescent="0.35">
      <c r="A113" s="594"/>
      <c r="B113" s="594"/>
      <c r="C113" s="355" t="s">
        <v>141</v>
      </c>
      <c r="D113" s="355" t="s">
        <v>142</v>
      </c>
      <c r="E113" s="601"/>
    </row>
    <row r="114" spans="1:5" ht="15" thickBot="1" x14ac:dyDescent="0.4">
      <c r="A114" s="595"/>
      <c r="B114" s="595"/>
      <c r="C114" s="357"/>
      <c r="D114" s="428"/>
      <c r="E114" s="602"/>
    </row>
    <row r="115" spans="1:5" ht="37.5" x14ac:dyDescent="0.35">
      <c r="A115" s="603">
        <v>5</v>
      </c>
      <c r="B115" s="603" t="s">
        <v>184</v>
      </c>
      <c r="C115" s="355" t="s">
        <v>185</v>
      </c>
      <c r="D115" s="359" t="s">
        <v>186</v>
      </c>
      <c r="E115" s="600" t="s">
        <v>165</v>
      </c>
    </row>
    <row r="116" spans="1:5" ht="37.5" x14ac:dyDescent="0.35">
      <c r="A116" s="604"/>
      <c r="B116" s="604"/>
      <c r="C116" s="355" t="s">
        <v>147</v>
      </c>
      <c r="D116" s="359" t="s">
        <v>187</v>
      </c>
      <c r="E116" s="601"/>
    </row>
    <row r="117" spans="1:5" ht="37.5" x14ac:dyDescent="0.35">
      <c r="A117" s="604"/>
      <c r="B117" s="604"/>
      <c r="C117" s="377" t="s">
        <v>188</v>
      </c>
      <c r="D117" s="359" t="s">
        <v>189</v>
      </c>
      <c r="E117" s="601"/>
    </row>
    <row r="118" spans="1:5" ht="50" x14ac:dyDescent="0.35">
      <c r="A118" s="604"/>
      <c r="B118" s="604"/>
      <c r="C118" s="377" t="s">
        <v>190</v>
      </c>
      <c r="D118" s="359" t="s">
        <v>191</v>
      </c>
      <c r="E118" s="601"/>
    </row>
    <row r="119" spans="1:5" x14ac:dyDescent="0.35">
      <c r="A119" s="604"/>
      <c r="B119" s="604"/>
      <c r="C119" s="377" t="s">
        <v>192</v>
      </c>
      <c r="D119" s="426"/>
      <c r="E119" s="601"/>
    </row>
    <row r="120" spans="1:5" x14ac:dyDescent="0.35">
      <c r="A120" s="604"/>
      <c r="B120" s="604"/>
      <c r="C120" s="377" t="s">
        <v>193</v>
      </c>
      <c r="D120" s="356"/>
      <c r="E120" s="601"/>
    </row>
    <row r="121" spans="1:5" ht="15" thickBot="1" x14ac:dyDescent="0.4">
      <c r="A121" s="605"/>
      <c r="B121" s="605"/>
      <c r="C121" s="365"/>
      <c r="D121" s="357"/>
      <c r="E121" s="602"/>
    </row>
    <row r="122" spans="1:5" ht="25" x14ac:dyDescent="0.35">
      <c r="A122" s="593" t="s">
        <v>194</v>
      </c>
      <c r="B122" s="593" t="s">
        <v>195</v>
      </c>
      <c r="C122" s="355" t="s">
        <v>196</v>
      </c>
      <c r="D122" s="426" t="s">
        <v>129</v>
      </c>
      <c r="E122" s="600" t="s">
        <v>140</v>
      </c>
    </row>
    <row r="123" spans="1:5" ht="25" x14ac:dyDescent="0.35">
      <c r="A123" s="594"/>
      <c r="B123" s="594"/>
      <c r="C123" s="425" t="s">
        <v>160</v>
      </c>
      <c r="D123" s="355" t="s">
        <v>142</v>
      </c>
      <c r="E123" s="601"/>
    </row>
    <row r="124" spans="1:5" ht="15" thickBot="1" x14ac:dyDescent="0.4">
      <c r="A124" s="595"/>
      <c r="B124" s="595"/>
      <c r="C124" s="360"/>
      <c r="D124" s="360"/>
      <c r="E124" s="602"/>
    </row>
    <row r="125" spans="1:5" ht="25" x14ac:dyDescent="0.35">
      <c r="A125" s="593" t="s">
        <v>197</v>
      </c>
      <c r="B125" s="593" t="s">
        <v>158</v>
      </c>
      <c r="C125" s="425" t="s">
        <v>198</v>
      </c>
      <c r="D125" s="426" t="s">
        <v>129</v>
      </c>
      <c r="E125" s="600" t="s">
        <v>140</v>
      </c>
    </row>
    <row r="126" spans="1:5" ht="25" x14ac:dyDescent="0.35">
      <c r="A126" s="594"/>
      <c r="B126" s="594"/>
      <c r="C126" s="425" t="s">
        <v>160</v>
      </c>
      <c r="D126" s="355" t="s">
        <v>142</v>
      </c>
      <c r="E126" s="601"/>
    </row>
    <row r="127" spans="1:5" ht="15" thickBot="1" x14ac:dyDescent="0.4">
      <c r="A127" s="595"/>
      <c r="B127" s="595"/>
      <c r="C127" s="360"/>
      <c r="D127" s="428"/>
      <c r="E127" s="602"/>
    </row>
    <row r="128" spans="1:5" ht="25" x14ac:dyDescent="0.35">
      <c r="A128" s="593" t="s">
        <v>199</v>
      </c>
      <c r="B128" s="593" t="s">
        <v>138</v>
      </c>
      <c r="C128" s="355" t="s">
        <v>139</v>
      </c>
      <c r="D128" s="426" t="s">
        <v>129</v>
      </c>
      <c r="E128" s="600" t="s">
        <v>140</v>
      </c>
    </row>
    <row r="129" spans="1:5" ht="25" x14ac:dyDescent="0.35">
      <c r="A129" s="594"/>
      <c r="B129" s="594"/>
      <c r="C129" s="355" t="s">
        <v>141</v>
      </c>
      <c r="D129" s="355" t="s">
        <v>142</v>
      </c>
      <c r="E129" s="601"/>
    </row>
    <row r="130" spans="1:5" ht="15" thickBot="1" x14ac:dyDescent="0.4">
      <c r="A130" s="595"/>
      <c r="B130" s="595"/>
      <c r="C130" s="357"/>
      <c r="D130" s="428"/>
      <c r="E130" s="602"/>
    </row>
    <row r="131" spans="1:5" ht="62.5" x14ac:dyDescent="0.35">
      <c r="A131" s="603">
        <v>6</v>
      </c>
      <c r="B131" s="603" t="s">
        <v>200</v>
      </c>
      <c r="C131" s="355" t="s">
        <v>201</v>
      </c>
      <c r="D131" s="359" t="s">
        <v>202</v>
      </c>
      <c r="E131" s="355" t="s">
        <v>203</v>
      </c>
    </row>
    <row r="132" spans="1:5" ht="50" x14ac:dyDescent="0.35">
      <c r="A132" s="604"/>
      <c r="B132" s="604"/>
      <c r="C132" s="355" t="s">
        <v>204</v>
      </c>
      <c r="D132" s="359" t="s">
        <v>205</v>
      </c>
      <c r="E132" s="355" t="s">
        <v>206</v>
      </c>
    </row>
    <row r="133" spans="1:5" ht="37.5" x14ac:dyDescent="0.35">
      <c r="A133" s="604"/>
      <c r="B133" s="604"/>
      <c r="C133" s="364" t="s">
        <v>207</v>
      </c>
      <c r="D133" s="359" t="s">
        <v>208</v>
      </c>
      <c r="E133" s="356"/>
    </row>
    <row r="134" spans="1:5" ht="37.5" x14ac:dyDescent="0.35">
      <c r="A134" s="604"/>
      <c r="B134" s="604"/>
      <c r="C134" s="378"/>
      <c r="D134" s="359" t="s">
        <v>209</v>
      </c>
      <c r="E134" s="356"/>
    </row>
    <row r="135" spans="1:5" ht="15" thickBot="1" x14ac:dyDescent="0.4">
      <c r="A135" s="605"/>
      <c r="B135" s="605"/>
      <c r="C135" s="357"/>
      <c r="D135" s="360"/>
      <c r="E135" s="357"/>
    </row>
    <row r="136" spans="1:5" x14ac:dyDescent="0.35">
      <c r="A136" s="593" t="s">
        <v>210</v>
      </c>
      <c r="B136" s="593" t="s">
        <v>211</v>
      </c>
      <c r="C136" s="355" t="s">
        <v>212</v>
      </c>
      <c r="D136" s="426" t="s">
        <v>129</v>
      </c>
      <c r="E136" s="600" t="s">
        <v>140</v>
      </c>
    </row>
    <row r="137" spans="1:5" ht="25" x14ac:dyDescent="0.35">
      <c r="A137" s="594"/>
      <c r="B137" s="594"/>
      <c r="C137" s="355" t="s">
        <v>136</v>
      </c>
      <c r="D137" s="355" t="s">
        <v>142</v>
      </c>
      <c r="E137" s="601"/>
    </row>
    <row r="138" spans="1:5" x14ac:dyDescent="0.35">
      <c r="A138" s="594"/>
      <c r="B138" s="594"/>
      <c r="C138" s="361"/>
      <c r="D138" s="375"/>
      <c r="E138" s="601"/>
    </row>
    <row r="139" spans="1:5" ht="15" thickBot="1" x14ac:dyDescent="0.4">
      <c r="A139" s="595"/>
      <c r="B139" s="595"/>
      <c r="C139" s="379"/>
      <c r="D139" s="357"/>
      <c r="E139" s="602"/>
    </row>
    <row r="140" spans="1:5" ht="25" x14ac:dyDescent="0.35">
      <c r="A140" s="593" t="s">
        <v>213</v>
      </c>
      <c r="B140" s="593" t="s">
        <v>214</v>
      </c>
      <c r="C140" s="425" t="s">
        <v>215</v>
      </c>
      <c r="D140" s="426" t="s">
        <v>129</v>
      </c>
      <c r="E140" s="600" t="s">
        <v>140</v>
      </c>
    </row>
    <row r="141" spans="1:5" ht="25" x14ac:dyDescent="0.35">
      <c r="A141" s="594"/>
      <c r="B141" s="594"/>
      <c r="C141" s="425" t="s">
        <v>160</v>
      </c>
      <c r="D141" s="355" t="s">
        <v>142</v>
      </c>
      <c r="E141" s="601"/>
    </row>
    <row r="142" spans="1:5" ht="15" thickBot="1" x14ac:dyDescent="0.4">
      <c r="A142" s="595"/>
      <c r="B142" s="595"/>
      <c r="C142" s="379"/>
      <c r="D142" s="360"/>
      <c r="E142" s="602"/>
    </row>
    <row r="143" spans="1:5" ht="25" x14ac:dyDescent="0.35">
      <c r="A143" s="593" t="s">
        <v>216</v>
      </c>
      <c r="B143" s="593" t="s">
        <v>138</v>
      </c>
      <c r="C143" s="355" t="s">
        <v>139</v>
      </c>
      <c r="D143" s="426" t="s">
        <v>129</v>
      </c>
      <c r="E143" s="600" t="s">
        <v>140</v>
      </c>
    </row>
    <row r="144" spans="1:5" ht="25" x14ac:dyDescent="0.35">
      <c r="A144" s="594"/>
      <c r="B144" s="594"/>
      <c r="C144" s="355" t="s">
        <v>141</v>
      </c>
      <c r="D144" s="355" t="s">
        <v>142</v>
      </c>
      <c r="E144" s="601"/>
    </row>
    <row r="145" spans="1:5" ht="15" thickBot="1" x14ac:dyDescent="0.4">
      <c r="A145" s="595"/>
      <c r="B145" s="595"/>
      <c r="C145" s="379"/>
      <c r="D145" s="360"/>
      <c r="E145" s="602"/>
    </row>
    <row r="146" spans="1:5" ht="25" x14ac:dyDescent="0.35">
      <c r="A146" s="603">
        <v>7</v>
      </c>
      <c r="B146" s="603" t="s">
        <v>217</v>
      </c>
      <c r="C146" s="355" t="s">
        <v>218</v>
      </c>
      <c r="D146" s="359" t="s">
        <v>219</v>
      </c>
      <c r="E146" s="600" t="s">
        <v>220</v>
      </c>
    </row>
    <row r="147" spans="1:5" ht="25" x14ac:dyDescent="0.35">
      <c r="A147" s="604"/>
      <c r="B147" s="604"/>
      <c r="C147" s="355" t="s">
        <v>221</v>
      </c>
      <c r="D147" s="359" t="s">
        <v>222</v>
      </c>
      <c r="E147" s="601"/>
    </row>
    <row r="148" spans="1:5" ht="37.5" x14ac:dyDescent="0.35">
      <c r="A148" s="604"/>
      <c r="B148" s="604"/>
      <c r="C148" s="355" t="s">
        <v>223</v>
      </c>
      <c r="D148" s="359"/>
      <c r="E148" s="601"/>
    </row>
    <row r="149" spans="1:5" ht="25" x14ac:dyDescent="0.35">
      <c r="A149" s="604"/>
      <c r="B149" s="604"/>
      <c r="C149" s="364" t="s">
        <v>224</v>
      </c>
      <c r="D149" s="356"/>
      <c r="E149" s="601"/>
    </row>
    <row r="150" spans="1:5" x14ac:dyDescent="0.35">
      <c r="A150" s="604"/>
      <c r="B150" s="604"/>
      <c r="C150" s="355" t="s">
        <v>225</v>
      </c>
      <c r="D150" s="356"/>
      <c r="E150" s="601"/>
    </row>
    <row r="151" spans="1:5" ht="25" x14ac:dyDescent="0.35">
      <c r="A151" s="604"/>
      <c r="B151" s="604"/>
      <c r="C151" s="364" t="s">
        <v>226</v>
      </c>
      <c r="D151" s="356"/>
      <c r="E151" s="601"/>
    </row>
    <row r="152" spans="1:5" ht="37.5" x14ac:dyDescent="0.35">
      <c r="A152" s="604"/>
      <c r="B152" s="604"/>
      <c r="C152" s="364" t="s">
        <v>227</v>
      </c>
      <c r="D152" s="356"/>
      <c r="E152" s="601"/>
    </row>
    <row r="153" spans="1:5" ht="25" x14ac:dyDescent="0.35">
      <c r="A153" s="604"/>
      <c r="B153" s="604"/>
      <c r="C153" s="355" t="s">
        <v>228</v>
      </c>
      <c r="D153" s="356"/>
      <c r="E153" s="601"/>
    </row>
    <row r="154" spans="1:5" x14ac:dyDescent="0.35">
      <c r="A154" s="604"/>
      <c r="B154" s="604"/>
      <c r="C154" s="359"/>
      <c r="D154" s="356"/>
      <c r="E154" s="601"/>
    </row>
    <row r="155" spans="1:5" x14ac:dyDescent="0.35">
      <c r="A155" s="604"/>
      <c r="B155" s="604"/>
      <c r="C155" s="356"/>
      <c r="D155" s="356"/>
      <c r="E155" s="601"/>
    </row>
    <row r="156" spans="1:5" x14ac:dyDescent="0.35">
      <c r="A156" s="604"/>
      <c r="B156" s="604"/>
      <c r="C156" s="356"/>
      <c r="D156" s="356"/>
      <c r="E156" s="601"/>
    </row>
    <row r="157" spans="1:5" x14ac:dyDescent="0.35">
      <c r="A157" s="604"/>
      <c r="B157" s="604"/>
      <c r="C157" s="356"/>
      <c r="D157" s="356"/>
      <c r="E157" s="601"/>
    </row>
    <row r="158" spans="1:5" x14ac:dyDescent="0.35">
      <c r="A158" s="604"/>
      <c r="B158" s="604"/>
      <c r="C158" s="356"/>
      <c r="D158" s="356"/>
      <c r="E158" s="601"/>
    </row>
    <row r="159" spans="1:5" x14ac:dyDescent="0.35">
      <c r="A159" s="604"/>
      <c r="B159" s="604"/>
      <c r="C159" s="356"/>
      <c r="D159" s="356"/>
      <c r="E159" s="601"/>
    </row>
    <row r="160" spans="1:5" x14ac:dyDescent="0.35">
      <c r="A160" s="604"/>
      <c r="B160" s="604"/>
      <c r="C160" s="356"/>
      <c r="D160" s="356"/>
      <c r="E160" s="601"/>
    </row>
    <row r="161" spans="1:5" x14ac:dyDescent="0.35">
      <c r="A161" s="604"/>
      <c r="B161" s="604"/>
      <c r="C161" s="356"/>
      <c r="D161" s="356"/>
      <c r="E161" s="601"/>
    </row>
    <row r="162" spans="1:5" x14ac:dyDescent="0.35">
      <c r="A162" s="604"/>
      <c r="B162" s="604"/>
      <c r="C162" s="356"/>
      <c r="D162" s="356"/>
      <c r="E162" s="601"/>
    </row>
    <row r="163" spans="1:5" x14ac:dyDescent="0.35">
      <c r="A163" s="604"/>
      <c r="B163" s="604"/>
      <c r="C163" s="356"/>
      <c r="D163" s="356"/>
      <c r="E163" s="601"/>
    </row>
    <row r="164" spans="1:5" x14ac:dyDescent="0.35">
      <c r="A164" s="604"/>
      <c r="B164" s="604"/>
      <c r="C164" s="356"/>
      <c r="D164" s="356"/>
      <c r="E164" s="601"/>
    </row>
    <row r="165" spans="1:5" x14ac:dyDescent="0.35">
      <c r="A165" s="604"/>
      <c r="B165" s="604"/>
      <c r="C165" s="356"/>
      <c r="D165" s="356"/>
      <c r="E165" s="601"/>
    </row>
    <row r="166" spans="1:5" ht="15" thickBot="1" x14ac:dyDescent="0.4">
      <c r="A166" s="605"/>
      <c r="B166" s="605"/>
      <c r="C166" s="357"/>
      <c r="D166" s="357"/>
      <c r="E166" s="602"/>
    </row>
    <row r="167" spans="1:5" ht="25" x14ac:dyDescent="0.35">
      <c r="A167" s="593" t="s">
        <v>229</v>
      </c>
      <c r="B167" s="593" t="s">
        <v>230</v>
      </c>
      <c r="C167" s="355" t="s">
        <v>231</v>
      </c>
      <c r="D167" s="426" t="s">
        <v>129</v>
      </c>
      <c r="E167" s="600" t="s">
        <v>140</v>
      </c>
    </row>
    <row r="168" spans="1:5" ht="25" x14ac:dyDescent="0.35">
      <c r="A168" s="594"/>
      <c r="B168" s="594"/>
      <c r="C168" s="355" t="s">
        <v>232</v>
      </c>
      <c r="D168" s="355" t="s">
        <v>142</v>
      </c>
      <c r="E168" s="601"/>
    </row>
    <row r="169" spans="1:5" ht="15" thickBot="1" x14ac:dyDescent="0.4">
      <c r="A169" s="595"/>
      <c r="B169" s="595"/>
      <c r="C169" s="379"/>
      <c r="D169" s="360"/>
      <c r="E169" s="602"/>
    </row>
    <row r="170" spans="1:5" ht="25" x14ac:dyDescent="0.35">
      <c r="A170" s="593" t="s">
        <v>233</v>
      </c>
      <c r="B170" s="593" t="s">
        <v>138</v>
      </c>
      <c r="C170" s="355" t="s">
        <v>139</v>
      </c>
      <c r="D170" s="426" t="s">
        <v>129</v>
      </c>
      <c r="E170" s="600" t="s">
        <v>140</v>
      </c>
    </row>
    <row r="171" spans="1:5" ht="25" x14ac:dyDescent="0.35">
      <c r="A171" s="594"/>
      <c r="B171" s="594"/>
      <c r="C171" s="355" t="s">
        <v>141</v>
      </c>
      <c r="D171" s="355" t="s">
        <v>142</v>
      </c>
      <c r="E171" s="601"/>
    </row>
    <row r="172" spans="1:5" ht="15" thickBot="1" x14ac:dyDescent="0.4">
      <c r="A172" s="595"/>
      <c r="B172" s="595"/>
      <c r="C172" s="379"/>
      <c r="D172" s="360"/>
      <c r="E172" s="602"/>
    </row>
    <row r="173" spans="1:5" ht="25" x14ac:dyDescent="0.35">
      <c r="A173" s="603">
        <v>8</v>
      </c>
      <c r="B173" s="603" t="s">
        <v>234</v>
      </c>
      <c r="C173" s="355" t="s">
        <v>235</v>
      </c>
      <c r="D173" s="359" t="s">
        <v>236</v>
      </c>
      <c r="E173" s="600" t="s">
        <v>237</v>
      </c>
    </row>
    <row r="174" spans="1:5" ht="37.5" x14ac:dyDescent="0.35">
      <c r="A174" s="604"/>
      <c r="B174" s="604"/>
      <c r="C174" s="355" t="s">
        <v>238</v>
      </c>
      <c r="D174" s="359" t="s">
        <v>222</v>
      </c>
      <c r="E174" s="601"/>
    </row>
    <row r="175" spans="1:5" ht="25" x14ac:dyDescent="0.35">
      <c r="A175" s="604"/>
      <c r="B175" s="604"/>
      <c r="C175" s="355" t="s">
        <v>239</v>
      </c>
      <c r="D175" s="356"/>
      <c r="E175" s="601"/>
    </row>
    <row r="176" spans="1:5" ht="15" thickBot="1" x14ac:dyDescent="0.4">
      <c r="A176" s="605"/>
      <c r="B176" s="605"/>
      <c r="C176" s="360"/>
      <c r="D176" s="357"/>
      <c r="E176" s="602"/>
    </row>
    <row r="177" spans="1:5" ht="25" x14ac:dyDescent="0.35">
      <c r="A177" s="593" t="s">
        <v>240</v>
      </c>
      <c r="B177" s="593" t="s">
        <v>241</v>
      </c>
      <c r="C177" s="355" t="s">
        <v>231</v>
      </c>
      <c r="D177" s="426" t="s">
        <v>129</v>
      </c>
      <c r="E177" s="606" t="s">
        <v>242</v>
      </c>
    </row>
    <row r="178" spans="1:5" ht="25" x14ac:dyDescent="0.35">
      <c r="A178" s="594"/>
      <c r="B178" s="594"/>
      <c r="C178" s="355" t="s">
        <v>232</v>
      </c>
      <c r="D178" s="355" t="s">
        <v>142</v>
      </c>
      <c r="E178" s="607"/>
    </row>
    <row r="179" spans="1:5" ht="15" thickBot="1" x14ac:dyDescent="0.4">
      <c r="A179" s="595"/>
      <c r="B179" s="595"/>
      <c r="C179" s="357"/>
      <c r="D179" s="360"/>
      <c r="E179" s="608"/>
    </row>
    <row r="180" spans="1:5" ht="25" x14ac:dyDescent="0.35">
      <c r="A180" s="593" t="s">
        <v>243</v>
      </c>
      <c r="B180" s="593" t="s">
        <v>138</v>
      </c>
      <c r="C180" s="355" t="s">
        <v>139</v>
      </c>
      <c r="D180" s="426" t="s">
        <v>129</v>
      </c>
      <c r="E180" s="600" t="s">
        <v>140</v>
      </c>
    </row>
    <row r="181" spans="1:5" ht="25" x14ac:dyDescent="0.35">
      <c r="A181" s="594"/>
      <c r="B181" s="594"/>
      <c r="C181" s="355" t="s">
        <v>141</v>
      </c>
      <c r="D181" s="355" t="s">
        <v>142</v>
      </c>
      <c r="E181" s="601"/>
    </row>
    <row r="182" spans="1:5" x14ac:dyDescent="0.35">
      <c r="A182" s="594"/>
      <c r="B182" s="594"/>
      <c r="C182" s="359"/>
      <c r="D182" s="359"/>
      <c r="E182" s="601"/>
    </row>
    <row r="183" spans="1:5" ht="15" thickBot="1" x14ac:dyDescent="0.4">
      <c r="A183" s="595"/>
      <c r="B183" s="595"/>
      <c r="C183" s="357"/>
      <c r="D183" s="357"/>
      <c r="E183" s="602"/>
    </row>
    <row r="184" spans="1:5" ht="37.5" x14ac:dyDescent="0.35">
      <c r="A184" s="603">
        <v>9</v>
      </c>
      <c r="B184" s="427" t="s">
        <v>244</v>
      </c>
      <c r="C184" s="355" t="s">
        <v>245</v>
      </c>
      <c r="D184" s="359" t="s">
        <v>246</v>
      </c>
      <c r="E184" s="425" t="s">
        <v>247</v>
      </c>
    </row>
    <row r="185" spans="1:5" ht="37.5" x14ac:dyDescent="0.35">
      <c r="A185" s="604"/>
      <c r="B185" s="369"/>
      <c r="C185" s="381" t="s">
        <v>248</v>
      </c>
      <c r="D185" s="359" t="s">
        <v>249</v>
      </c>
      <c r="E185" s="355" t="s">
        <v>250</v>
      </c>
    </row>
    <row r="186" spans="1:5" ht="26" x14ac:dyDescent="0.35">
      <c r="A186" s="604"/>
      <c r="B186" s="427" t="s">
        <v>87</v>
      </c>
      <c r="C186" s="381" t="s">
        <v>251</v>
      </c>
      <c r="D186" s="356"/>
      <c r="E186" s="356"/>
    </row>
    <row r="187" spans="1:5" ht="26" x14ac:dyDescent="0.35">
      <c r="A187" s="604"/>
      <c r="B187" s="375"/>
      <c r="C187" s="381" t="s">
        <v>252</v>
      </c>
      <c r="D187" s="356"/>
      <c r="E187" s="356"/>
    </row>
    <row r="188" spans="1:5" ht="37.5" x14ac:dyDescent="0.35">
      <c r="A188" s="604"/>
      <c r="B188" s="375"/>
      <c r="C188" s="355" t="s">
        <v>253</v>
      </c>
      <c r="D188" s="356"/>
      <c r="E188" s="356"/>
    </row>
    <row r="189" spans="1:5" ht="26" x14ac:dyDescent="0.35">
      <c r="A189" s="604"/>
      <c r="B189" s="375"/>
      <c r="C189" s="381" t="s">
        <v>254</v>
      </c>
      <c r="D189" s="356"/>
      <c r="E189" s="356"/>
    </row>
    <row r="190" spans="1:5" x14ac:dyDescent="0.35">
      <c r="A190" s="604"/>
      <c r="B190" s="369"/>
      <c r="C190" s="381" t="s">
        <v>255</v>
      </c>
      <c r="D190" s="356"/>
      <c r="E190" s="356"/>
    </row>
    <row r="191" spans="1:5" x14ac:dyDescent="0.35">
      <c r="A191" s="604"/>
      <c r="B191" s="375"/>
      <c r="C191" s="375"/>
      <c r="D191" s="356"/>
      <c r="E191" s="356"/>
    </row>
    <row r="192" spans="1:5" x14ac:dyDescent="0.35">
      <c r="A192" s="604"/>
      <c r="B192" s="369"/>
      <c r="C192" s="356"/>
      <c r="D192" s="356"/>
      <c r="E192" s="356"/>
    </row>
    <row r="193" spans="1:5" ht="15" thickBot="1" x14ac:dyDescent="0.4">
      <c r="A193" s="605"/>
      <c r="B193" s="365"/>
      <c r="C193" s="357"/>
      <c r="D193" s="357"/>
      <c r="E193" s="357"/>
    </row>
    <row r="194" spans="1:5" ht="50" x14ac:dyDescent="0.35">
      <c r="A194" s="618">
        <v>10</v>
      </c>
      <c r="B194" s="618" t="s">
        <v>256</v>
      </c>
      <c r="C194" s="373" t="s">
        <v>257</v>
      </c>
      <c r="D194" s="370" t="s">
        <v>258</v>
      </c>
      <c r="E194" s="627" t="s">
        <v>259</v>
      </c>
    </row>
    <row r="195" spans="1:5" ht="37.5" x14ac:dyDescent="0.35">
      <c r="A195" s="619"/>
      <c r="B195" s="619"/>
      <c r="C195" s="373" t="s">
        <v>260</v>
      </c>
      <c r="D195" s="370" t="s">
        <v>261</v>
      </c>
      <c r="E195" s="628"/>
    </row>
    <row r="196" spans="1:5" ht="25" x14ac:dyDescent="0.35">
      <c r="A196" s="619"/>
      <c r="B196" s="619"/>
      <c r="C196" s="382"/>
      <c r="D196" s="370" t="s">
        <v>262</v>
      </c>
      <c r="E196" s="628"/>
    </row>
    <row r="197" spans="1:5" x14ac:dyDescent="0.35">
      <c r="A197" s="619"/>
      <c r="B197" s="619"/>
      <c r="C197" s="382"/>
      <c r="D197" s="383"/>
      <c r="E197" s="628"/>
    </row>
    <row r="198" spans="1:5" x14ac:dyDescent="0.35">
      <c r="A198" s="619"/>
      <c r="B198" s="619"/>
      <c r="C198" s="382"/>
      <c r="D198" s="382"/>
      <c r="E198" s="628"/>
    </row>
    <row r="199" spans="1:5" x14ac:dyDescent="0.35">
      <c r="A199" s="619"/>
      <c r="B199" s="619"/>
      <c r="C199" s="382"/>
      <c r="D199" s="382"/>
      <c r="E199" s="628"/>
    </row>
    <row r="200" spans="1:5" x14ac:dyDescent="0.35">
      <c r="A200" s="619"/>
      <c r="B200" s="619"/>
      <c r="C200" s="382"/>
      <c r="D200" s="382"/>
      <c r="E200" s="628"/>
    </row>
    <row r="201" spans="1:5" ht="15" thickBot="1" x14ac:dyDescent="0.4">
      <c r="A201" s="620"/>
      <c r="B201" s="620"/>
      <c r="C201" s="372"/>
      <c r="D201" s="372"/>
      <c r="E201" s="629"/>
    </row>
    <row r="202" spans="1:5" ht="25" x14ac:dyDescent="0.35">
      <c r="A202" s="630" t="s">
        <v>263</v>
      </c>
      <c r="B202" s="633" t="s">
        <v>264</v>
      </c>
      <c r="C202" s="384" t="s">
        <v>265</v>
      </c>
      <c r="D202" s="383" t="s">
        <v>129</v>
      </c>
      <c r="E202" s="636" t="s">
        <v>266</v>
      </c>
    </row>
    <row r="203" spans="1:5" ht="25" x14ac:dyDescent="0.35">
      <c r="A203" s="631"/>
      <c r="B203" s="634"/>
      <c r="C203" s="384" t="s">
        <v>267</v>
      </c>
      <c r="D203" s="373" t="s">
        <v>268</v>
      </c>
      <c r="E203" s="637"/>
    </row>
    <row r="204" spans="1:5" ht="15" thickBot="1" x14ac:dyDescent="0.4">
      <c r="A204" s="632"/>
      <c r="B204" s="635"/>
      <c r="C204" s="385"/>
      <c r="D204" s="386"/>
      <c r="E204" s="638"/>
    </row>
    <row r="205" spans="1:5" ht="25" x14ac:dyDescent="0.35">
      <c r="A205" s="630" t="s">
        <v>269</v>
      </c>
      <c r="B205" s="633" t="s">
        <v>138</v>
      </c>
      <c r="C205" s="373" t="s">
        <v>270</v>
      </c>
      <c r="D205" s="371" t="s">
        <v>129</v>
      </c>
      <c r="E205" s="636" t="s">
        <v>266</v>
      </c>
    </row>
    <row r="206" spans="1:5" ht="25" x14ac:dyDescent="0.35">
      <c r="A206" s="631"/>
      <c r="B206" s="634"/>
      <c r="C206" s="373" t="s">
        <v>271</v>
      </c>
      <c r="D206" s="373" t="s">
        <v>268</v>
      </c>
      <c r="E206" s="637"/>
    </row>
    <row r="207" spans="1:5" ht="15" thickBot="1" x14ac:dyDescent="0.4">
      <c r="A207" s="632"/>
      <c r="B207" s="635"/>
      <c r="C207" s="385"/>
      <c r="D207" s="386"/>
      <c r="E207" s="638"/>
    </row>
    <row r="208" spans="1:5" ht="37.5" x14ac:dyDescent="0.35">
      <c r="A208" s="603">
        <v>11</v>
      </c>
      <c r="B208" s="603" t="s">
        <v>272</v>
      </c>
      <c r="C208" s="355" t="s">
        <v>273</v>
      </c>
      <c r="D208" s="376" t="s">
        <v>274</v>
      </c>
      <c r="E208" s="606" t="s">
        <v>275</v>
      </c>
    </row>
    <row r="209" spans="1:5" ht="25" x14ac:dyDescent="0.35">
      <c r="A209" s="604"/>
      <c r="B209" s="604"/>
      <c r="C209" s="355" t="s">
        <v>276</v>
      </c>
      <c r="D209" s="376" t="s">
        <v>277</v>
      </c>
      <c r="E209" s="607"/>
    </row>
    <row r="210" spans="1:5" ht="25" x14ac:dyDescent="0.35">
      <c r="A210" s="604"/>
      <c r="B210" s="604"/>
      <c r="C210" s="358" t="s">
        <v>278</v>
      </c>
      <c r="D210" s="376" t="s">
        <v>279</v>
      </c>
      <c r="E210" s="607"/>
    </row>
    <row r="211" spans="1:5" ht="25" x14ac:dyDescent="0.35">
      <c r="A211" s="604"/>
      <c r="B211" s="604"/>
      <c r="C211" s="358" t="s">
        <v>280</v>
      </c>
      <c r="D211" s="376" t="s">
        <v>281</v>
      </c>
      <c r="E211" s="607"/>
    </row>
    <row r="212" spans="1:5" ht="15" thickBot="1" x14ac:dyDescent="0.4">
      <c r="A212" s="605"/>
      <c r="B212" s="605"/>
      <c r="C212" s="357"/>
      <c r="D212" s="360"/>
      <c r="E212" s="608"/>
    </row>
    <row r="213" spans="1:5" ht="25" x14ac:dyDescent="0.35">
      <c r="A213" s="593" t="s">
        <v>282</v>
      </c>
      <c r="B213" s="593" t="s">
        <v>264</v>
      </c>
      <c r="C213" s="355" t="s">
        <v>283</v>
      </c>
      <c r="D213" s="376" t="s">
        <v>129</v>
      </c>
      <c r="E213" s="600" t="s">
        <v>140</v>
      </c>
    </row>
    <row r="214" spans="1:5" ht="25" x14ac:dyDescent="0.35">
      <c r="A214" s="594"/>
      <c r="B214" s="594"/>
      <c r="C214" s="355" t="s">
        <v>284</v>
      </c>
      <c r="D214" s="355" t="s">
        <v>142</v>
      </c>
      <c r="E214" s="601"/>
    </row>
    <row r="215" spans="1:5" ht="15" thickBot="1" x14ac:dyDescent="0.4">
      <c r="A215" s="595"/>
      <c r="B215" s="595"/>
      <c r="C215" s="357"/>
      <c r="D215" s="360"/>
      <c r="E215" s="602"/>
    </row>
    <row r="216" spans="1:5" x14ac:dyDescent="0.35">
      <c r="A216" s="593" t="s">
        <v>285</v>
      </c>
      <c r="B216" s="593" t="s">
        <v>286</v>
      </c>
      <c r="C216" s="355" t="s">
        <v>287</v>
      </c>
      <c r="D216" s="376" t="s">
        <v>129</v>
      </c>
      <c r="E216" s="600" t="s">
        <v>140</v>
      </c>
    </row>
    <row r="217" spans="1:5" ht="25" x14ac:dyDescent="0.35">
      <c r="A217" s="594"/>
      <c r="B217" s="594"/>
      <c r="C217" s="355" t="s">
        <v>288</v>
      </c>
      <c r="D217" s="355" t="s">
        <v>142</v>
      </c>
      <c r="E217" s="601"/>
    </row>
    <row r="218" spans="1:5" ht="15" thickBot="1" x14ac:dyDescent="0.4">
      <c r="A218" s="595"/>
      <c r="B218" s="595"/>
      <c r="C218" s="357"/>
      <c r="D218" s="374"/>
      <c r="E218" s="602"/>
    </row>
    <row r="219" spans="1:5" ht="25" x14ac:dyDescent="0.35">
      <c r="A219" s="593" t="s">
        <v>289</v>
      </c>
      <c r="B219" s="593" t="s">
        <v>138</v>
      </c>
      <c r="C219" s="355" t="s">
        <v>139</v>
      </c>
      <c r="D219" s="376" t="s">
        <v>129</v>
      </c>
      <c r="E219" s="600" t="s">
        <v>140</v>
      </c>
    </row>
    <row r="220" spans="1:5" ht="25" x14ac:dyDescent="0.35">
      <c r="A220" s="594"/>
      <c r="B220" s="594"/>
      <c r="C220" s="355" t="s">
        <v>141</v>
      </c>
      <c r="D220" s="355" t="s">
        <v>142</v>
      </c>
      <c r="E220" s="601"/>
    </row>
    <row r="221" spans="1:5" ht="15" thickBot="1" x14ac:dyDescent="0.4">
      <c r="A221" s="595"/>
      <c r="B221" s="595"/>
      <c r="C221" s="360"/>
      <c r="D221" s="374"/>
      <c r="E221" s="602"/>
    </row>
    <row r="222" spans="1:5" ht="25" x14ac:dyDescent="0.35">
      <c r="A222" s="603">
        <v>12</v>
      </c>
      <c r="B222" s="603" t="s">
        <v>290</v>
      </c>
      <c r="C222" s="355" t="s">
        <v>291</v>
      </c>
      <c r="D222" s="376" t="s">
        <v>292</v>
      </c>
      <c r="E222" s="600" t="s">
        <v>293</v>
      </c>
    </row>
    <row r="223" spans="1:5" ht="37.5" x14ac:dyDescent="0.35">
      <c r="A223" s="604"/>
      <c r="B223" s="604"/>
      <c r="C223" s="355" t="s">
        <v>294</v>
      </c>
      <c r="D223" s="376" t="s">
        <v>295</v>
      </c>
      <c r="E223" s="601"/>
    </row>
    <row r="224" spans="1:5" ht="37.5" x14ac:dyDescent="0.35">
      <c r="A224" s="604"/>
      <c r="B224" s="604"/>
      <c r="C224" s="355" t="s">
        <v>296</v>
      </c>
      <c r="D224" s="376" t="s">
        <v>297</v>
      </c>
      <c r="E224" s="601"/>
    </row>
    <row r="225" spans="1:5" x14ac:dyDescent="0.35">
      <c r="A225" s="604"/>
      <c r="B225" s="604"/>
      <c r="C225" s="359"/>
      <c r="D225" s="359"/>
      <c r="E225" s="601"/>
    </row>
    <row r="226" spans="1:5" ht="15" thickBot="1" x14ac:dyDescent="0.4">
      <c r="A226" s="605"/>
      <c r="B226" s="605"/>
      <c r="C226" s="357"/>
      <c r="D226" s="374"/>
      <c r="E226" s="602"/>
    </row>
    <row r="227" spans="1:5" x14ac:dyDescent="0.35">
      <c r="A227" s="593" t="s">
        <v>298</v>
      </c>
      <c r="B227" s="593" t="s">
        <v>299</v>
      </c>
      <c r="C227" s="355" t="s">
        <v>300</v>
      </c>
      <c r="D227" s="376" t="s">
        <v>129</v>
      </c>
      <c r="E227" s="600" t="s">
        <v>140</v>
      </c>
    </row>
    <row r="228" spans="1:5" ht="25" x14ac:dyDescent="0.35">
      <c r="A228" s="594"/>
      <c r="B228" s="594"/>
      <c r="C228" s="355" t="s">
        <v>301</v>
      </c>
      <c r="D228" s="355" t="s">
        <v>142</v>
      </c>
      <c r="E228" s="601"/>
    </row>
    <row r="229" spans="1:5" ht="15" thickBot="1" x14ac:dyDescent="0.4">
      <c r="A229" s="595"/>
      <c r="B229" s="595"/>
      <c r="C229" s="357"/>
      <c r="D229" s="360"/>
      <c r="E229" s="602"/>
    </row>
    <row r="230" spans="1:5" ht="25" x14ac:dyDescent="0.35">
      <c r="A230" s="593" t="s">
        <v>302</v>
      </c>
      <c r="B230" s="593" t="s">
        <v>138</v>
      </c>
      <c r="C230" s="355" t="s">
        <v>139</v>
      </c>
      <c r="D230" s="376" t="s">
        <v>129</v>
      </c>
      <c r="E230" s="600" t="s">
        <v>140</v>
      </c>
    </row>
    <row r="231" spans="1:5" ht="25" x14ac:dyDescent="0.35">
      <c r="A231" s="594"/>
      <c r="B231" s="594"/>
      <c r="C231" s="355" t="s">
        <v>141</v>
      </c>
      <c r="D231" s="355" t="s">
        <v>142</v>
      </c>
      <c r="E231" s="601"/>
    </row>
    <row r="232" spans="1:5" ht="15" thickBot="1" x14ac:dyDescent="0.4">
      <c r="A232" s="595"/>
      <c r="B232" s="595"/>
      <c r="C232" s="360"/>
      <c r="D232" s="374"/>
      <c r="E232" s="602"/>
    </row>
    <row r="233" spans="1:5" ht="37.5" x14ac:dyDescent="0.35">
      <c r="A233" s="603">
        <v>13</v>
      </c>
      <c r="B233" s="427" t="s">
        <v>303</v>
      </c>
      <c r="C233" s="355" t="s">
        <v>304</v>
      </c>
      <c r="D233" s="376" t="s">
        <v>305</v>
      </c>
      <c r="E233" s="600" t="s">
        <v>306</v>
      </c>
    </row>
    <row r="234" spans="1:5" ht="25" x14ac:dyDescent="0.35">
      <c r="A234" s="604"/>
      <c r="B234" s="427"/>
      <c r="C234" s="355" t="s">
        <v>307</v>
      </c>
      <c r="D234" s="376" t="s">
        <v>308</v>
      </c>
      <c r="E234" s="601"/>
    </row>
    <row r="235" spans="1:5" ht="25" x14ac:dyDescent="0.35">
      <c r="A235" s="604"/>
      <c r="B235" s="427" t="s">
        <v>87</v>
      </c>
      <c r="C235" s="355" t="s">
        <v>309</v>
      </c>
      <c r="D235" s="376"/>
      <c r="E235" s="601"/>
    </row>
    <row r="236" spans="1:5" ht="25" x14ac:dyDescent="0.35">
      <c r="A236" s="604"/>
      <c r="B236" s="356"/>
      <c r="C236" s="355" t="s">
        <v>310</v>
      </c>
      <c r="D236" s="356"/>
      <c r="E236" s="601"/>
    </row>
    <row r="237" spans="1:5" x14ac:dyDescent="0.35">
      <c r="A237" s="604"/>
      <c r="B237" s="356"/>
      <c r="C237" s="364" t="s">
        <v>311</v>
      </c>
      <c r="D237" s="356"/>
      <c r="E237" s="601"/>
    </row>
    <row r="238" spans="1:5" x14ac:dyDescent="0.35">
      <c r="A238" s="604"/>
      <c r="B238" s="356"/>
      <c r="C238" s="387" t="s">
        <v>312</v>
      </c>
      <c r="D238" s="356"/>
      <c r="E238" s="601"/>
    </row>
    <row r="239" spans="1:5" ht="25" x14ac:dyDescent="0.35">
      <c r="A239" s="604"/>
      <c r="B239" s="356"/>
      <c r="C239" s="387" t="s">
        <v>313</v>
      </c>
      <c r="D239" s="356"/>
      <c r="E239" s="601"/>
    </row>
    <row r="240" spans="1:5" x14ac:dyDescent="0.35">
      <c r="A240" s="604"/>
      <c r="B240" s="356"/>
      <c r="C240" s="387" t="s">
        <v>314</v>
      </c>
      <c r="D240" s="356"/>
      <c r="E240" s="601"/>
    </row>
    <row r="241" spans="1:5" x14ac:dyDescent="0.35">
      <c r="A241" s="604"/>
      <c r="B241" s="356"/>
      <c r="C241" s="387" t="s">
        <v>315</v>
      </c>
      <c r="D241" s="356"/>
      <c r="E241" s="601"/>
    </row>
    <row r="242" spans="1:5" x14ac:dyDescent="0.35">
      <c r="A242" s="604"/>
      <c r="B242" s="356"/>
      <c r="C242" s="364" t="s">
        <v>316</v>
      </c>
      <c r="D242" s="356"/>
      <c r="E242" s="601"/>
    </row>
    <row r="243" spans="1:5" x14ac:dyDescent="0.35">
      <c r="A243" s="604"/>
      <c r="B243" s="356"/>
      <c r="C243" s="387" t="s">
        <v>317</v>
      </c>
      <c r="D243" s="356"/>
      <c r="E243" s="601"/>
    </row>
    <row r="244" spans="1:5" x14ac:dyDescent="0.35">
      <c r="A244" s="604"/>
      <c r="B244" s="356"/>
      <c r="C244" s="387" t="s">
        <v>318</v>
      </c>
      <c r="D244" s="356"/>
      <c r="E244" s="601"/>
    </row>
    <row r="245" spans="1:5" x14ac:dyDescent="0.35">
      <c r="A245" s="604"/>
      <c r="B245" s="356"/>
      <c r="C245" s="364" t="s">
        <v>319</v>
      </c>
      <c r="D245" s="356"/>
      <c r="E245" s="601"/>
    </row>
    <row r="246" spans="1:5" x14ac:dyDescent="0.35">
      <c r="A246" s="604"/>
      <c r="B246" s="356"/>
      <c r="C246" s="387" t="s">
        <v>320</v>
      </c>
      <c r="D246" s="356"/>
      <c r="E246" s="601"/>
    </row>
    <row r="247" spans="1:5" x14ac:dyDescent="0.35">
      <c r="A247" s="604"/>
      <c r="B247" s="356"/>
      <c r="C247" s="387" t="s">
        <v>321</v>
      </c>
      <c r="D247" s="356"/>
      <c r="E247" s="601"/>
    </row>
    <row r="248" spans="1:5" ht="15" thickBot="1" x14ac:dyDescent="0.4">
      <c r="A248" s="605"/>
      <c r="B248" s="357"/>
      <c r="C248" s="360"/>
      <c r="D248" s="357"/>
      <c r="E248" s="602"/>
    </row>
    <row r="249" spans="1:5" ht="37.5" x14ac:dyDescent="0.35">
      <c r="A249" s="603">
        <v>14</v>
      </c>
      <c r="B249" s="603" t="s">
        <v>322</v>
      </c>
      <c r="C249" s="355" t="s">
        <v>323</v>
      </c>
      <c r="D249" s="376" t="s">
        <v>324</v>
      </c>
      <c r="E249" s="355" t="s">
        <v>325</v>
      </c>
    </row>
    <row r="250" spans="1:5" ht="25" x14ac:dyDescent="0.35">
      <c r="A250" s="604"/>
      <c r="B250" s="604"/>
      <c r="C250" s="377" t="s">
        <v>326</v>
      </c>
      <c r="D250" s="376" t="s">
        <v>327</v>
      </c>
      <c r="E250" s="355" t="s">
        <v>165</v>
      </c>
    </row>
    <row r="251" spans="1:5" ht="25" x14ac:dyDescent="0.35">
      <c r="A251" s="604"/>
      <c r="B251" s="604"/>
      <c r="C251" s="377" t="s">
        <v>328</v>
      </c>
      <c r="D251" s="356"/>
      <c r="E251" s="355" t="s">
        <v>329</v>
      </c>
    </row>
    <row r="252" spans="1:5" ht="25" x14ac:dyDescent="0.35">
      <c r="A252" s="604"/>
      <c r="B252" s="604"/>
      <c r="C252" s="377" t="s">
        <v>330</v>
      </c>
      <c r="D252" s="356"/>
      <c r="E252" s="356"/>
    </row>
    <row r="253" spans="1:5" ht="25" x14ac:dyDescent="0.35">
      <c r="A253" s="604"/>
      <c r="B253" s="604"/>
      <c r="C253" s="377" t="s">
        <v>331</v>
      </c>
      <c r="D253" s="356"/>
      <c r="E253" s="356"/>
    </row>
    <row r="254" spans="1:5" x14ac:dyDescent="0.35">
      <c r="A254" s="604"/>
      <c r="B254" s="604"/>
      <c r="C254" s="377" t="s">
        <v>332</v>
      </c>
      <c r="D254" s="356"/>
      <c r="E254" s="356"/>
    </row>
    <row r="255" spans="1:5" ht="25" x14ac:dyDescent="0.35">
      <c r="A255" s="604"/>
      <c r="B255" s="604"/>
      <c r="C255" s="377" t="s">
        <v>333</v>
      </c>
      <c r="D255" s="356"/>
      <c r="E255" s="356"/>
    </row>
    <row r="256" spans="1:5" ht="15" thickBot="1" x14ac:dyDescent="0.4">
      <c r="A256" s="605"/>
      <c r="B256" s="605"/>
      <c r="C256" s="360"/>
      <c r="D256" s="357"/>
      <c r="E256" s="357"/>
    </row>
    <row r="257" spans="1:5" ht="25" x14ac:dyDescent="0.35">
      <c r="A257" s="593" t="s">
        <v>334</v>
      </c>
      <c r="B257" s="593" t="s">
        <v>241</v>
      </c>
      <c r="C257" s="355" t="s">
        <v>335</v>
      </c>
      <c r="D257" s="376" t="s">
        <v>129</v>
      </c>
      <c r="E257" s="600" t="s">
        <v>140</v>
      </c>
    </row>
    <row r="258" spans="1:5" ht="25" x14ac:dyDescent="0.35">
      <c r="A258" s="594"/>
      <c r="B258" s="594"/>
      <c r="C258" s="355" t="s">
        <v>232</v>
      </c>
      <c r="D258" s="355" t="s">
        <v>142</v>
      </c>
      <c r="E258" s="601"/>
    </row>
    <row r="259" spans="1:5" ht="15" thickBot="1" x14ac:dyDescent="0.4">
      <c r="A259" s="595"/>
      <c r="B259" s="595"/>
      <c r="C259" s="360"/>
      <c r="D259" s="360"/>
      <c r="E259" s="602"/>
    </row>
    <row r="260" spans="1:5" x14ac:dyDescent="0.35">
      <c r="A260" s="593" t="s">
        <v>336</v>
      </c>
      <c r="B260" s="593" t="s">
        <v>337</v>
      </c>
      <c r="C260" s="606" t="s">
        <v>338</v>
      </c>
      <c r="D260" s="376" t="s">
        <v>129</v>
      </c>
      <c r="E260" s="600" t="s">
        <v>140</v>
      </c>
    </row>
    <row r="261" spans="1:5" ht="25" x14ac:dyDescent="0.35">
      <c r="A261" s="594"/>
      <c r="B261" s="594"/>
      <c r="C261" s="607"/>
      <c r="D261" s="355" t="s">
        <v>142</v>
      </c>
      <c r="E261" s="601"/>
    </row>
    <row r="262" spans="1:5" ht="15" thickBot="1" x14ac:dyDescent="0.4">
      <c r="A262" s="595"/>
      <c r="B262" s="595"/>
      <c r="C262" s="608"/>
      <c r="D262" s="360"/>
      <c r="E262" s="602"/>
    </row>
    <row r="263" spans="1:5" ht="25" x14ac:dyDescent="0.35">
      <c r="A263" s="593" t="s">
        <v>339</v>
      </c>
      <c r="B263" s="593" t="s">
        <v>138</v>
      </c>
      <c r="C263" s="355" t="s">
        <v>139</v>
      </c>
      <c r="D263" s="376" t="s">
        <v>129</v>
      </c>
      <c r="E263" s="600" t="s">
        <v>140</v>
      </c>
    </row>
    <row r="264" spans="1:5" ht="25" x14ac:dyDescent="0.35">
      <c r="A264" s="594"/>
      <c r="B264" s="594"/>
      <c r="C264" s="355" t="s">
        <v>141</v>
      </c>
      <c r="D264" s="355" t="s">
        <v>142</v>
      </c>
      <c r="E264" s="601"/>
    </row>
    <row r="265" spans="1:5" ht="15" thickBot="1" x14ac:dyDescent="0.4">
      <c r="A265" s="595"/>
      <c r="B265" s="595"/>
      <c r="C265" s="360"/>
      <c r="D265" s="360"/>
      <c r="E265" s="602"/>
    </row>
    <row r="266" spans="1:5" ht="50" x14ac:dyDescent="0.35">
      <c r="A266" s="603">
        <v>15</v>
      </c>
      <c r="B266" s="603" t="s">
        <v>340</v>
      </c>
      <c r="C266" s="355" t="s">
        <v>341</v>
      </c>
      <c r="D266" s="376" t="s">
        <v>342</v>
      </c>
      <c r="E266" s="355" t="s">
        <v>329</v>
      </c>
    </row>
    <row r="267" spans="1:5" ht="25" x14ac:dyDescent="0.35">
      <c r="A267" s="604"/>
      <c r="B267" s="604"/>
      <c r="C267" s="358" t="s">
        <v>343</v>
      </c>
      <c r="D267" s="376" t="s">
        <v>344</v>
      </c>
      <c r="E267" s="355" t="s">
        <v>165</v>
      </c>
    </row>
    <row r="268" spans="1:5" ht="25" x14ac:dyDescent="0.35">
      <c r="A268" s="604"/>
      <c r="B268" s="604"/>
      <c r="C268" s="358" t="s">
        <v>345</v>
      </c>
      <c r="D268" s="376" t="s">
        <v>346</v>
      </c>
      <c r="E268" s="356"/>
    </row>
    <row r="269" spans="1:5" x14ac:dyDescent="0.35">
      <c r="A269" s="604"/>
      <c r="B269" s="604"/>
      <c r="C269" s="358" t="s">
        <v>347</v>
      </c>
      <c r="D269" s="375"/>
      <c r="E269" s="356"/>
    </row>
    <row r="270" spans="1:5" ht="25" x14ac:dyDescent="0.35">
      <c r="A270" s="604"/>
      <c r="B270" s="604"/>
      <c r="C270" s="355" t="s">
        <v>348</v>
      </c>
      <c r="D270" s="356"/>
      <c r="E270" s="356"/>
    </row>
    <row r="271" spans="1:5" x14ac:dyDescent="0.35">
      <c r="A271" s="604"/>
      <c r="B271" s="604"/>
      <c r="C271" s="375"/>
      <c r="D271" s="356"/>
      <c r="E271" s="356"/>
    </row>
    <row r="272" spans="1:5" x14ac:dyDescent="0.35">
      <c r="A272" s="604"/>
      <c r="B272" s="604"/>
      <c r="C272" s="427" t="s">
        <v>349</v>
      </c>
      <c r="D272" s="356"/>
      <c r="E272" s="356"/>
    </row>
    <row r="273" spans="1:5" ht="15" thickBot="1" x14ac:dyDescent="0.4">
      <c r="A273" s="605"/>
      <c r="B273" s="605"/>
      <c r="C273" s="388"/>
      <c r="D273" s="357"/>
      <c r="E273" s="357"/>
    </row>
    <row r="274" spans="1:5" x14ac:dyDescent="0.35">
      <c r="A274" s="593" t="s">
        <v>350</v>
      </c>
      <c r="B274" s="593" t="s">
        <v>351</v>
      </c>
      <c r="C274" s="355" t="s">
        <v>352</v>
      </c>
      <c r="D274" s="376" t="s">
        <v>129</v>
      </c>
      <c r="E274" s="600" t="s">
        <v>140</v>
      </c>
    </row>
    <row r="275" spans="1:5" ht="25" x14ac:dyDescent="0.35">
      <c r="A275" s="594"/>
      <c r="B275" s="594"/>
      <c r="C275" s="355" t="s">
        <v>136</v>
      </c>
      <c r="D275" s="355" t="s">
        <v>142</v>
      </c>
      <c r="E275" s="601"/>
    </row>
    <row r="276" spans="1:5" ht="15" thickBot="1" x14ac:dyDescent="0.4">
      <c r="A276" s="595"/>
      <c r="B276" s="595"/>
      <c r="C276" s="360"/>
      <c r="D276" s="360"/>
      <c r="E276" s="602"/>
    </row>
    <row r="277" spans="1:5" ht="25" x14ac:dyDescent="0.35">
      <c r="A277" s="593" t="s">
        <v>353</v>
      </c>
      <c r="B277" s="593" t="s">
        <v>241</v>
      </c>
      <c r="C277" s="355" t="s">
        <v>354</v>
      </c>
      <c r="D277" s="376" t="s">
        <v>129</v>
      </c>
      <c r="E277" s="600" t="s">
        <v>140</v>
      </c>
    </row>
    <row r="278" spans="1:5" ht="25" x14ac:dyDescent="0.35">
      <c r="A278" s="594"/>
      <c r="B278" s="594"/>
      <c r="C278" s="355" t="s">
        <v>232</v>
      </c>
      <c r="D278" s="355" t="s">
        <v>142</v>
      </c>
      <c r="E278" s="601"/>
    </row>
    <row r="279" spans="1:5" ht="15" thickBot="1" x14ac:dyDescent="0.4">
      <c r="A279" s="595"/>
      <c r="B279" s="595"/>
      <c r="C279" s="374"/>
      <c r="D279" s="374"/>
      <c r="E279" s="602"/>
    </row>
    <row r="280" spans="1:5" x14ac:dyDescent="0.35">
      <c r="A280" s="593" t="s">
        <v>355</v>
      </c>
      <c r="B280" s="593" t="s">
        <v>337</v>
      </c>
      <c r="C280" s="606" t="s">
        <v>338</v>
      </c>
      <c r="D280" s="376" t="s">
        <v>129</v>
      </c>
      <c r="E280" s="600" t="s">
        <v>140</v>
      </c>
    </row>
    <row r="281" spans="1:5" ht="25" x14ac:dyDescent="0.35">
      <c r="A281" s="594"/>
      <c r="B281" s="594"/>
      <c r="C281" s="607"/>
      <c r="D281" s="355" t="s">
        <v>142</v>
      </c>
      <c r="E281" s="601"/>
    </row>
    <row r="282" spans="1:5" ht="15" thickBot="1" x14ac:dyDescent="0.4">
      <c r="A282" s="595"/>
      <c r="B282" s="595"/>
      <c r="C282" s="608"/>
      <c r="D282" s="360"/>
      <c r="E282" s="602"/>
    </row>
    <row r="283" spans="1:5" ht="25" x14ac:dyDescent="0.35">
      <c r="A283" s="593" t="s">
        <v>356</v>
      </c>
      <c r="B283" s="593" t="s">
        <v>138</v>
      </c>
      <c r="C283" s="355" t="s">
        <v>139</v>
      </c>
      <c r="D283" s="376" t="s">
        <v>129</v>
      </c>
      <c r="E283" s="600" t="s">
        <v>140</v>
      </c>
    </row>
    <row r="284" spans="1:5" ht="25" x14ac:dyDescent="0.35">
      <c r="A284" s="594"/>
      <c r="B284" s="594"/>
      <c r="C284" s="355" t="s">
        <v>141</v>
      </c>
      <c r="D284" s="355" t="s">
        <v>142</v>
      </c>
      <c r="E284" s="601"/>
    </row>
    <row r="285" spans="1:5" ht="15" thickBot="1" x14ac:dyDescent="0.4">
      <c r="A285" s="595"/>
      <c r="B285" s="595"/>
      <c r="C285" s="360"/>
      <c r="D285" s="360"/>
      <c r="E285" s="602"/>
    </row>
    <row r="286" spans="1:5" ht="25" x14ac:dyDescent="0.35">
      <c r="A286" s="603">
        <v>16</v>
      </c>
      <c r="B286" s="603" t="s">
        <v>357</v>
      </c>
      <c r="C286" s="355" t="s">
        <v>358</v>
      </c>
      <c r="D286" s="376" t="s">
        <v>359</v>
      </c>
      <c r="E286" s="600" t="s">
        <v>360</v>
      </c>
    </row>
    <row r="287" spans="1:5" ht="25" x14ac:dyDescent="0.35">
      <c r="A287" s="604"/>
      <c r="B287" s="604"/>
      <c r="C287" s="355" t="s">
        <v>361</v>
      </c>
      <c r="D287" s="376" t="s">
        <v>362</v>
      </c>
      <c r="E287" s="601"/>
    </row>
    <row r="288" spans="1:5" x14ac:dyDescent="0.35">
      <c r="A288" s="604"/>
      <c r="B288" s="604"/>
      <c r="C288" s="358" t="s">
        <v>363</v>
      </c>
      <c r="D288" s="376" t="s">
        <v>364</v>
      </c>
      <c r="E288" s="601"/>
    </row>
    <row r="289" spans="1:5" x14ac:dyDescent="0.35">
      <c r="A289" s="604"/>
      <c r="B289" s="604"/>
      <c r="C289" s="358" t="s">
        <v>365</v>
      </c>
      <c r="D289" s="359"/>
      <c r="E289" s="601"/>
    </row>
    <row r="290" spans="1:5" ht="15" thickBot="1" x14ac:dyDescent="0.4">
      <c r="A290" s="605"/>
      <c r="B290" s="605"/>
      <c r="C290" s="365"/>
      <c r="D290" s="374"/>
      <c r="E290" s="602"/>
    </row>
    <row r="291" spans="1:5" ht="25" x14ac:dyDescent="0.35">
      <c r="A291" s="593" t="s">
        <v>366</v>
      </c>
      <c r="B291" s="593" t="s">
        <v>367</v>
      </c>
      <c r="C291" s="355" t="s">
        <v>368</v>
      </c>
      <c r="D291" s="376" t="s">
        <v>129</v>
      </c>
      <c r="E291" s="600" t="s">
        <v>140</v>
      </c>
    </row>
    <row r="292" spans="1:5" ht="25" x14ac:dyDescent="0.35">
      <c r="A292" s="594"/>
      <c r="B292" s="594"/>
      <c r="C292" s="355" t="s">
        <v>369</v>
      </c>
      <c r="D292" s="355" t="s">
        <v>142</v>
      </c>
      <c r="E292" s="601"/>
    </row>
    <row r="293" spans="1:5" ht="15" thickBot="1" x14ac:dyDescent="0.4">
      <c r="A293" s="595"/>
      <c r="B293" s="595"/>
      <c r="C293" s="357"/>
      <c r="D293" s="360"/>
      <c r="E293" s="602"/>
    </row>
    <row r="294" spans="1:5" x14ac:dyDescent="0.35">
      <c r="A294" s="593" t="s">
        <v>370</v>
      </c>
      <c r="B294" s="593" t="s">
        <v>371</v>
      </c>
      <c r="C294" s="355" t="s">
        <v>372</v>
      </c>
      <c r="D294" s="376" t="s">
        <v>129</v>
      </c>
      <c r="E294" s="600" t="s">
        <v>140</v>
      </c>
    </row>
    <row r="295" spans="1:5" ht="25" x14ac:dyDescent="0.35">
      <c r="A295" s="594"/>
      <c r="B295" s="594"/>
      <c r="C295" s="355" t="s">
        <v>373</v>
      </c>
      <c r="D295" s="355" t="s">
        <v>142</v>
      </c>
      <c r="E295" s="601"/>
    </row>
    <row r="296" spans="1:5" ht="15" thickBot="1" x14ac:dyDescent="0.4">
      <c r="A296" s="595"/>
      <c r="B296" s="595"/>
      <c r="C296" s="360"/>
      <c r="D296" s="360"/>
      <c r="E296" s="602"/>
    </row>
    <row r="297" spans="1:5" ht="25" x14ac:dyDescent="0.35">
      <c r="A297" s="593" t="s">
        <v>374</v>
      </c>
      <c r="B297" s="593" t="s">
        <v>138</v>
      </c>
      <c r="C297" s="355" t="s">
        <v>139</v>
      </c>
      <c r="D297" s="376" t="s">
        <v>129</v>
      </c>
      <c r="E297" s="600" t="s">
        <v>140</v>
      </c>
    </row>
    <row r="298" spans="1:5" ht="25" x14ac:dyDescent="0.35">
      <c r="A298" s="594"/>
      <c r="B298" s="594"/>
      <c r="C298" s="355" t="s">
        <v>141</v>
      </c>
      <c r="D298" s="355" t="s">
        <v>142</v>
      </c>
      <c r="E298" s="601"/>
    </row>
    <row r="299" spans="1:5" ht="15" thickBot="1" x14ac:dyDescent="0.4">
      <c r="A299" s="595"/>
      <c r="B299" s="595"/>
      <c r="C299" s="365"/>
      <c r="D299" s="360"/>
      <c r="E299" s="602"/>
    </row>
    <row r="300" spans="1:5" ht="25" x14ac:dyDescent="0.35">
      <c r="A300" s="603">
        <v>17</v>
      </c>
      <c r="B300" s="603" t="s">
        <v>375</v>
      </c>
      <c r="C300" s="355" t="s">
        <v>376</v>
      </c>
      <c r="D300" s="376" t="s">
        <v>377</v>
      </c>
      <c r="E300" s="355" t="s">
        <v>378</v>
      </c>
    </row>
    <row r="301" spans="1:5" ht="37.5" x14ac:dyDescent="0.35">
      <c r="A301" s="604"/>
      <c r="B301" s="604"/>
      <c r="C301" s="355" t="s">
        <v>379</v>
      </c>
      <c r="D301" s="376" t="s">
        <v>380</v>
      </c>
      <c r="E301" s="355" t="s">
        <v>381</v>
      </c>
    </row>
    <row r="302" spans="1:5" x14ac:dyDescent="0.35">
      <c r="A302" s="604"/>
      <c r="B302" s="604"/>
      <c r="C302" s="358" t="s">
        <v>382</v>
      </c>
      <c r="D302" s="359"/>
      <c r="E302" s="356"/>
    </row>
    <row r="303" spans="1:5" ht="25" x14ac:dyDescent="0.35">
      <c r="A303" s="604"/>
      <c r="B303" s="604"/>
      <c r="C303" s="358" t="s">
        <v>383</v>
      </c>
      <c r="D303" s="376"/>
      <c r="E303" s="356"/>
    </row>
    <row r="304" spans="1:5" ht="25" x14ac:dyDescent="0.35">
      <c r="A304" s="604"/>
      <c r="B304" s="604"/>
      <c r="C304" s="358" t="s">
        <v>384</v>
      </c>
      <c r="D304" s="356"/>
      <c r="E304" s="356"/>
    </row>
    <row r="305" spans="1:5" x14ac:dyDescent="0.35">
      <c r="A305" s="604"/>
      <c r="B305" s="604"/>
      <c r="C305" s="358" t="s">
        <v>385</v>
      </c>
      <c r="D305" s="356"/>
      <c r="E305" s="356"/>
    </row>
    <row r="306" spans="1:5" ht="25" x14ac:dyDescent="0.35">
      <c r="A306" s="604"/>
      <c r="B306" s="604"/>
      <c r="C306" s="355" t="s">
        <v>386</v>
      </c>
      <c r="D306" s="356"/>
      <c r="E306" s="356"/>
    </row>
    <row r="307" spans="1:5" x14ac:dyDescent="0.35">
      <c r="A307" s="604"/>
      <c r="B307" s="604"/>
      <c r="C307" s="375"/>
      <c r="D307" s="356"/>
      <c r="E307" s="356"/>
    </row>
    <row r="308" spans="1:5" ht="25" x14ac:dyDescent="0.35">
      <c r="A308" s="604"/>
      <c r="B308" s="604"/>
      <c r="C308" s="427" t="s">
        <v>387</v>
      </c>
      <c r="D308" s="356"/>
      <c r="E308" s="356"/>
    </row>
    <row r="309" spans="1:5" ht="15" thickBot="1" x14ac:dyDescent="0.4">
      <c r="A309" s="605"/>
      <c r="B309" s="605"/>
      <c r="C309" s="431"/>
      <c r="D309" s="357"/>
      <c r="E309" s="357"/>
    </row>
    <row r="310" spans="1:5" x14ac:dyDescent="0.35">
      <c r="A310" s="593" t="s">
        <v>388</v>
      </c>
      <c r="B310" s="593" t="s">
        <v>389</v>
      </c>
      <c r="C310" s="355" t="s">
        <v>390</v>
      </c>
      <c r="D310" s="376" t="s">
        <v>129</v>
      </c>
      <c r="E310" s="600" t="s">
        <v>140</v>
      </c>
    </row>
    <row r="311" spans="1:5" ht="25" x14ac:dyDescent="0.35">
      <c r="A311" s="594"/>
      <c r="B311" s="594"/>
      <c r="C311" s="355" t="s">
        <v>136</v>
      </c>
      <c r="D311" s="355" t="s">
        <v>142</v>
      </c>
      <c r="E311" s="601"/>
    </row>
    <row r="312" spans="1:5" ht="15" thickBot="1" x14ac:dyDescent="0.4">
      <c r="A312" s="595"/>
      <c r="B312" s="595"/>
      <c r="C312" s="357"/>
      <c r="D312" s="374"/>
      <c r="E312" s="602"/>
    </row>
    <row r="313" spans="1:5" ht="25" x14ac:dyDescent="0.35">
      <c r="A313" s="593" t="s">
        <v>391</v>
      </c>
      <c r="B313" s="593" t="s">
        <v>138</v>
      </c>
      <c r="C313" s="355" t="s">
        <v>139</v>
      </c>
      <c r="D313" s="376" t="s">
        <v>129</v>
      </c>
      <c r="E313" s="600" t="s">
        <v>140</v>
      </c>
    </row>
    <row r="314" spans="1:5" ht="25" x14ac:dyDescent="0.35">
      <c r="A314" s="594"/>
      <c r="B314" s="594"/>
      <c r="C314" s="355" t="s">
        <v>141</v>
      </c>
      <c r="D314" s="355" t="s">
        <v>142</v>
      </c>
      <c r="E314" s="601"/>
    </row>
    <row r="315" spans="1:5" ht="15" thickBot="1" x14ac:dyDescent="0.4">
      <c r="A315" s="595"/>
      <c r="B315" s="595"/>
      <c r="C315" s="360"/>
      <c r="D315" s="374"/>
      <c r="E315" s="602"/>
    </row>
    <row r="316" spans="1:5" ht="25" x14ac:dyDescent="0.35">
      <c r="A316" s="603">
        <v>18</v>
      </c>
      <c r="B316" s="603" t="s">
        <v>392</v>
      </c>
      <c r="C316" s="355" t="s">
        <v>393</v>
      </c>
      <c r="D316" s="376" t="s">
        <v>394</v>
      </c>
      <c r="E316" s="600" t="s">
        <v>395</v>
      </c>
    </row>
    <row r="317" spans="1:5" ht="25" x14ac:dyDescent="0.35">
      <c r="A317" s="604"/>
      <c r="B317" s="604"/>
      <c r="C317" s="358" t="s">
        <v>396</v>
      </c>
      <c r="D317" s="376" t="s">
        <v>397</v>
      </c>
      <c r="E317" s="601"/>
    </row>
    <row r="318" spans="1:5" x14ac:dyDescent="0.35">
      <c r="A318" s="604"/>
      <c r="B318" s="604"/>
      <c r="C318" s="389" t="s">
        <v>398</v>
      </c>
      <c r="D318" s="359"/>
      <c r="E318" s="601"/>
    </row>
    <row r="319" spans="1:5" x14ac:dyDescent="0.35">
      <c r="A319" s="604"/>
      <c r="B319" s="604"/>
      <c r="C319" s="389" t="s">
        <v>399</v>
      </c>
      <c r="D319" s="376"/>
      <c r="E319" s="601"/>
    </row>
    <row r="320" spans="1:5" ht="25" x14ac:dyDescent="0.35">
      <c r="A320" s="604"/>
      <c r="B320" s="604"/>
      <c r="C320" s="389" t="s">
        <v>400</v>
      </c>
      <c r="D320" s="356"/>
      <c r="E320" s="601"/>
    </row>
    <row r="321" spans="1:5" x14ac:dyDescent="0.35">
      <c r="A321" s="604"/>
      <c r="B321" s="604"/>
      <c r="C321" s="389" t="s">
        <v>401</v>
      </c>
      <c r="D321" s="356"/>
      <c r="E321" s="601"/>
    </row>
    <row r="322" spans="1:5" ht="25" x14ac:dyDescent="0.35">
      <c r="A322" s="604"/>
      <c r="B322" s="604"/>
      <c r="C322" s="355" t="s">
        <v>402</v>
      </c>
      <c r="D322" s="356"/>
      <c r="E322" s="601"/>
    </row>
    <row r="323" spans="1:5" ht="15" thickBot="1" x14ac:dyDescent="0.4">
      <c r="A323" s="605"/>
      <c r="B323" s="605"/>
      <c r="C323" s="388"/>
      <c r="D323" s="357"/>
      <c r="E323" s="602"/>
    </row>
    <row r="324" spans="1:5" x14ac:dyDescent="0.35">
      <c r="A324" s="593" t="s">
        <v>403</v>
      </c>
      <c r="B324" s="593" t="s">
        <v>404</v>
      </c>
      <c r="C324" s="355" t="s">
        <v>405</v>
      </c>
      <c r="D324" s="376" t="s">
        <v>129</v>
      </c>
      <c r="E324" s="600" t="s">
        <v>140</v>
      </c>
    </row>
    <row r="325" spans="1:5" ht="25" x14ac:dyDescent="0.35">
      <c r="A325" s="594"/>
      <c r="B325" s="594"/>
      <c r="C325" s="355" t="s">
        <v>136</v>
      </c>
      <c r="D325" s="355" t="s">
        <v>142</v>
      </c>
      <c r="E325" s="601"/>
    </row>
    <row r="326" spans="1:5" ht="15" thickBot="1" x14ac:dyDescent="0.4">
      <c r="A326" s="595"/>
      <c r="B326" s="595"/>
      <c r="C326" s="357"/>
      <c r="D326" s="374"/>
      <c r="E326" s="602"/>
    </row>
    <row r="327" spans="1:5" ht="25" x14ac:dyDescent="0.35">
      <c r="A327" s="593" t="s">
        <v>406</v>
      </c>
      <c r="B327" s="593" t="s">
        <v>138</v>
      </c>
      <c r="C327" s="355" t="s">
        <v>139</v>
      </c>
      <c r="D327" s="376" t="s">
        <v>129</v>
      </c>
      <c r="E327" s="600" t="s">
        <v>140</v>
      </c>
    </row>
    <row r="328" spans="1:5" ht="25" x14ac:dyDescent="0.35">
      <c r="A328" s="594"/>
      <c r="B328" s="594"/>
      <c r="C328" s="355" t="s">
        <v>141</v>
      </c>
      <c r="D328" s="355" t="s">
        <v>142</v>
      </c>
      <c r="E328" s="601"/>
    </row>
    <row r="329" spans="1:5" ht="15" thickBot="1" x14ac:dyDescent="0.4">
      <c r="A329" s="595"/>
      <c r="B329" s="595"/>
      <c r="C329" s="360"/>
      <c r="D329" s="374"/>
      <c r="E329" s="602"/>
    </row>
    <row r="330" spans="1:5" ht="25" x14ac:dyDescent="0.35">
      <c r="A330" s="603">
        <v>19</v>
      </c>
      <c r="B330" s="603" t="s">
        <v>407</v>
      </c>
      <c r="C330" s="355" t="s">
        <v>408</v>
      </c>
      <c r="D330" s="376" t="s">
        <v>409</v>
      </c>
      <c r="E330" s="600" t="s">
        <v>410</v>
      </c>
    </row>
    <row r="331" spans="1:5" ht="25" x14ac:dyDescent="0.35">
      <c r="A331" s="604"/>
      <c r="B331" s="604"/>
      <c r="C331" s="355" t="s">
        <v>411</v>
      </c>
      <c r="D331" s="376" t="s">
        <v>412</v>
      </c>
      <c r="E331" s="601"/>
    </row>
    <row r="332" spans="1:5" x14ac:dyDescent="0.35">
      <c r="A332" s="604"/>
      <c r="B332" s="604"/>
      <c r="C332" s="358" t="s">
        <v>413</v>
      </c>
      <c r="D332" s="376" t="s">
        <v>414</v>
      </c>
      <c r="E332" s="601"/>
    </row>
    <row r="333" spans="1:5" x14ac:dyDescent="0.35">
      <c r="A333" s="604"/>
      <c r="B333" s="604"/>
      <c r="C333" s="358" t="s">
        <v>415</v>
      </c>
      <c r="D333" s="376"/>
      <c r="E333" s="601"/>
    </row>
    <row r="334" spans="1:5" x14ac:dyDescent="0.35">
      <c r="A334" s="604"/>
      <c r="B334" s="604"/>
      <c r="C334" s="358" t="s">
        <v>416</v>
      </c>
      <c r="D334" s="356"/>
      <c r="E334" s="601"/>
    </row>
    <row r="335" spans="1:5" ht="15" thickBot="1" x14ac:dyDescent="0.4">
      <c r="A335" s="605"/>
      <c r="B335" s="605"/>
      <c r="C335" s="360"/>
      <c r="D335" s="357"/>
      <c r="E335" s="602"/>
    </row>
    <row r="336" spans="1:5" ht="25" x14ac:dyDescent="0.35">
      <c r="A336" s="593" t="s">
        <v>417</v>
      </c>
      <c r="B336" s="593" t="s">
        <v>264</v>
      </c>
      <c r="C336" s="355" t="s">
        <v>418</v>
      </c>
      <c r="D336" s="376" t="s">
        <v>129</v>
      </c>
      <c r="E336" s="600" t="s">
        <v>140</v>
      </c>
    </row>
    <row r="337" spans="1:5" ht="25" x14ac:dyDescent="0.35">
      <c r="A337" s="594"/>
      <c r="B337" s="594"/>
      <c r="C337" s="355" t="s">
        <v>284</v>
      </c>
      <c r="D337" s="355" t="s">
        <v>142</v>
      </c>
      <c r="E337" s="601"/>
    </row>
    <row r="338" spans="1:5" ht="15" thickBot="1" x14ac:dyDescent="0.4">
      <c r="A338" s="595"/>
      <c r="B338" s="595"/>
      <c r="C338" s="360"/>
      <c r="D338" s="374"/>
      <c r="E338" s="602"/>
    </row>
    <row r="339" spans="1:5" x14ac:dyDescent="0.35">
      <c r="A339" s="593" t="s">
        <v>419</v>
      </c>
      <c r="B339" s="593" t="s">
        <v>286</v>
      </c>
      <c r="C339" s="606" t="s">
        <v>420</v>
      </c>
      <c r="D339" s="376" t="s">
        <v>129</v>
      </c>
      <c r="E339" s="600" t="s">
        <v>140</v>
      </c>
    </row>
    <row r="340" spans="1:5" ht="25" x14ac:dyDescent="0.35">
      <c r="A340" s="594"/>
      <c r="B340" s="594"/>
      <c r="C340" s="607"/>
      <c r="D340" s="355" t="s">
        <v>142</v>
      </c>
      <c r="E340" s="601"/>
    </row>
    <row r="341" spans="1:5" ht="15" thickBot="1" x14ac:dyDescent="0.4">
      <c r="A341" s="595"/>
      <c r="B341" s="595"/>
      <c r="C341" s="608"/>
      <c r="D341" s="374"/>
      <c r="E341" s="602"/>
    </row>
    <row r="342" spans="1:5" ht="25" x14ac:dyDescent="0.35">
      <c r="A342" s="593" t="s">
        <v>421</v>
      </c>
      <c r="B342" s="593" t="s">
        <v>138</v>
      </c>
      <c r="C342" s="355" t="s">
        <v>139</v>
      </c>
      <c r="D342" s="376" t="s">
        <v>129</v>
      </c>
      <c r="E342" s="600" t="s">
        <v>140</v>
      </c>
    </row>
    <row r="343" spans="1:5" ht="25" x14ac:dyDescent="0.35">
      <c r="A343" s="594"/>
      <c r="B343" s="594"/>
      <c r="C343" s="355" t="s">
        <v>141</v>
      </c>
      <c r="D343" s="355" t="s">
        <v>142</v>
      </c>
      <c r="E343" s="601"/>
    </row>
    <row r="344" spans="1:5" ht="15" thickBot="1" x14ac:dyDescent="0.4">
      <c r="A344" s="595"/>
      <c r="B344" s="595"/>
      <c r="C344" s="360"/>
      <c r="D344" s="374"/>
      <c r="E344" s="602"/>
    </row>
    <row r="345" spans="1:5" ht="25" x14ac:dyDescent="0.35">
      <c r="A345" s="603">
        <v>20</v>
      </c>
      <c r="B345" s="603" t="s">
        <v>422</v>
      </c>
      <c r="C345" s="355" t="s">
        <v>423</v>
      </c>
      <c r="D345" s="376" t="s">
        <v>424</v>
      </c>
      <c r="E345" s="355" t="s">
        <v>425</v>
      </c>
    </row>
    <row r="346" spans="1:5" ht="25" x14ac:dyDescent="0.35">
      <c r="A346" s="604"/>
      <c r="B346" s="604"/>
      <c r="C346" s="355" t="s">
        <v>426</v>
      </c>
      <c r="D346" s="376" t="s">
        <v>427</v>
      </c>
      <c r="E346" s="355" t="s">
        <v>325</v>
      </c>
    </row>
    <row r="347" spans="1:5" ht="37.5" x14ac:dyDescent="0.35">
      <c r="A347" s="604"/>
      <c r="B347" s="604"/>
      <c r="C347" s="355" t="s">
        <v>428</v>
      </c>
      <c r="D347" s="426"/>
      <c r="E347" s="355" t="s">
        <v>429</v>
      </c>
    </row>
    <row r="348" spans="1:5" ht="50" x14ac:dyDescent="0.35">
      <c r="A348" s="604"/>
      <c r="B348" s="604"/>
      <c r="C348" s="358" t="s">
        <v>430</v>
      </c>
      <c r="D348" s="356"/>
      <c r="E348" s="355" t="s">
        <v>431</v>
      </c>
    </row>
    <row r="349" spans="1:5" x14ac:dyDescent="0.35">
      <c r="A349" s="604"/>
      <c r="B349" s="604"/>
      <c r="C349" s="358" t="s">
        <v>432</v>
      </c>
      <c r="D349" s="356"/>
      <c r="E349" s="359"/>
    </row>
    <row r="350" spans="1:5" x14ac:dyDescent="0.35">
      <c r="A350" s="604"/>
      <c r="B350" s="604"/>
      <c r="C350" s="358" t="s">
        <v>433</v>
      </c>
      <c r="D350" s="356"/>
      <c r="E350" s="356"/>
    </row>
    <row r="351" spans="1:5" x14ac:dyDescent="0.35">
      <c r="A351" s="604"/>
      <c r="B351" s="604"/>
      <c r="C351" s="358" t="s">
        <v>434</v>
      </c>
      <c r="D351" s="356"/>
      <c r="E351" s="356"/>
    </row>
    <row r="352" spans="1:5" x14ac:dyDescent="0.35">
      <c r="A352" s="604"/>
      <c r="B352" s="604"/>
      <c r="C352" s="390"/>
      <c r="D352" s="356"/>
      <c r="E352" s="356"/>
    </row>
    <row r="353" spans="1:5" ht="25" x14ac:dyDescent="0.35">
      <c r="A353" s="604"/>
      <c r="B353" s="604"/>
      <c r="C353" s="427" t="s">
        <v>435</v>
      </c>
      <c r="D353" s="356"/>
      <c r="E353" s="356"/>
    </row>
    <row r="354" spans="1:5" ht="15" thickBot="1" x14ac:dyDescent="0.4">
      <c r="A354" s="605"/>
      <c r="B354" s="605"/>
      <c r="C354" s="431"/>
      <c r="D354" s="357"/>
      <c r="E354" s="357"/>
    </row>
    <row r="355" spans="1:5" x14ac:dyDescent="0.35">
      <c r="A355" s="593" t="s">
        <v>436</v>
      </c>
      <c r="B355" s="593" t="s">
        <v>437</v>
      </c>
      <c r="C355" s="355" t="s">
        <v>438</v>
      </c>
      <c r="D355" s="376" t="s">
        <v>129</v>
      </c>
      <c r="E355" s="600" t="s">
        <v>140</v>
      </c>
    </row>
    <row r="356" spans="1:5" ht="25" x14ac:dyDescent="0.35">
      <c r="A356" s="594"/>
      <c r="B356" s="594"/>
      <c r="C356" s="355" t="s">
        <v>136</v>
      </c>
      <c r="D356" s="355" t="s">
        <v>142</v>
      </c>
      <c r="E356" s="601"/>
    </row>
    <row r="357" spans="1:5" ht="15" thickBot="1" x14ac:dyDescent="0.4">
      <c r="A357" s="595"/>
      <c r="B357" s="595"/>
      <c r="C357" s="357"/>
      <c r="D357" s="374"/>
      <c r="E357" s="602"/>
    </row>
    <row r="358" spans="1:5" ht="25" x14ac:dyDescent="0.35">
      <c r="A358" s="593" t="s">
        <v>439</v>
      </c>
      <c r="B358" s="593" t="s">
        <v>138</v>
      </c>
      <c r="C358" s="355" t="s">
        <v>139</v>
      </c>
      <c r="D358" s="376" t="s">
        <v>129</v>
      </c>
      <c r="E358" s="600" t="s">
        <v>140</v>
      </c>
    </row>
    <row r="359" spans="1:5" ht="25" x14ac:dyDescent="0.35">
      <c r="A359" s="594"/>
      <c r="B359" s="594"/>
      <c r="C359" s="355" t="s">
        <v>141</v>
      </c>
      <c r="D359" s="355" t="s">
        <v>142</v>
      </c>
      <c r="E359" s="601"/>
    </row>
    <row r="360" spans="1:5" ht="15" thickBot="1" x14ac:dyDescent="0.4">
      <c r="A360" s="595"/>
      <c r="B360" s="595"/>
      <c r="C360" s="360"/>
      <c r="D360" s="374"/>
      <c r="E360" s="602"/>
    </row>
    <row r="361" spans="1:5" ht="25" x14ac:dyDescent="0.35">
      <c r="A361" s="603">
        <v>21</v>
      </c>
      <c r="B361" s="603" t="s">
        <v>440</v>
      </c>
      <c r="C361" s="355" t="s">
        <v>441</v>
      </c>
      <c r="D361" s="376" t="s">
        <v>442</v>
      </c>
      <c r="E361" s="355" t="s">
        <v>443</v>
      </c>
    </row>
    <row r="362" spans="1:5" ht="37.5" x14ac:dyDescent="0.35">
      <c r="A362" s="604"/>
      <c r="B362" s="604"/>
      <c r="C362" s="358" t="s">
        <v>444</v>
      </c>
      <c r="D362" s="376" t="s">
        <v>445</v>
      </c>
      <c r="E362" s="355" t="s">
        <v>446</v>
      </c>
    </row>
    <row r="363" spans="1:5" x14ac:dyDescent="0.35">
      <c r="A363" s="604"/>
      <c r="B363" s="604"/>
      <c r="C363" s="358" t="s">
        <v>447</v>
      </c>
      <c r="D363" s="359"/>
      <c r="E363" s="356"/>
    </row>
    <row r="364" spans="1:5" x14ac:dyDescent="0.35">
      <c r="A364" s="604"/>
      <c r="B364" s="604"/>
      <c r="C364" s="358" t="s">
        <v>448</v>
      </c>
      <c r="D364" s="376"/>
      <c r="E364" s="356"/>
    </row>
    <row r="365" spans="1:5" x14ac:dyDescent="0.35">
      <c r="A365" s="604"/>
      <c r="B365" s="604"/>
      <c r="C365" s="358" t="s">
        <v>449</v>
      </c>
      <c r="D365" s="356"/>
      <c r="E365" s="356"/>
    </row>
    <row r="366" spans="1:5" x14ac:dyDescent="0.35">
      <c r="A366" s="604"/>
      <c r="B366" s="604"/>
      <c r="C366" s="358" t="s">
        <v>450</v>
      </c>
      <c r="D366" s="356"/>
      <c r="E366" s="356"/>
    </row>
    <row r="367" spans="1:5" ht="37.5" x14ac:dyDescent="0.35">
      <c r="A367" s="604"/>
      <c r="B367" s="604"/>
      <c r="C367" s="355" t="s">
        <v>451</v>
      </c>
      <c r="D367" s="356"/>
      <c r="E367" s="356"/>
    </row>
    <row r="368" spans="1:5" ht="25" x14ac:dyDescent="0.35">
      <c r="A368" s="604"/>
      <c r="B368" s="604"/>
      <c r="C368" s="355" t="s">
        <v>452</v>
      </c>
      <c r="D368" s="356"/>
      <c r="E368" s="356"/>
    </row>
    <row r="369" spans="1:5" ht="15" thickBot="1" x14ac:dyDescent="0.4">
      <c r="A369" s="605"/>
      <c r="B369" s="605"/>
      <c r="C369" s="360"/>
      <c r="D369" s="357"/>
      <c r="E369" s="357"/>
    </row>
    <row r="370" spans="1:5" ht="25" x14ac:dyDescent="0.35">
      <c r="A370" s="593" t="s">
        <v>453</v>
      </c>
      <c r="B370" s="593" t="s">
        <v>454</v>
      </c>
      <c r="C370" s="355" t="s">
        <v>455</v>
      </c>
      <c r="D370" s="376" t="s">
        <v>129</v>
      </c>
      <c r="E370" s="600" t="s">
        <v>140</v>
      </c>
    </row>
    <row r="371" spans="1:5" ht="25" x14ac:dyDescent="0.35">
      <c r="A371" s="594"/>
      <c r="B371" s="594"/>
      <c r="C371" s="355" t="s">
        <v>456</v>
      </c>
      <c r="D371" s="355" t="s">
        <v>142</v>
      </c>
      <c r="E371" s="601"/>
    </row>
    <row r="372" spans="1:5" ht="15" thickBot="1" x14ac:dyDescent="0.4">
      <c r="A372" s="595"/>
      <c r="B372" s="595"/>
      <c r="C372" s="365"/>
      <c r="D372" s="374"/>
      <c r="E372" s="602"/>
    </row>
    <row r="373" spans="1:5" ht="25" x14ac:dyDescent="0.35">
      <c r="A373" s="593" t="s">
        <v>457</v>
      </c>
      <c r="B373" s="593" t="s">
        <v>138</v>
      </c>
      <c r="C373" s="355" t="s">
        <v>139</v>
      </c>
      <c r="D373" s="376" t="s">
        <v>129</v>
      </c>
      <c r="E373" s="600" t="s">
        <v>140</v>
      </c>
    </row>
    <row r="374" spans="1:5" ht="25" x14ac:dyDescent="0.35">
      <c r="A374" s="594"/>
      <c r="B374" s="594"/>
      <c r="C374" s="355" t="s">
        <v>141</v>
      </c>
      <c r="D374" s="355" t="s">
        <v>142</v>
      </c>
      <c r="E374" s="601"/>
    </row>
    <row r="375" spans="1:5" ht="15" thickBot="1" x14ac:dyDescent="0.4">
      <c r="A375" s="595"/>
      <c r="B375" s="595"/>
      <c r="C375" s="360"/>
      <c r="D375" s="374"/>
      <c r="E375" s="602"/>
    </row>
    <row r="376" spans="1:5" ht="37.5" x14ac:dyDescent="0.35">
      <c r="A376" s="603">
        <v>22</v>
      </c>
      <c r="B376" s="603" t="s">
        <v>458</v>
      </c>
      <c r="C376" s="355" t="s">
        <v>459</v>
      </c>
      <c r="D376" s="376" t="s">
        <v>460</v>
      </c>
      <c r="E376" s="600" t="s">
        <v>461</v>
      </c>
    </row>
    <row r="377" spans="1:5" ht="25" x14ac:dyDescent="0.35">
      <c r="A377" s="604"/>
      <c r="B377" s="604"/>
      <c r="C377" s="355" t="s">
        <v>462</v>
      </c>
      <c r="D377" s="376" t="s">
        <v>463</v>
      </c>
      <c r="E377" s="601"/>
    </row>
    <row r="378" spans="1:5" x14ac:dyDescent="0.35">
      <c r="A378" s="604"/>
      <c r="B378" s="604"/>
      <c r="C378" s="358" t="s">
        <v>464</v>
      </c>
      <c r="D378" s="376" t="s">
        <v>465</v>
      </c>
      <c r="E378" s="601"/>
    </row>
    <row r="379" spans="1:5" ht="25" x14ac:dyDescent="0.35">
      <c r="A379" s="604"/>
      <c r="B379" s="604"/>
      <c r="C379" s="358" t="s">
        <v>466</v>
      </c>
      <c r="D379" s="359"/>
      <c r="E379" s="601"/>
    </row>
    <row r="380" spans="1:5" ht="25" x14ac:dyDescent="0.35">
      <c r="A380" s="604"/>
      <c r="B380" s="604"/>
      <c r="C380" s="389" t="s">
        <v>467</v>
      </c>
      <c r="D380" s="376"/>
      <c r="E380" s="601"/>
    </row>
    <row r="381" spans="1:5" ht="25" x14ac:dyDescent="0.35">
      <c r="A381" s="604"/>
      <c r="B381" s="604"/>
      <c r="C381" s="389" t="s">
        <v>468</v>
      </c>
      <c r="D381" s="356"/>
      <c r="E381" s="601"/>
    </row>
    <row r="382" spans="1:5" ht="25" x14ac:dyDescent="0.35">
      <c r="A382" s="604"/>
      <c r="B382" s="604"/>
      <c r="C382" s="355" t="s">
        <v>469</v>
      </c>
      <c r="D382" s="356"/>
      <c r="E382" s="601"/>
    </row>
    <row r="383" spans="1:5" ht="15" thickBot="1" x14ac:dyDescent="0.4">
      <c r="A383" s="605"/>
      <c r="B383" s="605"/>
      <c r="C383" s="360"/>
      <c r="D383" s="357"/>
      <c r="E383" s="602"/>
    </row>
    <row r="384" spans="1:5" ht="25" x14ac:dyDescent="0.35">
      <c r="A384" s="593" t="s">
        <v>470</v>
      </c>
      <c r="B384" s="593" t="s">
        <v>471</v>
      </c>
      <c r="C384" s="355" t="s">
        <v>472</v>
      </c>
      <c r="D384" s="376" t="s">
        <v>129</v>
      </c>
      <c r="E384" s="600" t="s">
        <v>140</v>
      </c>
    </row>
    <row r="385" spans="1:5" ht="25" x14ac:dyDescent="0.35">
      <c r="A385" s="594"/>
      <c r="B385" s="594"/>
      <c r="C385" s="355" t="s">
        <v>456</v>
      </c>
      <c r="D385" s="355" t="s">
        <v>142</v>
      </c>
      <c r="E385" s="601"/>
    </row>
    <row r="386" spans="1:5" ht="15" thickBot="1" x14ac:dyDescent="0.4">
      <c r="A386" s="595"/>
      <c r="B386" s="595"/>
      <c r="C386" s="360"/>
      <c r="D386" s="374"/>
      <c r="E386" s="602"/>
    </row>
    <row r="387" spans="1:5" x14ac:dyDescent="0.35">
      <c r="A387" s="593" t="s">
        <v>473</v>
      </c>
      <c r="B387" s="593" t="s">
        <v>474</v>
      </c>
      <c r="C387" s="425" t="s">
        <v>475</v>
      </c>
      <c r="D387" s="376" t="s">
        <v>129</v>
      </c>
      <c r="E387" s="600" t="s">
        <v>140</v>
      </c>
    </row>
    <row r="388" spans="1:5" ht="25" x14ac:dyDescent="0.35">
      <c r="A388" s="594"/>
      <c r="B388" s="594"/>
      <c r="C388" s="425" t="s">
        <v>476</v>
      </c>
      <c r="D388" s="355" t="s">
        <v>142</v>
      </c>
      <c r="E388" s="601"/>
    </row>
    <row r="389" spans="1:5" ht="15" thickBot="1" x14ac:dyDescent="0.4">
      <c r="A389" s="595"/>
      <c r="B389" s="595"/>
      <c r="C389" s="360"/>
      <c r="D389" s="374"/>
      <c r="E389" s="602"/>
    </row>
    <row r="390" spans="1:5" ht="25" x14ac:dyDescent="0.35">
      <c r="A390" s="593" t="s">
        <v>477</v>
      </c>
      <c r="B390" s="593" t="s">
        <v>138</v>
      </c>
      <c r="C390" s="355" t="s">
        <v>139</v>
      </c>
      <c r="D390" s="376" t="s">
        <v>129</v>
      </c>
      <c r="E390" s="600" t="s">
        <v>140</v>
      </c>
    </row>
    <row r="391" spans="1:5" ht="25" x14ac:dyDescent="0.35">
      <c r="A391" s="594"/>
      <c r="B391" s="594"/>
      <c r="C391" s="355" t="s">
        <v>141</v>
      </c>
      <c r="D391" s="355" t="s">
        <v>142</v>
      </c>
      <c r="E391" s="601"/>
    </row>
    <row r="392" spans="1:5" ht="15" thickBot="1" x14ac:dyDescent="0.4">
      <c r="A392" s="595"/>
      <c r="B392" s="595"/>
      <c r="C392" s="360"/>
      <c r="D392" s="374"/>
      <c r="E392" s="602"/>
    </row>
    <row r="393" spans="1:5" ht="37.5" x14ac:dyDescent="0.35">
      <c r="A393" s="603">
        <v>23</v>
      </c>
      <c r="B393" s="603" t="s">
        <v>478</v>
      </c>
      <c r="C393" s="355" t="s">
        <v>479</v>
      </c>
      <c r="D393" s="376" t="s">
        <v>480</v>
      </c>
      <c r="E393" s="600" t="s">
        <v>481</v>
      </c>
    </row>
    <row r="394" spans="1:5" ht="25" x14ac:dyDescent="0.35">
      <c r="A394" s="604"/>
      <c r="B394" s="604"/>
      <c r="C394" s="355" t="s">
        <v>482</v>
      </c>
      <c r="D394" s="376" t="s">
        <v>483</v>
      </c>
      <c r="E394" s="601"/>
    </row>
    <row r="395" spans="1:5" ht="25" x14ac:dyDescent="0.35">
      <c r="A395" s="604"/>
      <c r="B395" s="604"/>
      <c r="C395" s="355" t="s">
        <v>484</v>
      </c>
      <c r="D395" s="376" t="s">
        <v>485</v>
      </c>
      <c r="E395" s="601"/>
    </row>
    <row r="396" spans="1:5" ht="25" x14ac:dyDescent="0.35">
      <c r="A396" s="604"/>
      <c r="B396" s="604"/>
      <c r="C396" s="358" t="s">
        <v>486</v>
      </c>
      <c r="D396" s="359"/>
      <c r="E396" s="601"/>
    </row>
    <row r="397" spans="1:5" x14ac:dyDescent="0.35">
      <c r="A397" s="604"/>
      <c r="B397" s="604"/>
      <c r="C397" s="389" t="s">
        <v>487</v>
      </c>
      <c r="D397" s="376"/>
      <c r="E397" s="601"/>
    </row>
    <row r="398" spans="1:5" x14ac:dyDescent="0.35">
      <c r="A398" s="604"/>
      <c r="B398" s="604"/>
      <c r="C398" s="358" t="s">
        <v>488</v>
      </c>
      <c r="D398" s="356"/>
      <c r="E398" s="601"/>
    </row>
    <row r="399" spans="1:5" ht="15" thickBot="1" x14ac:dyDescent="0.4">
      <c r="A399" s="605"/>
      <c r="B399" s="605"/>
      <c r="C399" s="391" t="s">
        <v>489</v>
      </c>
      <c r="D399" s="357"/>
      <c r="E399" s="602"/>
    </row>
    <row r="400" spans="1:5" ht="25" x14ac:dyDescent="0.35">
      <c r="A400" s="593" t="s">
        <v>490</v>
      </c>
      <c r="B400" s="593" t="s">
        <v>491</v>
      </c>
      <c r="C400" s="355" t="s">
        <v>492</v>
      </c>
      <c r="D400" s="376" t="s">
        <v>129</v>
      </c>
      <c r="E400" s="600" t="s">
        <v>140</v>
      </c>
    </row>
    <row r="401" spans="1:5" ht="25" x14ac:dyDescent="0.35">
      <c r="A401" s="594"/>
      <c r="B401" s="594"/>
      <c r="C401" s="355" t="s">
        <v>493</v>
      </c>
      <c r="D401" s="355" t="s">
        <v>142</v>
      </c>
      <c r="E401" s="601"/>
    </row>
    <row r="402" spans="1:5" ht="15" thickBot="1" x14ac:dyDescent="0.4">
      <c r="A402" s="595"/>
      <c r="B402" s="595"/>
      <c r="C402" s="360"/>
      <c r="D402" s="374"/>
      <c r="E402" s="602"/>
    </row>
    <row r="403" spans="1:5" ht="25" x14ac:dyDescent="0.35">
      <c r="A403" s="593" t="s">
        <v>494</v>
      </c>
      <c r="B403" s="593" t="s">
        <v>138</v>
      </c>
      <c r="C403" s="355" t="s">
        <v>139</v>
      </c>
      <c r="D403" s="376" t="s">
        <v>129</v>
      </c>
      <c r="E403" s="600" t="s">
        <v>140</v>
      </c>
    </row>
    <row r="404" spans="1:5" ht="25" x14ac:dyDescent="0.35">
      <c r="A404" s="594"/>
      <c r="B404" s="594"/>
      <c r="C404" s="355" t="s">
        <v>141</v>
      </c>
      <c r="D404" s="355" t="s">
        <v>142</v>
      </c>
      <c r="E404" s="601"/>
    </row>
    <row r="405" spans="1:5" ht="15" thickBot="1" x14ac:dyDescent="0.4">
      <c r="A405" s="595"/>
      <c r="B405" s="595"/>
      <c r="C405" s="360"/>
      <c r="D405" s="374"/>
      <c r="E405" s="602"/>
    </row>
    <row r="406" spans="1:5" ht="37.5" x14ac:dyDescent="0.35">
      <c r="A406" s="603">
        <v>24</v>
      </c>
      <c r="B406" s="427" t="s">
        <v>495</v>
      </c>
      <c r="C406" s="355" t="s">
        <v>496</v>
      </c>
      <c r="D406" s="376" t="s">
        <v>497</v>
      </c>
      <c r="E406" s="600" t="s">
        <v>306</v>
      </c>
    </row>
    <row r="407" spans="1:5" ht="25" x14ac:dyDescent="0.35">
      <c r="A407" s="604"/>
      <c r="B407" s="427"/>
      <c r="C407" s="355" t="s">
        <v>498</v>
      </c>
      <c r="D407" s="376" t="s">
        <v>499</v>
      </c>
      <c r="E407" s="601"/>
    </row>
    <row r="408" spans="1:5" ht="25" x14ac:dyDescent="0.35">
      <c r="A408" s="604"/>
      <c r="B408" s="427" t="s">
        <v>87</v>
      </c>
      <c r="C408" s="358" t="s">
        <v>500</v>
      </c>
      <c r="D408" s="376" t="s">
        <v>501</v>
      </c>
      <c r="E408" s="601"/>
    </row>
    <row r="409" spans="1:5" x14ac:dyDescent="0.35">
      <c r="A409" s="604"/>
      <c r="B409" s="426"/>
      <c r="C409" s="358" t="s">
        <v>502</v>
      </c>
      <c r="D409" s="359"/>
      <c r="E409" s="601"/>
    </row>
    <row r="410" spans="1:5" ht="25" x14ac:dyDescent="0.35">
      <c r="A410" s="604"/>
      <c r="B410" s="356"/>
      <c r="C410" s="358" t="s">
        <v>503</v>
      </c>
      <c r="D410" s="376"/>
      <c r="E410" s="601"/>
    </row>
    <row r="411" spans="1:5" ht="15" thickBot="1" x14ac:dyDescent="0.4">
      <c r="A411" s="605"/>
      <c r="B411" s="357"/>
      <c r="C411" s="392"/>
      <c r="D411" s="357"/>
      <c r="E411" s="602"/>
    </row>
    <row r="412" spans="1:5" ht="25" x14ac:dyDescent="0.35">
      <c r="A412" s="603">
        <v>25</v>
      </c>
      <c r="B412" s="603" t="s">
        <v>504</v>
      </c>
      <c r="C412" s="355" t="s">
        <v>505</v>
      </c>
      <c r="D412" s="376" t="s">
        <v>506</v>
      </c>
      <c r="E412" s="600" t="s">
        <v>507</v>
      </c>
    </row>
    <row r="413" spans="1:5" ht="37.5" x14ac:dyDescent="0.35">
      <c r="A413" s="604"/>
      <c r="B413" s="604"/>
      <c r="C413" s="355" t="s">
        <v>508</v>
      </c>
      <c r="D413" s="376" t="s">
        <v>509</v>
      </c>
      <c r="E413" s="601"/>
    </row>
    <row r="414" spans="1:5" ht="25" x14ac:dyDescent="0.35">
      <c r="A414" s="604"/>
      <c r="B414" s="604"/>
      <c r="C414" s="356"/>
      <c r="D414" s="376" t="s">
        <v>510</v>
      </c>
      <c r="E414" s="601"/>
    </row>
    <row r="415" spans="1:5" ht="15" thickBot="1" x14ac:dyDescent="0.4">
      <c r="A415" s="605"/>
      <c r="B415" s="605"/>
      <c r="C415" s="357"/>
      <c r="D415" s="374"/>
      <c r="E415" s="602"/>
    </row>
    <row r="416" spans="1:5" x14ac:dyDescent="0.35">
      <c r="A416" s="593" t="s">
        <v>511</v>
      </c>
      <c r="B416" s="593" t="s">
        <v>512</v>
      </c>
      <c r="C416" s="355" t="s">
        <v>513</v>
      </c>
      <c r="D416" s="376" t="s">
        <v>129</v>
      </c>
      <c r="E416" s="600" t="s">
        <v>140</v>
      </c>
    </row>
    <row r="417" spans="1:5" ht="25" x14ac:dyDescent="0.35">
      <c r="A417" s="594"/>
      <c r="B417" s="594"/>
      <c r="C417" s="355" t="s">
        <v>136</v>
      </c>
      <c r="D417" s="355" t="s">
        <v>142</v>
      </c>
      <c r="E417" s="601"/>
    </row>
    <row r="418" spans="1:5" ht="15" thickBot="1" x14ac:dyDescent="0.4">
      <c r="A418" s="595"/>
      <c r="B418" s="595"/>
      <c r="C418" s="357"/>
      <c r="D418" s="374"/>
      <c r="E418" s="602"/>
    </row>
    <row r="419" spans="1:5" ht="25" x14ac:dyDescent="0.35">
      <c r="A419" s="593" t="s">
        <v>514</v>
      </c>
      <c r="B419" s="593" t="s">
        <v>264</v>
      </c>
      <c r="C419" s="355" t="s">
        <v>515</v>
      </c>
      <c r="D419" s="376" t="s">
        <v>129</v>
      </c>
      <c r="E419" s="600" t="s">
        <v>140</v>
      </c>
    </row>
    <row r="420" spans="1:5" ht="25" x14ac:dyDescent="0.35">
      <c r="A420" s="594"/>
      <c r="B420" s="594"/>
      <c r="C420" s="355" t="s">
        <v>284</v>
      </c>
      <c r="D420" s="355" t="s">
        <v>142</v>
      </c>
      <c r="E420" s="601"/>
    </row>
    <row r="421" spans="1:5" ht="15" thickBot="1" x14ac:dyDescent="0.4">
      <c r="A421" s="595"/>
      <c r="B421" s="595"/>
      <c r="C421" s="357"/>
      <c r="D421" s="374"/>
      <c r="E421" s="602"/>
    </row>
    <row r="422" spans="1:5" x14ac:dyDescent="0.35">
      <c r="A422" s="593" t="s">
        <v>516</v>
      </c>
      <c r="B422" s="593" t="s">
        <v>286</v>
      </c>
      <c r="C422" s="600" t="s">
        <v>287</v>
      </c>
      <c r="D422" s="376" t="s">
        <v>129</v>
      </c>
      <c r="E422" s="600" t="s">
        <v>140</v>
      </c>
    </row>
    <row r="423" spans="1:5" ht="25" x14ac:dyDescent="0.35">
      <c r="A423" s="594"/>
      <c r="B423" s="594"/>
      <c r="C423" s="601"/>
      <c r="D423" s="355" t="s">
        <v>142</v>
      </c>
      <c r="E423" s="601"/>
    </row>
    <row r="424" spans="1:5" ht="15" thickBot="1" x14ac:dyDescent="0.4">
      <c r="A424" s="595"/>
      <c r="B424" s="595"/>
      <c r="C424" s="602"/>
      <c r="D424" s="374"/>
      <c r="E424" s="602"/>
    </row>
    <row r="425" spans="1:5" ht="25" x14ac:dyDescent="0.35">
      <c r="A425" s="593" t="s">
        <v>517</v>
      </c>
      <c r="B425" s="593" t="s">
        <v>138</v>
      </c>
      <c r="C425" s="355" t="s">
        <v>139</v>
      </c>
      <c r="D425" s="376" t="s">
        <v>129</v>
      </c>
      <c r="E425" s="600" t="s">
        <v>140</v>
      </c>
    </row>
    <row r="426" spans="1:5" ht="25" x14ac:dyDescent="0.35">
      <c r="A426" s="594"/>
      <c r="B426" s="594"/>
      <c r="C426" s="355" t="s">
        <v>141</v>
      </c>
      <c r="D426" s="355" t="s">
        <v>142</v>
      </c>
      <c r="E426" s="601"/>
    </row>
    <row r="427" spans="1:5" ht="15" thickBot="1" x14ac:dyDescent="0.4">
      <c r="A427" s="595"/>
      <c r="B427" s="595"/>
      <c r="C427" s="360"/>
      <c r="D427" s="374"/>
      <c r="E427" s="602"/>
    </row>
    <row r="428" spans="1:5" ht="37.5" x14ac:dyDescent="0.35">
      <c r="A428" s="603">
        <v>26</v>
      </c>
      <c r="B428" s="427" t="s">
        <v>518</v>
      </c>
      <c r="C428" s="355" t="s">
        <v>519</v>
      </c>
      <c r="D428" s="376" t="s">
        <v>520</v>
      </c>
      <c r="E428" s="600" t="s">
        <v>306</v>
      </c>
    </row>
    <row r="429" spans="1:5" ht="37.5" x14ac:dyDescent="0.35">
      <c r="A429" s="604"/>
      <c r="B429" s="427"/>
      <c r="C429" s="355" t="s">
        <v>521</v>
      </c>
      <c r="D429" s="376" t="s">
        <v>522</v>
      </c>
      <c r="E429" s="601"/>
    </row>
    <row r="430" spans="1:5" ht="37.5" x14ac:dyDescent="0.35">
      <c r="A430" s="604"/>
      <c r="B430" s="427" t="s">
        <v>87</v>
      </c>
      <c r="C430" s="356"/>
      <c r="D430" s="376" t="s">
        <v>523</v>
      </c>
      <c r="E430" s="601"/>
    </row>
    <row r="431" spans="1:5" ht="15" thickBot="1" x14ac:dyDescent="0.4">
      <c r="A431" s="605"/>
      <c r="B431" s="428"/>
      <c r="C431" s="357"/>
      <c r="D431" s="428"/>
      <c r="E431" s="602"/>
    </row>
    <row r="432" spans="1:5" ht="37.5" x14ac:dyDescent="0.35">
      <c r="A432" s="603">
        <v>27</v>
      </c>
      <c r="B432" s="603" t="s">
        <v>524</v>
      </c>
      <c r="C432" s="355" t="s">
        <v>525</v>
      </c>
      <c r="D432" s="376" t="s">
        <v>526</v>
      </c>
      <c r="E432" s="355" t="s">
        <v>527</v>
      </c>
    </row>
    <row r="433" spans="1:5" ht="50" x14ac:dyDescent="0.35">
      <c r="A433" s="604"/>
      <c r="B433" s="604"/>
      <c r="C433" s="355" t="s">
        <v>528</v>
      </c>
      <c r="D433" s="376" t="s">
        <v>529</v>
      </c>
      <c r="E433" s="355" t="s">
        <v>530</v>
      </c>
    </row>
    <row r="434" spans="1:5" ht="25" x14ac:dyDescent="0.35">
      <c r="A434" s="604"/>
      <c r="B434" s="604"/>
      <c r="C434" s="375"/>
      <c r="D434" s="359"/>
      <c r="E434" s="355" t="s">
        <v>531</v>
      </c>
    </row>
    <row r="435" spans="1:5" ht="25" x14ac:dyDescent="0.35">
      <c r="A435" s="604"/>
      <c r="B435" s="604"/>
      <c r="C435" s="427" t="s">
        <v>532</v>
      </c>
      <c r="D435" s="376"/>
      <c r="E435" s="355" t="s">
        <v>533</v>
      </c>
    </row>
    <row r="436" spans="1:5" x14ac:dyDescent="0.35">
      <c r="A436" s="604"/>
      <c r="B436" s="604"/>
      <c r="C436" s="356"/>
      <c r="D436" s="356"/>
      <c r="E436" s="355" t="s">
        <v>446</v>
      </c>
    </row>
    <row r="437" spans="1:5" ht="15" thickBot="1" x14ac:dyDescent="0.4">
      <c r="A437" s="605"/>
      <c r="B437" s="605"/>
      <c r="C437" s="357"/>
      <c r="D437" s="357"/>
      <c r="E437" s="360"/>
    </row>
    <row r="438" spans="1:5" x14ac:dyDescent="0.35">
      <c r="A438" s="593" t="s">
        <v>534</v>
      </c>
      <c r="B438" s="593" t="s">
        <v>264</v>
      </c>
      <c r="C438" s="355" t="s">
        <v>535</v>
      </c>
      <c r="D438" s="376" t="s">
        <v>129</v>
      </c>
      <c r="E438" s="600" t="s">
        <v>140</v>
      </c>
    </row>
    <row r="439" spans="1:5" ht="25" x14ac:dyDescent="0.35">
      <c r="A439" s="594"/>
      <c r="B439" s="594"/>
      <c r="C439" s="355" t="s">
        <v>284</v>
      </c>
      <c r="D439" s="355" t="s">
        <v>142</v>
      </c>
      <c r="E439" s="601"/>
    </row>
    <row r="440" spans="1:5" ht="15" thickBot="1" x14ac:dyDescent="0.4">
      <c r="A440" s="595"/>
      <c r="B440" s="595"/>
      <c r="C440" s="357"/>
      <c r="D440" s="374"/>
      <c r="E440" s="602"/>
    </row>
    <row r="441" spans="1:5" x14ac:dyDescent="0.35">
      <c r="A441" s="593" t="s">
        <v>536</v>
      </c>
      <c r="B441" s="593" t="s">
        <v>286</v>
      </c>
      <c r="C441" s="600" t="s">
        <v>287</v>
      </c>
      <c r="D441" s="376" t="s">
        <v>129</v>
      </c>
      <c r="E441" s="600" t="s">
        <v>140</v>
      </c>
    </row>
    <row r="442" spans="1:5" ht="25" x14ac:dyDescent="0.35">
      <c r="A442" s="594"/>
      <c r="B442" s="594"/>
      <c r="C442" s="601"/>
      <c r="D442" s="355" t="s">
        <v>142</v>
      </c>
      <c r="E442" s="601"/>
    </row>
    <row r="443" spans="1:5" ht="15" thickBot="1" x14ac:dyDescent="0.4">
      <c r="A443" s="595"/>
      <c r="B443" s="595"/>
      <c r="C443" s="602"/>
      <c r="D443" s="374"/>
      <c r="E443" s="602"/>
    </row>
    <row r="444" spans="1:5" ht="25" x14ac:dyDescent="0.35">
      <c r="A444" s="593" t="s">
        <v>537</v>
      </c>
      <c r="B444" s="593" t="s">
        <v>138</v>
      </c>
      <c r="C444" s="355" t="s">
        <v>139</v>
      </c>
      <c r="D444" s="376" t="s">
        <v>129</v>
      </c>
      <c r="E444" s="600" t="s">
        <v>140</v>
      </c>
    </row>
    <row r="445" spans="1:5" ht="25" x14ac:dyDescent="0.35">
      <c r="A445" s="594"/>
      <c r="B445" s="594"/>
      <c r="C445" s="355" t="s">
        <v>141</v>
      </c>
      <c r="D445" s="355" t="s">
        <v>142</v>
      </c>
      <c r="E445" s="601"/>
    </row>
    <row r="446" spans="1:5" ht="15" thickBot="1" x14ac:dyDescent="0.4">
      <c r="A446" s="595"/>
      <c r="B446" s="595"/>
      <c r="C446" s="360"/>
      <c r="D446" s="374"/>
      <c r="E446" s="602"/>
    </row>
    <row r="447" spans="1:5" ht="25" x14ac:dyDescent="0.35">
      <c r="A447" s="603">
        <v>28</v>
      </c>
      <c r="B447" s="603" t="s">
        <v>538</v>
      </c>
      <c r="C447" s="600" t="s">
        <v>539</v>
      </c>
      <c r="D447" s="376" t="s">
        <v>540</v>
      </c>
      <c r="E447" s="355" t="s">
        <v>527</v>
      </c>
    </row>
    <row r="448" spans="1:5" ht="25" x14ac:dyDescent="0.35">
      <c r="A448" s="604"/>
      <c r="B448" s="604"/>
      <c r="C448" s="601"/>
      <c r="D448" s="376" t="s">
        <v>541</v>
      </c>
      <c r="E448" s="355" t="s">
        <v>530</v>
      </c>
    </row>
    <row r="449" spans="1:5" ht="25" x14ac:dyDescent="0.35">
      <c r="A449" s="604"/>
      <c r="B449" s="604"/>
      <c r="C449" s="601"/>
      <c r="D449" s="359"/>
      <c r="E449" s="355" t="s">
        <v>531</v>
      </c>
    </row>
    <row r="450" spans="1:5" x14ac:dyDescent="0.35">
      <c r="A450" s="604"/>
      <c r="B450" s="604"/>
      <c r="C450" s="601"/>
      <c r="D450" s="376"/>
      <c r="E450" s="355" t="s">
        <v>533</v>
      </c>
    </row>
    <row r="451" spans="1:5" x14ac:dyDescent="0.35">
      <c r="A451" s="604"/>
      <c r="B451" s="604"/>
      <c r="C451" s="601"/>
      <c r="D451" s="356"/>
      <c r="E451" s="355" t="s">
        <v>446</v>
      </c>
    </row>
    <row r="452" spans="1:5" ht="15" thickBot="1" x14ac:dyDescent="0.4">
      <c r="A452" s="605"/>
      <c r="B452" s="605"/>
      <c r="C452" s="602"/>
      <c r="D452" s="357"/>
      <c r="E452" s="360"/>
    </row>
    <row r="453" spans="1:5" x14ac:dyDescent="0.35">
      <c r="A453" s="593" t="s">
        <v>542</v>
      </c>
      <c r="B453" s="593" t="s">
        <v>543</v>
      </c>
      <c r="C453" s="600" t="s">
        <v>544</v>
      </c>
      <c r="D453" s="376" t="s">
        <v>129</v>
      </c>
      <c r="E453" s="600" t="s">
        <v>140</v>
      </c>
    </row>
    <row r="454" spans="1:5" ht="25" x14ac:dyDescent="0.35">
      <c r="A454" s="594"/>
      <c r="B454" s="594"/>
      <c r="C454" s="601"/>
      <c r="D454" s="355" t="s">
        <v>142</v>
      </c>
      <c r="E454" s="601"/>
    </row>
    <row r="455" spans="1:5" ht="15" thickBot="1" x14ac:dyDescent="0.4">
      <c r="A455" s="595"/>
      <c r="B455" s="595"/>
      <c r="C455" s="602"/>
      <c r="D455" s="374"/>
      <c r="E455" s="602"/>
    </row>
    <row r="456" spans="1:5" ht="25" x14ac:dyDescent="0.35">
      <c r="A456" s="593" t="s">
        <v>545</v>
      </c>
      <c r="B456" s="593" t="s">
        <v>138</v>
      </c>
      <c r="C456" s="355" t="s">
        <v>139</v>
      </c>
      <c r="D456" s="376" t="s">
        <v>129</v>
      </c>
      <c r="E456" s="600" t="s">
        <v>140</v>
      </c>
    </row>
    <row r="457" spans="1:5" ht="25" x14ac:dyDescent="0.35">
      <c r="A457" s="594"/>
      <c r="B457" s="594"/>
      <c r="C457" s="355" t="s">
        <v>141</v>
      </c>
      <c r="D457" s="355" t="s">
        <v>142</v>
      </c>
      <c r="E457" s="601"/>
    </row>
    <row r="458" spans="1:5" ht="15" thickBot="1" x14ac:dyDescent="0.4">
      <c r="A458" s="595"/>
      <c r="B458" s="595"/>
      <c r="C458" s="360"/>
      <c r="D458" s="374"/>
      <c r="E458" s="602"/>
    </row>
    <row r="459" spans="1:5" ht="25" x14ac:dyDescent="0.35">
      <c r="A459" s="603">
        <v>29</v>
      </c>
      <c r="B459" s="603" t="s">
        <v>546</v>
      </c>
      <c r="C459" s="355" t="s">
        <v>547</v>
      </c>
      <c r="D459" s="376" t="s">
        <v>548</v>
      </c>
      <c r="E459" s="355" t="s">
        <v>527</v>
      </c>
    </row>
    <row r="460" spans="1:5" ht="25" x14ac:dyDescent="0.35">
      <c r="A460" s="604"/>
      <c r="B460" s="604"/>
      <c r="C460" s="358" t="s">
        <v>549</v>
      </c>
      <c r="D460" s="376" t="s">
        <v>550</v>
      </c>
      <c r="E460" s="355" t="s">
        <v>530</v>
      </c>
    </row>
    <row r="461" spans="1:5" ht="25" x14ac:dyDescent="0.35">
      <c r="A461" s="604"/>
      <c r="B461" s="604"/>
      <c r="C461" s="358" t="s">
        <v>551</v>
      </c>
      <c r="D461" s="359"/>
      <c r="E461" s="355" t="s">
        <v>531</v>
      </c>
    </row>
    <row r="462" spans="1:5" ht="25" x14ac:dyDescent="0.35">
      <c r="A462" s="604"/>
      <c r="B462" s="604"/>
      <c r="C462" s="355" t="s">
        <v>552</v>
      </c>
      <c r="D462" s="376"/>
      <c r="E462" s="355" t="s">
        <v>533</v>
      </c>
    </row>
    <row r="463" spans="1:5" x14ac:dyDescent="0.35">
      <c r="A463" s="604"/>
      <c r="B463" s="604"/>
      <c r="C463" s="356"/>
      <c r="D463" s="356"/>
      <c r="E463" s="355" t="s">
        <v>446</v>
      </c>
    </row>
    <row r="464" spans="1:5" ht="15" thickBot="1" x14ac:dyDescent="0.4">
      <c r="A464" s="605"/>
      <c r="B464" s="605"/>
      <c r="C464" s="357"/>
      <c r="D464" s="357"/>
      <c r="E464" s="360"/>
    </row>
    <row r="465" spans="1:5" ht="25" x14ac:dyDescent="0.35">
      <c r="A465" s="593" t="s">
        <v>553</v>
      </c>
      <c r="B465" s="593" t="s">
        <v>554</v>
      </c>
      <c r="C465" s="355" t="s">
        <v>555</v>
      </c>
      <c r="D465" s="376" t="s">
        <v>129</v>
      </c>
      <c r="E465" s="600" t="s">
        <v>140</v>
      </c>
    </row>
    <row r="466" spans="1:5" ht="25" x14ac:dyDescent="0.35">
      <c r="A466" s="594"/>
      <c r="B466" s="594"/>
      <c r="C466" s="358" t="s">
        <v>556</v>
      </c>
      <c r="D466" s="355" t="s">
        <v>142</v>
      </c>
      <c r="E466" s="601"/>
    </row>
    <row r="467" spans="1:5" ht="15" thickBot="1" x14ac:dyDescent="0.4">
      <c r="A467" s="595"/>
      <c r="B467" s="595"/>
      <c r="C467" s="357"/>
      <c r="D467" s="374"/>
      <c r="E467" s="602"/>
    </row>
    <row r="468" spans="1:5" ht="25" x14ac:dyDescent="0.35">
      <c r="A468" s="593" t="s">
        <v>557</v>
      </c>
      <c r="B468" s="593" t="s">
        <v>138</v>
      </c>
      <c r="C468" s="355" t="s">
        <v>139</v>
      </c>
      <c r="D468" s="376" t="s">
        <v>129</v>
      </c>
      <c r="E468" s="600" t="s">
        <v>140</v>
      </c>
    </row>
    <row r="469" spans="1:5" ht="25" x14ac:dyDescent="0.35">
      <c r="A469" s="594"/>
      <c r="B469" s="594"/>
      <c r="C469" s="355" t="s">
        <v>141</v>
      </c>
      <c r="D469" s="355" t="s">
        <v>142</v>
      </c>
      <c r="E469" s="601"/>
    </row>
    <row r="470" spans="1:5" ht="15" thickBot="1" x14ac:dyDescent="0.4">
      <c r="A470" s="595"/>
      <c r="B470" s="595"/>
      <c r="C470" s="360"/>
      <c r="D470" s="374"/>
      <c r="E470" s="602"/>
    </row>
    <row r="471" spans="1:5" ht="37.5" x14ac:dyDescent="0.35">
      <c r="A471" s="603">
        <v>30</v>
      </c>
      <c r="B471" s="603" t="s">
        <v>558</v>
      </c>
      <c r="C471" s="355" t="s">
        <v>559</v>
      </c>
      <c r="D471" s="359" t="s">
        <v>560</v>
      </c>
      <c r="E471" s="355" t="s">
        <v>561</v>
      </c>
    </row>
    <row r="472" spans="1:5" ht="37.5" x14ac:dyDescent="0.35">
      <c r="A472" s="604"/>
      <c r="B472" s="604"/>
      <c r="C472" s="355" t="s">
        <v>562</v>
      </c>
      <c r="D472" s="359" t="s">
        <v>563</v>
      </c>
      <c r="E472" s="355" t="s">
        <v>564</v>
      </c>
    </row>
    <row r="473" spans="1:5" ht="25" x14ac:dyDescent="0.35">
      <c r="A473" s="604"/>
      <c r="B473" s="604"/>
      <c r="C473" s="355" t="s">
        <v>565</v>
      </c>
      <c r="D473" s="359" t="s">
        <v>566</v>
      </c>
      <c r="E473" s="356"/>
    </row>
    <row r="474" spans="1:5" x14ac:dyDescent="0.35">
      <c r="A474" s="604"/>
      <c r="B474" s="604"/>
      <c r="C474" s="358" t="s">
        <v>567</v>
      </c>
      <c r="D474" s="359"/>
      <c r="E474" s="356"/>
    </row>
    <row r="475" spans="1:5" x14ac:dyDescent="0.35">
      <c r="A475" s="604"/>
      <c r="B475" s="604"/>
      <c r="C475" s="358" t="s">
        <v>568</v>
      </c>
      <c r="D475" s="376"/>
      <c r="E475" s="356"/>
    </row>
    <row r="476" spans="1:5" x14ac:dyDescent="0.35">
      <c r="A476" s="604"/>
      <c r="B476" s="604"/>
      <c r="C476" s="358" t="s">
        <v>569</v>
      </c>
      <c r="D476" s="356"/>
      <c r="E476" s="356"/>
    </row>
    <row r="477" spans="1:5" x14ac:dyDescent="0.35">
      <c r="A477" s="604"/>
      <c r="B477" s="604"/>
      <c r="C477" s="358" t="s">
        <v>570</v>
      </c>
      <c r="D477" s="356"/>
      <c r="E477" s="356"/>
    </row>
    <row r="478" spans="1:5" x14ac:dyDescent="0.35">
      <c r="A478" s="604"/>
      <c r="B478" s="604"/>
      <c r="C478" s="358" t="s">
        <v>571</v>
      </c>
      <c r="D478" s="356"/>
      <c r="E478" s="356"/>
    </row>
    <row r="479" spans="1:5" x14ac:dyDescent="0.35">
      <c r="A479" s="604"/>
      <c r="B479" s="604"/>
      <c r="C479" s="358" t="s">
        <v>572</v>
      </c>
      <c r="D479" s="356"/>
      <c r="E479" s="356"/>
    </row>
    <row r="480" spans="1:5" x14ac:dyDescent="0.35">
      <c r="A480" s="604"/>
      <c r="B480" s="604"/>
      <c r="C480" s="358" t="s">
        <v>573</v>
      </c>
      <c r="D480" s="356"/>
      <c r="E480" s="356"/>
    </row>
    <row r="481" spans="1:5" ht="15" thickBot="1" x14ac:dyDescent="0.4">
      <c r="A481" s="605"/>
      <c r="B481" s="605"/>
      <c r="C481" s="360"/>
      <c r="D481" s="357"/>
      <c r="E481" s="357"/>
    </row>
    <row r="482" spans="1:5" x14ac:dyDescent="0.35">
      <c r="A482" s="593" t="s">
        <v>574</v>
      </c>
      <c r="B482" s="593" t="s">
        <v>575</v>
      </c>
      <c r="C482" s="355" t="s">
        <v>576</v>
      </c>
      <c r="D482" s="376" t="s">
        <v>129</v>
      </c>
      <c r="E482" s="600" t="s">
        <v>140</v>
      </c>
    </row>
    <row r="483" spans="1:5" ht="25" x14ac:dyDescent="0.35">
      <c r="A483" s="594"/>
      <c r="B483" s="594"/>
      <c r="C483" s="355" t="s">
        <v>136</v>
      </c>
      <c r="D483" s="355" t="s">
        <v>142</v>
      </c>
      <c r="E483" s="601"/>
    </row>
    <row r="484" spans="1:5" ht="15" thickBot="1" x14ac:dyDescent="0.4">
      <c r="A484" s="595"/>
      <c r="B484" s="595"/>
      <c r="C484" s="357"/>
      <c r="D484" s="374"/>
      <c r="E484" s="602"/>
    </row>
    <row r="485" spans="1:5" ht="25" x14ac:dyDescent="0.35">
      <c r="A485" s="593" t="s">
        <v>577</v>
      </c>
      <c r="B485" s="593" t="s">
        <v>138</v>
      </c>
      <c r="C485" s="355" t="s">
        <v>139</v>
      </c>
      <c r="D485" s="376" t="s">
        <v>129</v>
      </c>
      <c r="E485" s="600" t="s">
        <v>140</v>
      </c>
    </row>
    <row r="486" spans="1:5" ht="25" x14ac:dyDescent="0.35">
      <c r="A486" s="594"/>
      <c r="B486" s="594"/>
      <c r="C486" s="355" t="s">
        <v>141</v>
      </c>
      <c r="D486" s="355" t="s">
        <v>142</v>
      </c>
      <c r="E486" s="601"/>
    </row>
    <row r="487" spans="1:5" ht="15" thickBot="1" x14ac:dyDescent="0.4">
      <c r="A487" s="595"/>
      <c r="B487" s="595"/>
      <c r="C487" s="360"/>
      <c r="D487" s="374"/>
      <c r="E487" s="602"/>
    </row>
    <row r="488" spans="1:5" ht="25" x14ac:dyDescent="0.35">
      <c r="A488" s="603">
        <v>31</v>
      </c>
      <c r="B488" s="427" t="s">
        <v>578</v>
      </c>
      <c r="C488" s="600" t="s">
        <v>579</v>
      </c>
      <c r="D488" s="359" t="s">
        <v>580</v>
      </c>
      <c r="E488" s="355" t="s">
        <v>306</v>
      </c>
    </row>
    <row r="489" spans="1:5" ht="37.5" x14ac:dyDescent="0.35">
      <c r="A489" s="604"/>
      <c r="B489" s="427"/>
      <c r="C489" s="601"/>
      <c r="D489" s="359" t="s">
        <v>581</v>
      </c>
      <c r="E489" s="355" t="s">
        <v>582</v>
      </c>
    </row>
    <row r="490" spans="1:5" ht="25" x14ac:dyDescent="0.35">
      <c r="A490" s="604"/>
      <c r="B490" s="427" t="s">
        <v>87</v>
      </c>
      <c r="C490" s="601"/>
      <c r="D490" s="359" t="s">
        <v>583</v>
      </c>
      <c r="E490" s="359"/>
    </row>
    <row r="491" spans="1:5" ht="15" thickBot="1" x14ac:dyDescent="0.4">
      <c r="A491" s="605"/>
      <c r="B491" s="357"/>
      <c r="C491" s="602"/>
      <c r="D491" s="374"/>
      <c r="E491" s="357"/>
    </row>
    <row r="492" spans="1:5" ht="37.5" x14ac:dyDescent="0.35">
      <c r="A492" s="603">
        <v>32</v>
      </c>
      <c r="B492" s="427" t="s">
        <v>584</v>
      </c>
      <c r="C492" s="600" t="s">
        <v>585</v>
      </c>
      <c r="D492" s="359" t="s">
        <v>586</v>
      </c>
      <c r="E492" s="355" t="s">
        <v>306</v>
      </c>
    </row>
    <row r="493" spans="1:5" ht="25" x14ac:dyDescent="0.35">
      <c r="A493" s="604"/>
      <c r="B493" s="427" t="s">
        <v>87</v>
      </c>
      <c r="C493" s="601"/>
      <c r="D493" s="359" t="s">
        <v>587</v>
      </c>
      <c r="E493" s="355" t="s">
        <v>446</v>
      </c>
    </row>
    <row r="494" spans="1:5" x14ac:dyDescent="0.35">
      <c r="A494" s="604"/>
      <c r="B494" s="356"/>
      <c r="C494" s="601"/>
      <c r="D494" s="359"/>
      <c r="E494" s="359"/>
    </row>
    <row r="495" spans="1:5" ht="15" thickBot="1" x14ac:dyDescent="0.4">
      <c r="A495" s="605"/>
      <c r="B495" s="357"/>
      <c r="C495" s="602"/>
      <c r="D495" s="374"/>
      <c r="E495" s="357"/>
    </row>
    <row r="496" spans="1:5" x14ac:dyDescent="0.35">
      <c r="A496" s="642" t="s">
        <v>588</v>
      </c>
      <c r="B496" s="643"/>
      <c r="C496" s="643"/>
      <c r="D496" s="643"/>
      <c r="E496" s="644"/>
    </row>
    <row r="497" spans="1:5" x14ac:dyDescent="0.35">
      <c r="A497" s="645" t="s">
        <v>589</v>
      </c>
      <c r="B497" s="646"/>
      <c r="C497" s="646"/>
      <c r="D497" s="646"/>
      <c r="E497" s="647"/>
    </row>
    <row r="498" spans="1:5" x14ac:dyDescent="0.35">
      <c r="A498" s="645" t="s">
        <v>590</v>
      </c>
      <c r="B498" s="646"/>
      <c r="C498" s="646"/>
      <c r="D498" s="646"/>
      <c r="E498" s="647"/>
    </row>
    <row r="499" spans="1:5" x14ac:dyDescent="0.35">
      <c r="A499" s="645" t="s">
        <v>591</v>
      </c>
      <c r="B499" s="646"/>
      <c r="C499" s="646"/>
      <c r="D499" s="646"/>
      <c r="E499" s="647"/>
    </row>
    <row r="500" spans="1:5" x14ac:dyDescent="0.35">
      <c r="A500" s="645" t="s">
        <v>592</v>
      </c>
      <c r="B500" s="646"/>
      <c r="C500" s="646"/>
      <c r="D500" s="646"/>
      <c r="E500" s="647"/>
    </row>
    <row r="501" spans="1:5" ht="15" thickBot="1" x14ac:dyDescent="0.4">
      <c r="A501" s="648"/>
      <c r="B501" s="649"/>
      <c r="C501" s="649"/>
      <c r="D501" s="649"/>
      <c r="E501" s="650"/>
    </row>
    <row r="502" spans="1:5" ht="25" x14ac:dyDescent="0.35">
      <c r="A502" s="603">
        <v>33</v>
      </c>
      <c r="B502" s="603" t="s">
        <v>593</v>
      </c>
      <c r="C502" s="355" t="s">
        <v>594</v>
      </c>
      <c r="D502" s="376" t="s">
        <v>595</v>
      </c>
      <c r="E502" s="355" t="s">
        <v>596</v>
      </c>
    </row>
    <row r="503" spans="1:5" ht="25" x14ac:dyDescent="0.35">
      <c r="A503" s="604"/>
      <c r="B503" s="604"/>
      <c r="C503" s="355" t="s">
        <v>597</v>
      </c>
      <c r="D503" s="376" t="s">
        <v>598</v>
      </c>
      <c r="E503" s="355" t="s">
        <v>325</v>
      </c>
    </row>
    <row r="504" spans="1:5" ht="25" x14ac:dyDescent="0.35">
      <c r="A504" s="604"/>
      <c r="B504" s="604"/>
      <c r="C504" s="358" t="s">
        <v>599</v>
      </c>
      <c r="D504" s="376" t="s">
        <v>600</v>
      </c>
      <c r="E504" s="355" t="s">
        <v>601</v>
      </c>
    </row>
    <row r="505" spans="1:5" ht="25" x14ac:dyDescent="0.35">
      <c r="A505" s="604"/>
      <c r="B505" s="604"/>
      <c r="C505" s="358" t="s">
        <v>602</v>
      </c>
      <c r="D505" s="359"/>
      <c r="E505" s="355" t="s">
        <v>603</v>
      </c>
    </row>
    <row r="506" spans="1:5" ht="50" x14ac:dyDescent="0.35">
      <c r="A506" s="604"/>
      <c r="B506" s="604"/>
      <c r="C506" s="389" t="s">
        <v>604</v>
      </c>
      <c r="D506" s="359"/>
      <c r="E506" s="356"/>
    </row>
    <row r="507" spans="1:5" x14ac:dyDescent="0.35">
      <c r="A507" s="604"/>
      <c r="B507" s="604"/>
      <c r="C507" s="375"/>
      <c r="D507" s="376"/>
      <c r="E507" s="356"/>
    </row>
    <row r="508" spans="1:5" ht="25" x14ac:dyDescent="0.35">
      <c r="A508" s="604"/>
      <c r="B508" s="604"/>
      <c r="C508" s="427" t="s">
        <v>605</v>
      </c>
      <c r="D508" s="356"/>
      <c r="E508" s="356"/>
    </row>
    <row r="509" spans="1:5" ht="15" thickBot="1" x14ac:dyDescent="0.4">
      <c r="A509" s="605"/>
      <c r="B509" s="605"/>
      <c r="C509" s="431"/>
      <c r="D509" s="357"/>
      <c r="E509" s="357"/>
    </row>
    <row r="510" spans="1:5" ht="25" x14ac:dyDescent="0.35">
      <c r="A510" s="593" t="s">
        <v>606</v>
      </c>
      <c r="B510" s="593" t="s">
        <v>607</v>
      </c>
      <c r="C510" s="355" t="s">
        <v>608</v>
      </c>
      <c r="D510" s="376" t="s">
        <v>129</v>
      </c>
      <c r="E510" s="600" t="s">
        <v>140</v>
      </c>
    </row>
    <row r="511" spans="1:5" ht="25" x14ac:dyDescent="0.35">
      <c r="A511" s="594"/>
      <c r="B511" s="594"/>
      <c r="C511" s="355" t="s">
        <v>136</v>
      </c>
      <c r="D511" s="355" t="s">
        <v>142</v>
      </c>
      <c r="E511" s="601"/>
    </row>
    <row r="512" spans="1:5" ht="15" thickBot="1" x14ac:dyDescent="0.4">
      <c r="A512" s="595"/>
      <c r="B512" s="595"/>
      <c r="C512" s="357"/>
      <c r="D512" s="374"/>
      <c r="E512" s="602"/>
    </row>
    <row r="513" spans="1:5" ht="25" x14ac:dyDescent="0.35">
      <c r="A513" s="593" t="s">
        <v>609</v>
      </c>
      <c r="B513" s="593" t="s">
        <v>610</v>
      </c>
      <c r="C513" s="355" t="s">
        <v>611</v>
      </c>
      <c r="D513" s="376" t="s">
        <v>129</v>
      </c>
      <c r="E513" s="600" t="s">
        <v>140</v>
      </c>
    </row>
    <row r="514" spans="1:5" ht="25" x14ac:dyDescent="0.35">
      <c r="A514" s="594"/>
      <c r="B514" s="594"/>
      <c r="C514" s="355" t="s">
        <v>136</v>
      </c>
      <c r="D514" s="355" t="s">
        <v>142</v>
      </c>
      <c r="E514" s="601"/>
    </row>
    <row r="515" spans="1:5" ht="15" thickBot="1" x14ac:dyDescent="0.4">
      <c r="A515" s="595"/>
      <c r="B515" s="595"/>
      <c r="C515" s="357"/>
      <c r="D515" s="374"/>
      <c r="E515" s="602"/>
    </row>
    <row r="516" spans="1:5" ht="25" x14ac:dyDescent="0.35">
      <c r="A516" s="593" t="s">
        <v>612</v>
      </c>
      <c r="B516" s="593" t="s">
        <v>613</v>
      </c>
      <c r="C516" s="355" t="s">
        <v>614</v>
      </c>
      <c r="D516" s="376" t="s">
        <v>129</v>
      </c>
      <c r="E516" s="600" t="s">
        <v>140</v>
      </c>
    </row>
    <row r="517" spans="1:5" ht="25" x14ac:dyDescent="0.35">
      <c r="A517" s="594"/>
      <c r="B517" s="594"/>
      <c r="C517" s="355" t="s">
        <v>136</v>
      </c>
      <c r="D517" s="355" t="s">
        <v>142</v>
      </c>
      <c r="E517" s="601"/>
    </row>
    <row r="518" spans="1:5" ht="15" thickBot="1" x14ac:dyDescent="0.4">
      <c r="A518" s="595"/>
      <c r="B518" s="595"/>
      <c r="C518" s="357"/>
      <c r="D518" s="374"/>
      <c r="E518" s="602"/>
    </row>
    <row r="519" spans="1:5" ht="25" x14ac:dyDescent="0.35">
      <c r="A519" s="593" t="s">
        <v>615</v>
      </c>
      <c r="B519" s="593" t="s">
        <v>138</v>
      </c>
      <c r="C519" s="355" t="s">
        <v>139</v>
      </c>
      <c r="D519" s="376" t="s">
        <v>129</v>
      </c>
      <c r="E519" s="600" t="s">
        <v>140</v>
      </c>
    </row>
    <row r="520" spans="1:5" ht="25" x14ac:dyDescent="0.35">
      <c r="A520" s="594"/>
      <c r="B520" s="594"/>
      <c r="C520" s="355" t="s">
        <v>141</v>
      </c>
      <c r="D520" s="355" t="s">
        <v>142</v>
      </c>
      <c r="E520" s="601"/>
    </row>
    <row r="521" spans="1:5" ht="15" thickBot="1" x14ac:dyDescent="0.4">
      <c r="A521" s="595"/>
      <c r="B521" s="595"/>
      <c r="C521" s="360"/>
      <c r="D521" s="374"/>
      <c r="E521" s="602"/>
    </row>
    <row r="522" spans="1:5" ht="25" x14ac:dyDescent="0.35">
      <c r="A522" s="603">
        <v>34</v>
      </c>
      <c r="B522" s="603" t="s">
        <v>616</v>
      </c>
      <c r="C522" s="355" t="s">
        <v>617</v>
      </c>
      <c r="D522" s="376" t="s">
        <v>595</v>
      </c>
      <c r="E522" s="355" t="s">
        <v>596</v>
      </c>
    </row>
    <row r="523" spans="1:5" ht="25" x14ac:dyDescent="0.35">
      <c r="A523" s="604"/>
      <c r="B523" s="604"/>
      <c r="C523" s="355" t="s">
        <v>597</v>
      </c>
      <c r="D523" s="376" t="s">
        <v>598</v>
      </c>
      <c r="E523" s="355" t="s">
        <v>325</v>
      </c>
    </row>
    <row r="524" spans="1:5" ht="25" x14ac:dyDescent="0.35">
      <c r="A524" s="604"/>
      <c r="B524" s="604"/>
      <c r="C524" s="358" t="s">
        <v>599</v>
      </c>
      <c r="D524" s="376" t="s">
        <v>618</v>
      </c>
      <c r="E524" s="355" t="s">
        <v>619</v>
      </c>
    </row>
    <row r="525" spans="1:5" ht="25" x14ac:dyDescent="0.35">
      <c r="A525" s="604"/>
      <c r="B525" s="604"/>
      <c r="C525" s="358" t="s">
        <v>602</v>
      </c>
      <c r="D525" s="359"/>
      <c r="E525" s="355" t="s">
        <v>620</v>
      </c>
    </row>
    <row r="526" spans="1:5" ht="50" x14ac:dyDescent="0.35">
      <c r="A526" s="604"/>
      <c r="B526" s="604"/>
      <c r="C526" s="389" t="s">
        <v>604</v>
      </c>
      <c r="D526" s="359"/>
      <c r="E526" s="356"/>
    </row>
    <row r="527" spans="1:5" x14ac:dyDescent="0.35">
      <c r="A527" s="604"/>
      <c r="B527" s="604"/>
      <c r="C527" s="375"/>
      <c r="D527" s="376"/>
      <c r="E527" s="356"/>
    </row>
    <row r="528" spans="1:5" ht="25" x14ac:dyDescent="0.35">
      <c r="A528" s="604"/>
      <c r="B528" s="604"/>
      <c r="C528" s="427" t="s">
        <v>605</v>
      </c>
      <c r="D528" s="356"/>
      <c r="E528" s="356"/>
    </row>
    <row r="529" spans="1:5" ht="15" thickBot="1" x14ac:dyDescent="0.4">
      <c r="A529" s="605"/>
      <c r="B529" s="605"/>
      <c r="C529" s="360"/>
      <c r="D529" s="357"/>
      <c r="E529" s="357"/>
    </row>
    <row r="530" spans="1:5" ht="25" x14ac:dyDescent="0.35">
      <c r="A530" s="593" t="s">
        <v>621</v>
      </c>
      <c r="B530" s="593" t="s">
        <v>622</v>
      </c>
      <c r="C530" s="355" t="s">
        <v>608</v>
      </c>
      <c r="D530" s="376" t="s">
        <v>129</v>
      </c>
      <c r="E530" s="600" t="s">
        <v>140</v>
      </c>
    </row>
    <row r="531" spans="1:5" ht="25" x14ac:dyDescent="0.35">
      <c r="A531" s="594"/>
      <c r="B531" s="594"/>
      <c r="C531" s="355" t="s">
        <v>136</v>
      </c>
      <c r="D531" s="355" t="s">
        <v>142</v>
      </c>
      <c r="E531" s="601"/>
    </row>
    <row r="532" spans="1:5" ht="15" thickBot="1" x14ac:dyDescent="0.4">
      <c r="A532" s="595"/>
      <c r="B532" s="595"/>
      <c r="C532" s="357"/>
      <c r="D532" s="374"/>
      <c r="E532" s="602"/>
    </row>
    <row r="533" spans="1:5" ht="25" x14ac:dyDescent="0.35">
      <c r="A533" s="593" t="s">
        <v>623</v>
      </c>
      <c r="B533" s="593" t="s">
        <v>610</v>
      </c>
      <c r="C533" s="355" t="s">
        <v>611</v>
      </c>
      <c r="D533" s="376" t="s">
        <v>129</v>
      </c>
      <c r="E533" s="600" t="s">
        <v>140</v>
      </c>
    </row>
    <row r="534" spans="1:5" ht="25" x14ac:dyDescent="0.35">
      <c r="A534" s="594"/>
      <c r="B534" s="594"/>
      <c r="C534" s="355" t="s">
        <v>136</v>
      </c>
      <c r="D534" s="355" t="s">
        <v>142</v>
      </c>
      <c r="E534" s="601"/>
    </row>
    <row r="535" spans="1:5" ht="15" thickBot="1" x14ac:dyDescent="0.4">
      <c r="A535" s="595"/>
      <c r="B535" s="595"/>
      <c r="C535" s="357"/>
      <c r="D535" s="374"/>
      <c r="E535" s="602"/>
    </row>
    <row r="536" spans="1:5" ht="25" x14ac:dyDescent="0.35">
      <c r="A536" s="593" t="s">
        <v>624</v>
      </c>
      <c r="B536" s="593" t="s">
        <v>613</v>
      </c>
      <c r="C536" s="355" t="s">
        <v>614</v>
      </c>
      <c r="D536" s="376" t="s">
        <v>129</v>
      </c>
      <c r="E536" s="600" t="s">
        <v>140</v>
      </c>
    </row>
    <row r="537" spans="1:5" ht="25" x14ac:dyDescent="0.35">
      <c r="A537" s="594"/>
      <c r="B537" s="594"/>
      <c r="C537" s="355" t="s">
        <v>136</v>
      </c>
      <c r="D537" s="355" t="s">
        <v>142</v>
      </c>
      <c r="E537" s="601"/>
    </row>
    <row r="538" spans="1:5" ht="15" thickBot="1" x14ac:dyDescent="0.4">
      <c r="A538" s="595"/>
      <c r="B538" s="595"/>
      <c r="C538" s="357"/>
      <c r="D538" s="374"/>
      <c r="E538" s="602"/>
    </row>
    <row r="539" spans="1:5" ht="25" x14ac:dyDescent="0.35">
      <c r="A539" s="593" t="s">
        <v>625</v>
      </c>
      <c r="B539" s="593" t="s">
        <v>138</v>
      </c>
      <c r="C539" s="355" t="s">
        <v>139</v>
      </c>
      <c r="D539" s="376" t="s">
        <v>129</v>
      </c>
      <c r="E539" s="600" t="s">
        <v>140</v>
      </c>
    </row>
    <row r="540" spans="1:5" ht="25" x14ac:dyDescent="0.35">
      <c r="A540" s="594"/>
      <c r="B540" s="594"/>
      <c r="C540" s="355" t="s">
        <v>141</v>
      </c>
      <c r="D540" s="355" t="s">
        <v>142</v>
      </c>
      <c r="E540" s="601"/>
    </row>
    <row r="541" spans="1:5" ht="15" thickBot="1" x14ac:dyDescent="0.4">
      <c r="A541" s="595"/>
      <c r="B541" s="595"/>
      <c r="C541" s="360"/>
      <c r="D541" s="374"/>
      <c r="E541" s="602"/>
    </row>
    <row r="542" spans="1:5" ht="25" x14ac:dyDescent="0.35">
      <c r="A542" s="603">
        <v>35</v>
      </c>
      <c r="B542" s="603" t="s">
        <v>626</v>
      </c>
      <c r="C542" s="355" t="s">
        <v>617</v>
      </c>
      <c r="D542" s="376" t="s">
        <v>595</v>
      </c>
      <c r="E542" s="355" t="s">
        <v>596</v>
      </c>
    </row>
    <row r="543" spans="1:5" ht="25" x14ac:dyDescent="0.35">
      <c r="A543" s="604"/>
      <c r="B543" s="604"/>
      <c r="C543" s="355" t="s">
        <v>597</v>
      </c>
      <c r="D543" s="376" t="s">
        <v>598</v>
      </c>
      <c r="E543" s="355" t="s">
        <v>325</v>
      </c>
    </row>
    <row r="544" spans="1:5" ht="25" x14ac:dyDescent="0.35">
      <c r="A544" s="604"/>
      <c r="B544" s="604"/>
      <c r="C544" s="358" t="s">
        <v>599</v>
      </c>
      <c r="D544" s="376" t="s">
        <v>618</v>
      </c>
      <c r="E544" s="355" t="s">
        <v>619</v>
      </c>
    </row>
    <row r="545" spans="1:5" ht="25" x14ac:dyDescent="0.35">
      <c r="A545" s="604"/>
      <c r="B545" s="604"/>
      <c r="C545" s="358" t="s">
        <v>602</v>
      </c>
      <c r="D545" s="359"/>
      <c r="E545" s="355" t="s">
        <v>620</v>
      </c>
    </row>
    <row r="546" spans="1:5" ht="50" x14ac:dyDescent="0.35">
      <c r="A546" s="604"/>
      <c r="B546" s="604"/>
      <c r="C546" s="389" t="s">
        <v>604</v>
      </c>
      <c r="D546" s="359"/>
      <c r="E546" s="359"/>
    </row>
    <row r="547" spans="1:5" x14ac:dyDescent="0.35">
      <c r="A547" s="604"/>
      <c r="B547" s="604"/>
      <c r="C547" s="375"/>
      <c r="D547" s="376"/>
      <c r="E547" s="356"/>
    </row>
    <row r="548" spans="1:5" ht="25" x14ac:dyDescent="0.35">
      <c r="A548" s="604"/>
      <c r="B548" s="604"/>
      <c r="C548" s="427" t="s">
        <v>605</v>
      </c>
      <c r="D548" s="356"/>
      <c r="E548" s="356"/>
    </row>
    <row r="549" spans="1:5" ht="15" thickBot="1" x14ac:dyDescent="0.4">
      <c r="A549" s="605"/>
      <c r="B549" s="605"/>
      <c r="C549" s="360"/>
      <c r="D549" s="357"/>
      <c r="E549" s="357"/>
    </row>
    <row r="550" spans="1:5" ht="25" x14ac:dyDescent="0.35">
      <c r="A550" s="593" t="s">
        <v>627</v>
      </c>
      <c r="B550" s="593" t="s">
        <v>628</v>
      </c>
      <c r="C550" s="355" t="s">
        <v>629</v>
      </c>
      <c r="D550" s="376" t="s">
        <v>129</v>
      </c>
      <c r="E550" s="600" t="s">
        <v>140</v>
      </c>
    </row>
    <row r="551" spans="1:5" ht="25" x14ac:dyDescent="0.35">
      <c r="A551" s="594"/>
      <c r="B551" s="594"/>
      <c r="C551" s="355" t="s">
        <v>136</v>
      </c>
      <c r="D551" s="355" t="s">
        <v>142</v>
      </c>
      <c r="E551" s="601"/>
    </row>
    <row r="552" spans="1:5" ht="15" thickBot="1" x14ac:dyDescent="0.4">
      <c r="A552" s="595"/>
      <c r="B552" s="595"/>
      <c r="C552" s="357"/>
      <c r="D552" s="374"/>
      <c r="E552" s="602"/>
    </row>
    <row r="553" spans="1:5" ht="25" x14ac:dyDescent="0.35">
      <c r="A553" s="593" t="s">
        <v>630</v>
      </c>
      <c r="B553" s="593" t="s">
        <v>610</v>
      </c>
      <c r="C553" s="355" t="s">
        <v>611</v>
      </c>
      <c r="D553" s="376" t="s">
        <v>129</v>
      </c>
      <c r="E553" s="600" t="s">
        <v>140</v>
      </c>
    </row>
    <row r="554" spans="1:5" ht="25" x14ac:dyDescent="0.35">
      <c r="A554" s="594"/>
      <c r="B554" s="594"/>
      <c r="C554" s="355" t="s">
        <v>136</v>
      </c>
      <c r="D554" s="355" t="s">
        <v>142</v>
      </c>
      <c r="E554" s="601"/>
    </row>
    <row r="555" spans="1:5" ht="15" thickBot="1" x14ac:dyDescent="0.4">
      <c r="A555" s="595"/>
      <c r="B555" s="595"/>
      <c r="C555" s="357"/>
      <c r="D555" s="374"/>
      <c r="E555" s="602"/>
    </row>
    <row r="556" spans="1:5" ht="25" x14ac:dyDescent="0.35">
      <c r="A556" s="593" t="s">
        <v>631</v>
      </c>
      <c r="B556" s="593" t="s">
        <v>613</v>
      </c>
      <c r="C556" s="355" t="s">
        <v>614</v>
      </c>
      <c r="D556" s="376" t="s">
        <v>129</v>
      </c>
      <c r="E556" s="600" t="s">
        <v>140</v>
      </c>
    </row>
    <row r="557" spans="1:5" ht="25" x14ac:dyDescent="0.35">
      <c r="A557" s="594"/>
      <c r="B557" s="594"/>
      <c r="C557" s="355" t="s">
        <v>136</v>
      </c>
      <c r="D557" s="355" t="s">
        <v>142</v>
      </c>
      <c r="E557" s="601"/>
    </row>
    <row r="558" spans="1:5" ht="15" thickBot="1" x14ac:dyDescent="0.4">
      <c r="A558" s="595"/>
      <c r="B558" s="595"/>
      <c r="C558" s="357"/>
      <c r="D558" s="374"/>
      <c r="E558" s="602"/>
    </row>
    <row r="559" spans="1:5" ht="25" x14ac:dyDescent="0.35">
      <c r="A559" s="593" t="s">
        <v>632</v>
      </c>
      <c r="B559" s="593" t="s">
        <v>138</v>
      </c>
      <c r="C559" s="355" t="s">
        <v>139</v>
      </c>
      <c r="D559" s="376" t="s">
        <v>129</v>
      </c>
      <c r="E559" s="600" t="s">
        <v>140</v>
      </c>
    </row>
    <row r="560" spans="1:5" ht="25" x14ac:dyDescent="0.35">
      <c r="A560" s="594"/>
      <c r="B560" s="594"/>
      <c r="C560" s="355" t="s">
        <v>141</v>
      </c>
      <c r="D560" s="355" t="s">
        <v>142</v>
      </c>
      <c r="E560" s="601"/>
    </row>
    <row r="561" spans="1:5" ht="15" thickBot="1" x14ac:dyDescent="0.4">
      <c r="A561" s="595"/>
      <c r="B561" s="595"/>
      <c r="C561" s="360"/>
      <c r="D561" s="374"/>
      <c r="E561" s="602"/>
    </row>
    <row r="562" spans="1:5" ht="25" x14ac:dyDescent="0.35">
      <c r="A562" s="603">
        <v>36</v>
      </c>
      <c r="B562" s="603" t="s">
        <v>633</v>
      </c>
      <c r="C562" s="355" t="s">
        <v>634</v>
      </c>
      <c r="D562" s="376" t="s">
        <v>595</v>
      </c>
      <c r="E562" s="355" t="s">
        <v>596</v>
      </c>
    </row>
    <row r="563" spans="1:5" ht="25" x14ac:dyDescent="0.35">
      <c r="A563" s="604"/>
      <c r="B563" s="604"/>
      <c r="C563" s="355" t="s">
        <v>597</v>
      </c>
      <c r="D563" s="376" t="s">
        <v>598</v>
      </c>
      <c r="E563" s="355" t="s">
        <v>325</v>
      </c>
    </row>
    <row r="564" spans="1:5" ht="25" x14ac:dyDescent="0.35">
      <c r="A564" s="604"/>
      <c r="B564" s="604"/>
      <c r="C564" s="358" t="s">
        <v>599</v>
      </c>
      <c r="D564" s="376" t="s">
        <v>635</v>
      </c>
      <c r="E564" s="355" t="s">
        <v>636</v>
      </c>
    </row>
    <row r="565" spans="1:5" ht="25" x14ac:dyDescent="0.35">
      <c r="A565" s="604"/>
      <c r="B565" s="604"/>
      <c r="C565" s="358" t="s">
        <v>602</v>
      </c>
      <c r="D565" s="359"/>
      <c r="E565" s="355" t="s">
        <v>620</v>
      </c>
    </row>
    <row r="566" spans="1:5" ht="50" x14ac:dyDescent="0.35">
      <c r="A566" s="604"/>
      <c r="B566" s="604"/>
      <c r="C566" s="389" t="s">
        <v>604</v>
      </c>
      <c r="D566" s="359"/>
      <c r="E566" s="356"/>
    </row>
    <row r="567" spans="1:5" x14ac:dyDescent="0.35">
      <c r="A567" s="604"/>
      <c r="B567" s="604"/>
      <c r="C567" s="375"/>
      <c r="D567" s="376"/>
      <c r="E567" s="356"/>
    </row>
    <row r="568" spans="1:5" ht="25" x14ac:dyDescent="0.35">
      <c r="A568" s="604"/>
      <c r="B568" s="604"/>
      <c r="C568" s="427" t="s">
        <v>605</v>
      </c>
      <c r="D568" s="356"/>
      <c r="E568" s="356"/>
    </row>
    <row r="569" spans="1:5" ht="15" thickBot="1" x14ac:dyDescent="0.4">
      <c r="A569" s="605"/>
      <c r="B569" s="605"/>
      <c r="C569" s="360"/>
      <c r="D569" s="357"/>
      <c r="E569" s="357"/>
    </row>
    <row r="570" spans="1:5" ht="25" x14ac:dyDescent="0.35">
      <c r="A570" s="593" t="s">
        <v>637</v>
      </c>
      <c r="B570" s="593" t="s">
        <v>638</v>
      </c>
      <c r="C570" s="355" t="s">
        <v>639</v>
      </c>
      <c r="D570" s="376" t="s">
        <v>129</v>
      </c>
      <c r="E570" s="600" t="s">
        <v>140</v>
      </c>
    </row>
    <row r="571" spans="1:5" ht="25" x14ac:dyDescent="0.35">
      <c r="A571" s="594"/>
      <c r="B571" s="594"/>
      <c r="C571" s="355" t="s">
        <v>136</v>
      </c>
      <c r="D571" s="355" t="s">
        <v>142</v>
      </c>
      <c r="E571" s="601"/>
    </row>
    <row r="572" spans="1:5" ht="15" thickBot="1" x14ac:dyDescent="0.4">
      <c r="A572" s="595"/>
      <c r="B572" s="595"/>
      <c r="C572" s="357"/>
      <c r="D572" s="374"/>
      <c r="E572" s="602"/>
    </row>
    <row r="573" spans="1:5" ht="25" x14ac:dyDescent="0.35">
      <c r="A573" s="593" t="s">
        <v>640</v>
      </c>
      <c r="B573" s="593" t="s">
        <v>610</v>
      </c>
      <c r="C573" s="355" t="s">
        <v>611</v>
      </c>
      <c r="D573" s="376" t="s">
        <v>129</v>
      </c>
      <c r="E573" s="600" t="s">
        <v>140</v>
      </c>
    </row>
    <row r="574" spans="1:5" ht="25" x14ac:dyDescent="0.35">
      <c r="A574" s="594"/>
      <c r="B574" s="594"/>
      <c r="C574" s="355" t="s">
        <v>136</v>
      </c>
      <c r="D574" s="355" t="s">
        <v>142</v>
      </c>
      <c r="E574" s="601"/>
    </row>
    <row r="575" spans="1:5" ht="15" thickBot="1" x14ac:dyDescent="0.4">
      <c r="A575" s="595"/>
      <c r="B575" s="595"/>
      <c r="C575" s="357"/>
      <c r="D575" s="374"/>
      <c r="E575" s="602"/>
    </row>
    <row r="576" spans="1:5" ht="25" x14ac:dyDescent="0.35">
      <c r="A576" s="593" t="s">
        <v>641</v>
      </c>
      <c r="B576" s="593" t="s">
        <v>613</v>
      </c>
      <c r="C576" s="355" t="s">
        <v>614</v>
      </c>
      <c r="D576" s="376" t="s">
        <v>129</v>
      </c>
      <c r="E576" s="600" t="s">
        <v>140</v>
      </c>
    </row>
    <row r="577" spans="1:5" ht="25" x14ac:dyDescent="0.35">
      <c r="A577" s="594"/>
      <c r="B577" s="594"/>
      <c r="C577" s="355" t="s">
        <v>136</v>
      </c>
      <c r="D577" s="355" t="s">
        <v>142</v>
      </c>
      <c r="E577" s="601"/>
    </row>
    <row r="578" spans="1:5" ht="15" thickBot="1" x14ac:dyDescent="0.4">
      <c r="A578" s="595"/>
      <c r="B578" s="595"/>
      <c r="C578" s="357"/>
      <c r="D578" s="374"/>
      <c r="E578" s="602"/>
    </row>
    <row r="579" spans="1:5" ht="25" x14ac:dyDescent="0.35">
      <c r="A579" s="593" t="s">
        <v>642</v>
      </c>
      <c r="B579" s="593" t="s">
        <v>138</v>
      </c>
      <c r="C579" s="355" t="s">
        <v>139</v>
      </c>
      <c r="D579" s="376" t="s">
        <v>129</v>
      </c>
      <c r="E579" s="600" t="s">
        <v>140</v>
      </c>
    </row>
    <row r="580" spans="1:5" ht="25" x14ac:dyDescent="0.35">
      <c r="A580" s="594"/>
      <c r="B580" s="594"/>
      <c r="C580" s="355" t="s">
        <v>141</v>
      </c>
      <c r="D580" s="355" t="s">
        <v>142</v>
      </c>
      <c r="E580" s="601"/>
    </row>
    <row r="581" spans="1:5" ht="15" thickBot="1" x14ac:dyDescent="0.4">
      <c r="A581" s="595"/>
      <c r="B581" s="595"/>
      <c r="C581" s="360"/>
      <c r="D581" s="374"/>
      <c r="E581" s="602"/>
    </row>
    <row r="582" spans="1:5" ht="37.5" x14ac:dyDescent="0.35">
      <c r="A582" s="603">
        <v>37</v>
      </c>
      <c r="B582" s="603" t="s">
        <v>643</v>
      </c>
      <c r="C582" s="355" t="s">
        <v>644</v>
      </c>
      <c r="D582" s="355" t="s">
        <v>645</v>
      </c>
      <c r="E582" s="363" t="s">
        <v>646</v>
      </c>
    </row>
    <row r="583" spans="1:5" ht="25" x14ac:dyDescent="0.35">
      <c r="A583" s="604"/>
      <c r="B583" s="604"/>
      <c r="C583" s="355" t="s">
        <v>647</v>
      </c>
      <c r="D583" s="393"/>
      <c r="E583" s="355" t="s">
        <v>446</v>
      </c>
    </row>
    <row r="584" spans="1:5" ht="62.5" x14ac:dyDescent="0.35">
      <c r="A584" s="604"/>
      <c r="B584" s="604"/>
      <c r="C584" s="355" t="s">
        <v>648</v>
      </c>
      <c r="D584" s="359" t="s">
        <v>649</v>
      </c>
      <c r="E584" s="355" t="s">
        <v>650</v>
      </c>
    </row>
    <row r="585" spans="1:5" ht="25" x14ac:dyDescent="0.35">
      <c r="A585" s="604"/>
      <c r="B585" s="604"/>
      <c r="C585" s="364" t="s">
        <v>651</v>
      </c>
      <c r="D585" s="359" t="s">
        <v>652</v>
      </c>
      <c r="E585" s="363" t="s">
        <v>653</v>
      </c>
    </row>
    <row r="586" spans="1:5" ht="25" x14ac:dyDescent="0.35">
      <c r="A586" s="604"/>
      <c r="B586" s="604"/>
      <c r="C586" s="387" t="s">
        <v>654</v>
      </c>
      <c r="D586" s="359" t="s">
        <v>655</v>
      </c>
      <c r="E586" s="375"/>
    </row>
    <row r="587" spans="1:5" ht="25" x14ac:dyDescent="0.35">
      <c r="A587" s="604"/>
      <c r="B587" s="604"/>
      <c r="C587" s="387" t="s">
        <v>656</v>
      </c>
      <c r="D587" s="359" t="s">
        <v>657</v>
      </c>
      <c r="E587" s="356"/>
    </row>
    <row r="588" spans="1:5" x14ac:dyDescent="0.35">
      <c r="A588" s="604"/>
      <c r="B588" s="604"/>
      <c r="C588" s="387" t="s">
        <v>658</v>
      </c>
      <c r="D588" s="394"/>
      <c r="E588" s="356"/>
    </row>
    <row r="589" spans="1:5" x14ac:dyDescent="0.35">
      <c r="A589" s="604"/>
      <c r="B589" s="604"/>
      <c r="C589" s="387" t="s">
        <v>659</v>
      </c>
      <c r="D589" s="376"/>
      <c r="E589" s="356"/>
    </row>
    <row r="590" spans="1:5" x14ac:dyDescent="0.35">
      <c r="A590" s="604"/>
      <c r="B590" s="604"/>
      <c r="C590" s="387" t="s">
        <v>660</v>
      </c>
      <c r="D590" s="356"/>
      <c r="E590" s="356"/>
    </row>
    <row r="591" spans="1:5" x14ac:dyDescent="0.35">
      <c r="A591" s="604"/>
      <c r="B591" s="604"/>
      <c r="C591" s="387" t="s">
        <v>661</v>
      </c>
      <c r="D591" s="356"/>
      <c r="E591" s="356"/>
    </row>
    <row r="592" spans="1:5" ht="25" x14ac:dyDescent="0.35">
      <c r="A592" s="604"/>
      <c r="B592" s="604"/>
      <c r="C592" s="387" t="s">
        <v>662</v>
      </c>
      <c r="D592" s="356"/>
      <c r="E592" s="356"/>
    </row>
    <row r="593" spans="1:5" x14ac:dyDescent="0.35">
      <c r="A593" s="604"/>
      <c r="B593" s="604"/>
      <c r="C593" s="387" t="s">
        <v>663</v>
      </c>
      <c r="D593" s="356"/>
      <c r="E593" s="356"/>
    </row>
    <row r="594" spans="1:5" x14ac:dyDescent="0.35">
      <c r="A594" s="604"/>
      <c r="B594" s="604"/>
      <c r="C594" s="387" t="s">
        <v>664</v>
      </c>
      <c r="D594" s="356"/>
      <c r="E594" s="356"/>
    </row>
    <row r="595" spans="1:5" ht="100" x14ac:dyDescent="0.35">
      <c r="A595" s="604"/>
      <c r="B595" s="604"/>
      <c r="C595" s="364" t="s">
        <v>665</v>
      </c>
      <c r="D595" s="356"/>
      <c r="E595" s="356"/>
    </row>
    <row r="596" spans="1:5" x14ac:dyDescent="0.35">
      <c r="A596" s="604"/>
      <c r="B596" s="604"/>
      <c r="C596" s="359"/>
      <c r="D596" s="356"/>
      <c r="E596" s="356"/>
    </row>
    <row r="597" spans="1:5" x14ac:dyDescent="0.35">
      <c r="A597" s="604"/>
      <c r="B597" s="604"/>
      <c r="C597" s="356"/>
      <c r="D597" s="356"/>
      <c r="E597" s="356"/>
    </row>
    <row r="598" spans="1:5" x14ac:dyDescent="0.35">
      <c r="A598" s="604"/>
      <c r="B598" s="604"/>
      <c r="C598" s="356"/>
      <c r="D598" s="356"/>
      <c r="E598" s="356"/>
    </row>
    <row r="599" spans="1:5" x14ac:dyDescent="0.35">
      <c r="A599" s="604"/>
      <c r="B599" s="604"/>
      <c r="C599" s="356"/>
      <c r="D599" s="356"/>
      <c r="E599" s="356"/>
    </row>
    <row r="600" spans="1:5" x14ac:dyDescent="0.35">
      <c r="A600" s="604"/>
      <c r="B600" s="604"/>
      <c r="C600" s="356"/>
      <c r="D600" s="356"/>
      <c r="E600" s="356"/>
    </row>
    <row r="601" spans="1:5" x14ac:dyDescent="0.35">
      <c r="A601" s="604"/>
      <c r="B601" s="604"/>
      <c r="C601" s="356"/>
      <c r="D601" s="356"/>
      <c r="E601" s="356"/>
    </row>
    <row r="602" spans="1:5" ht="15" thickBot="1" x14ac:dyDescent="0.4">
      <c r="A602" s="605"/>
      <c r="B602" s="605"/>
      <c r="C602" s="357"/>
      <c r="D602" s="357"/>
      <c r="E602" s="357"/>
    </row>
    <row r="603" spans="1:5" x14ac:dyDescent="0.35">
      <c r="A603" s="624" t="s">
        <v>666</v>
      </c>
      <c r="B603" s="593" t="s">
        <v>667</v>
      </c>
      <c r="C603" s="600" t="s">
        <v>668</v>
      </c>
      <c r="D603" s="376" t="s">
        <v>129</v>
      </c>
      <c r="E603" s="600" t="s">
        <v>140</v>
      </c>
    </row>
    <row r="604" spans="1:5" ht="25" x14ac:dyDescent="0.35">
      <c r="A604" s="625"/>
      <c r="B604" s="594"/>
      <c r="C604" s="601"/>
      <c r="D604" s="355" t="s">
        <v>142</v>
      </c>
      <c r="E604" s="601"/>
    </row>
    <row r="605" spans="1:5" ht="15" thickBot="1" x14ac:dyDescent="0.4">
      <c r="A605" s="626"/>
      <c r="B605" s="595"/>
      <c r="C605" s="602"/>
      <c r="D605" s="374"/>
      <c r="E605" s="602"/>
    </row>
    <row r="606" spans="1:5" x14ac:dyDescent="0.35">
      <c r="A606" s="624" t="s">
        <v>669</v>
      </c>
      <c r="B606" s="593" t="s">
        <v>670</v>
      </c>
      <c r="C606" s="600" t="s">
        <v>671</v>
      </c>
      <c r="D606" s="376" t="s">
        <v>129</v>
      </c>
      <c r="E606" s="600" t="s">
        <v>140</v>
      </c>
    </row>
    <row r="607" spans="1:5" ht="25" x14ac:dyDescent="0.35">
      <c r="A607" s="625"/>
      <c r="B607" s="594"/>
      <c r="C607" s="601"/>
      <c r="D607" s="355" t="s">
        <v>142</v>
      </c>
      <c r="E607" s="601"/>
    </row>
    <row r="608" spans="1:5" ht="15" thickBot="1" x14ac:dyDescent="0.4">
      <c r="A608" s="626"/>
      <c r="B608" s="595"/>
      <c r="C608" s="602"/>
      <c r="D608" s="374"/>
      <c r="E608" s="602"/>
    </row>
    <row r="609" spans="1:5" ht="50" x14ac:dyDescent="0.35">
      <c r="A609" s="639">
        <v>38</v>
      </c>
      <c r="B609" s="603" t="s">
        <v>672</v>
      </c>
      <c r="C609" s="355" t="s">
        <v>673</v>
      </c>
      <c r="D609" s="355" t="s">
        <v>674</v>
      </c>
      <c r="E609" s="362" t="s">
        <v>675</v>
      </c>
    </row>
    <row r="610" spans="1:5" ht="37.5" x14ac:dyDescent="0.35">
      <c r="A610" s="640"/>
      <c r="B610" s="604"/>
      <c r="C610" s="355" t="s">
        <v>676</v>
      </c>
      <c r="D610" s="393"/>
      <c r="E610" s="425" t="s">
        <v>677</v>
      </c>
    </row>
    <row r="611" spans="1:5" ht="62.5" x14ac:dyDescent="0.35">
      <c r="A611" s="640"/>
      <c r="B611" s="604"/>
      <c r="C611" s="393"/>
      <c r="D611" s="359" t="s">
        <v>678</v>
      </c>
      <c r="E611" s="425" t="s">
        <v>679</v>
      </c>
    </row>
    <row r="612" spans="1:5" ht="37.5" x14ac:dyDescent="0.35">
      <c r="A612" s="640"/>
      <c r="B612" s="604"/>
      <c r="C612" s="390" t="s">
        <v>680</v>
      </c>
      <c r="D612" s="359" t="s">
        <v>681</v>
      </c>
      <c r="E612" s="355" t="s">
        <v>682</v>
      </c>
    </row>
    <row r="613" spans="1:5" ht="50" x14ac:dyDescent="0.35">
      <c r="A613" s="640"/>
      <c r="B613" s="604"/>
      <c r="C613" s="390" t="s">
        <v>683</v>
      </c>
      <c r="D613" s="359" t="s">
        <v>655</v>
      </c>
      <c r="E613" s="356"/>
    </row>
    <row r="614" spans="1:5" ht="50" x14ac:dyDescent="0.35">
      <c r="A614" s="640"/>
      <c r="B614" s="604"/>
      <c r="C614" s="390" t="s">
        <v>684</v>
      </c>
      <c r="D614" s="359" t="s">
        <v>685</v>
      </c>
      <c r="E614" s="356"/>
    </row>
    <row r="615" spans="1:5" ht="25" x14ac:dyDescent="0.35">
      <c r="A615" s="640"/>
      <c r="B615" s="604"/>
      <c r="C615" s="393"/>
      <c r="D615" s="359" t="s">
        <v>686</v>
      </c>
      <c r="E615" s="356"/>
    </row>
    <row r="616" spans="1:5" ht="75" x14ac:dyDescent="0.35">
      <c r="A616" s="640"/>
      <c r="B616" s="604"/>
      <c r="C616" s="355" t="s">
        <v>687</v>
      </c>
      <c r="D616" s="359" t="s">
        <v>688</v>
      </c>
      <c r="E616" s="356"/>
    </row>
    <row r="617" spans="1:5" ht="15" thickBot="1" x14ac:dyDescent="0.4">
      <c r="A617" s="641"/>
      <c r="B617" s="605"/>
      <c r="C617" s="360"/>
      <c r="D617" s="374"/>
      <c r="E617" s="357"/>
    </row>
    <row r="618" spans="1:5" x14ac:dyDescent="0.35">
      <c r="A618" s="624" t="s">
        <v>689</v>
      </c>
      <c r="B618" s="593" t="s">
        <v>667</v>
      </c>
      <c r="C618" s="600" t="s">
        <v>668</v>
      </c>
      <c r="D618" s="376" t="s">
        <v>129</v>
      </c>
      <c r="E618" s="600" t="s">
        <v>140</v>
      </c>
    </row>
    <row r="619" spans="1:5" ht="25" x14ac:dyDescent="0.35">
      <c r="A619" s="625"/>
      <c r="B619" s="594"/>
      <c r="C619" s="601"/>
      <c r="D619" s="355" t="s">
        <v>142</v>
      </c>
      <c r="E619" s="601"/>
    </row>
    <row r="620" spans="1:5" ht="15" thickBot="1" x14ac:dyDescent="0.4">
      <c r="A620" s="626"/>
      <c r="B620" s="595"/>
      <c r="C620" s="602"/>
      <c r="D620" s="374"/>
      <c r="E620" s="602"/>
    </row>
    <row r="621" spans="1:5" x14ac:dyDescent="0.35">
      <c r="A621" s="624" t="s">
        <v>690</v>
      </c>
      <c r="B621" s="593" t="s">
        <v>670</v>
      </c>
      <c r="C621" s="600" t="s">
        <v>691</v>
      </c>
      <c r="D621" s="376" t="s">
        <v>129</v>
      </c>
      <c r="E621" s="600" t="s">
        <v>140</v>
      </c>
    </row>
    <row r="622" spans="1:5" ht="25" x14ac:dyDescent="0.35">
      <c r="A622" s="625"/>
      <c r="B622" s="594"/>
      <c r="C622" s="601"/>
      <c r="D622" s="355" t="s">
        <v>142</v>
      </c>
      <c r="E622" s="601"/>
    </row>
    <row r="623" spans="1:5" ht="15" thickBot="1" x14ac:dyDescent="0.4">
      <c r="A623" s="626"/>
      <c r="B623" s="595"/>
      <c r="C623" s="602"/>
      <c r="D623" s="374"/>
      <c r="E623" s="602"/>
    </row>
    <row r="624" spans="1:5" x14ac:dyDescent="0.35">
      <c r="A624" s="624" t="s">
        <v>692</v>
      </c>
      <c r="B624" s="593" t="s">
        <v>693</v>
      </c>
      <c r="C624" s="600" t="s">
        <v>694</v>
      </c>
      <c r="D624" s="376" t="s">
        <v>129</v>
      </c>
      <c r="E624" s="600" t="s">
        <v>140</v>
      </c>
    </row>
    <row r="625" spans="1:5" ht="25" x14ac:dyDescent="0.35">
      <c r="A625" s="625"/>
      <c r="B625" s="594"/>
      <c r="C625" s="601"/>
      <c r="D625" s="355" t="s">
        <v>142</v>
      </c>
      <c r="E625" s="601"/>
    </row>
    <row r="626" spans="1:5" ht="15" thickBot="1" x14ac:dyDescent="0.4">
      <c r="A626" s="626"/>
      <c r="B626" s="595"/>
      <c r="C626" s="602"/>
      <c r="D626" s="374"/>
      <c r="E626" s="602"/>
    </row>
    <row r="627" spans="1:5" ht="37.5" x14ac:dyDescent="0.35">
      <c r="A627" s="603">
        <v>39</v>
      </c>
      <c r="B627" s="603" t="s">
        <v>695</v>
      </c>
      <c r="C627" s="355" t="s">
        <v>696</v>
      </c>
      <c r="D627" s="359" t="s">
        <v>697</v>
      </c>
      <c r="E627" s="355" t="s">
        <v>698</v>
      </c>
    </row>
    <row r="628" spans="1:5" ht="50" x14ac:dyDescent="0.35">
      <c r="A628" s="604"/>
      <c r="B628" s="604"/>
      <c r="C628" s="355" t="s">
        <v>699</v>
      </c>
      <c r="D628" s="359" t="s">
        <v>700</v>
      </c>
      <c r="E628" s="355" t="s">
        <v>701</v>
      </c>
    </row>
    <row r="629" spans="1:5" x14ac:dyDescent="0.35">
      <c r="A629" s="604"/>
      <c r="B629" s="604"/>
      <c r="C629" s="377" t="s">
        <v>702</v>
      </c>
      <c r="D629" s="376"/>
      <c r="E629" s="356"/>
    </row>
    <row r="630" spans="1:5" x14ac:dyDescent="0.35">
      <c r="A630" s="604"/>
      <c r="B630" s="604"/>
      <c r="C630" s="377" t="s">
        <v>703</v>
      </c>
      <c r="D630" s="356"/>
      <c r="E630" s="356"/>
    </row>
    <row r="631" spans="1:5" x14ac:dyDescent="0.35">
      <c r="A631" s="604"/>
      <c r="B631" s="604"/>
      <c r="C631" s="377" t="s">
        <v>704</v>
      </c>
      <c r="D631" s="356"/>
      <c r="E631" s="356"/>
    </row>
    <row r="632" spans="1:5" x14ac:dyDescent="0.35">
      <c r="A632" s="604"/>
      <c r="B632" s="604"/>
      <c r="C632" s="377" t="s">
        <v>705</v>
      </c>
      <c r="D632" s="356"/>
      <c r="E632" s="356"/>
    </row>
    <row r="633" spans="1:5" x14ac:dyDescent="0.35">
      <c r="A633" s="604"/>
      <c r="B633" s="604"/>
      <c r="C633" s="377" t="s">
        <v>706</v>
      </c>
      <c r="D633" s="356"/>
      <c r="E633" s="356"/>
    </row>
    <row r="634" spans="1:5" ht="15" thickBot="1" x14ac:dyDescent="0.4">
      <c r="A634" s="605"/>
      <c r="B634" s="605"/>
      <c r="C634" s="360"/>
      <c r="D634" s="357"/>
      <c r="E634" s="357"/>
    </row>
    <row r="635" spans="1:5" ht="25" x14ac:dyDescent="0.35">
      <c r="A635" s="593" t="s">
        <v>707</v>
      </c>
      <c r="B635" s="593" t="s">
        <v>708</v>
      </c>
      <c r="C635" s="355" t="s">
        <v>709</v>
      </c>
      <c r="D635" s="426" t="s">
        <v>129</v>
      </c>
      <c r="E635" s="606" t="s">
        <v>242</v>
      </c>
    </row>
    <row r="636" spans="1:5" ht="25" x14ac:dyDescent="0.35">
      <c r="A636" s="594"/>
      <c r="B636" s="594"/>
      <c r="C636" s="355" t="s">
        <v>710</v>
      </c>
      <c r="D636" s="355" t="s">
        <v>142</v>
      </c>
      <c r="E636" s="607"/>
    </row>
    <row r="637" spans="1:5" ht="15" thickBot="1" x14ac:dyDescent="0.4">
      <c r="A637" s="595"/>
      <c r="B637" s="595"/>
      <c r="C637" s="357"/>
      <c r="D637" s="374"/>
      <c r="E637" s="608"/>
    </row>
    <row r="638" spans="1:5" x14ac:dyDescent="0.35">
      <c r="A638" s="593" t="s">
        <v>711</v>
      </c>
      <c r="B638" s="593" t="s">
        <v>712</v>
      </c>
      <c r="C638" s="600" t="s">
        <v>713</v>
      </c>
      <c r="D638" s="426" t="s">
        <v>129</v>
      </c>
      <c r="E638" s="606" t="s">
        <v>242</v>
      </c>
    </row>
    <row r="639" spans="1:5" ht="25" x14ac:dyDescent="0.35">
      <c r="A639" s="594"/>
      <c r="B639" s="594"/>
      <c r="C639" s="601"/>
      <c r="D639" s="355" t="s">
        <v>142</v>
      </c>
      <c r="E639" s="607"/>
    </row>
    <row r="640" spans="1:5" ht="15" thickBot="1" x14ac:dyDescent="0.4">
      <c r="A640" s="595"/>
      <c r="B640" s="595"/>
      <c r="C640" s="602"/>
      <c r="D640" s="428"/>
      <c r="E640" s="608"/>
    </row>
    <row r="641" spans="1:5" ht="25" x14ac:dyDescent="0.35">
      <c r="A641" s="593" t="s">
        <v>714</v>
      </c>
      <c r="B641" s="593" t="s">
        <v>138</v>
      </c>
      <c r="C641" s="355" t="s">
        <v>139</v>
      </c>
      <c r="D641" s="426" t="s">
        <v>129</v>
      </c>
      <c r="E641" s="600" t="s">
        <v>140</v>
      </c>
    </row>
    <row r="642" spans="1:5" ht="25" x14ac:dyDescent="0.35">
      <c r="A642" s="594"/>
      <c r="B642" s="594"/>
      <c r="C642" s="355" t="s">
        <v>141</v>
      </c>
      <c r="D642" s="355" t="s">
        <v>142</v>
      </c>
      <c r="E642" s="601"/>
    </row>
    <row r="643" spans="1:5" x14ac:dyDescent="0.35">
      <c r="A643" s="594"/>
      <c r="B643" s="594"/>
      <c r="C643" s="359"/>
      <c r="D643" s="376"/>
      <c r="E643" s="601"/>
    </row>
    <row r="644" spans="1:5" ht="15" thickBot="1" x14ac:dyDescent="0.4">
      <c r="A644" s="595"/>
      <c r="B644" s="595"/>
      <c r="C644" s="357"/>
      <c r="D644" s="357"/>
      <c r="E644" s="602"/>
    </row>
    <row r="645" spans="1:5" ht="37.5" x14ac:dyDescent="0.35">
      <c r="A645" s="603">
        <v>40</v>
      </c>
      <c r="B645" s="603" t="s">
        <v>715</v>
      </c>
      <c r="C645" s="355" t="s">
        <v>716</v>
      </c>
      <c r="D645" s="359" t="s">
        <v>717</v>
      </c>
      <c r="E645" s="600" t="s">
        <v>718</v>
      </c>
    </row>
    <row r="646" spans="1:5" ht="37.5" x14ac:dyDescent="0.35">
      <c r="A646" s="604"/>
      <c r="B646" s="604"/>
      <c r="C646" s="355" t="s">
        <v>719</v>
      </c>
      <c r="D646" s="359" t="s">
        <v>720</v>
      </c>
      <c r="E646" s="601"/>
    </row>
    <row r="647" spans="1:5" ht="25" x14ac:dyDescent="0.35">
      <c r="A647" s="604"/>
      <c r="B647" s="604"/>
      <c r="C647" s="355" t="s">
        <v>721</v>
      </c>
      <c r="D647" s="359" t="s">
        <v>722</v>
      </c>
      <c r="E647" s="601"/>
    </row>
    <row r="648" spans="1:5" ht="15" thickBot="1" x14ac:dyDescent="0.4">
      <c r="A648" s="605"/>
      <c r="B648" s="605"/>
      <c r="C648" s="388"/>
      <c r="D648" s="374"/>
      <c r="E648" s="602"/>
    </row>
    <row r="649" spans="1:5" x14ac:dyDescent="0.35">
      <c r="A649" s="593" t="s">
        <v>723</v>
      </c>
      <c r="B649" s="593" t="s">
        <v>724</v>
      </c>
      <c r="C649" s="600" t="s">
        <v>725</v>
      </c>
      <c r="D649" s="426" t="s">
        <v>129</v>
      </c>
      <c r="E649" s="606" t="s">
        <v>242</v>
      </c>
    </row>
    <row r="650" spans="1:5" ht="25" x14ac:dyDescent="0.35">
      <c r="A650" s="594"/>
      <c r="B650" s="594"/>
      <c r="C650" s="601"/>
      <c r="D650" s="355" t="s">
        <v>142</v>
      </c>
      <c r="E650" s="607"/>
    </row>
    <row r="651" spans="1:5" ht="15" thickBot="1" x14ac:dyDescent="0.4">
      <c r="A651" s="595"/>
      <c r="B651" s="595"/>
      <c r="C651" s="602"/>
      <c r="D651" s="374"/>
      <c r="E651" s="608"/>
    </row>
    <row r="652" spans="1:5" ht="25" x14ac:dyDescent="0.35">
      <c r="A652" s="593" t="s">
        <v>726</v>
      </c>
      <c r="B652" s="593" t="s">
        <v>138</v>
      </c>
      <c r="C652" s="355" t="s">
        <v>139</v>
      </c>
      <c r="D652" s="426" t="s">
        <v>129</v>
      </c>
      <c r="E652" s="600" t="s">
        <v>140</v>
      </c>
    </row>
    <row r="653" spans="1:5" ht="25" x14ac:dyDescent="0.35">
      <c r="A653" s="594"/>
      <c r="B653" s="594"/>
      <c r="C653" s="355" t="s">
        <v>141</v>
      </c>
      <c r="D653" s="355" t="s">
        <v>142</v>
      </c>
      <c r="E653" s="601"/>
    </row>
    <row r="654" spans="1:5" x14ac:dyDescent="0.35">
      <c r="A654" s="594"/>
      <c r="B654" s="594"/>
      <c r="C654" s="359"/>
      <c r="D654" s="376"/>
      <c r="E654" s="601"/>
    </row>
    <row r="655" spans="1:5" ht="15" thickBot="1" x14ac:dyDescent="0.4">
      <c r="A655" s="595"/>
      <c r="B655" s="595"/>
      <c r="C655" s="357"/>
      <c r="D655" s="357"/>
      <c r="E655" s="602"/>
    </row>
    <row r="656" spans="1:5" ht="25" x14ac:dyDescent="0.35">
      <c r="A656" s="603">
        <v>41</v>
      </c>
      <c r="B656" s="603" t="s">
        <v>727</v>
      </c>
      <c r="C656" s="355" t="s">
        <v>728</v>
      </c>
      <c r="D656" s="359" t="s">
        <v>729</v>
      </c>
      <c r="E656" s="355" t="s">
        <v>446</v>
      </c>
    </row>
    <row r="657" spans="1:5" ht="37.5" x14ac:dyDescent="0.35">
      <c r="A657" s="604"/>
      <c r="B657" s="604"/>
      <c r="C657" s="355" t="s">
        <v>730</v>
      </c>
      <c r="D657" s="359" t="s">
        <v>731</v>
      </c>
      <c r="E657" s="355" t="s">
        <v>732</v>
      </c>
    </row>
    <row r="658" spans="1:5" x14ac:dyDescent="0.35">
      <c r="A658" s="604"/>
      <c r="B658" s="604"/>
      <c r="C658" s="355" t="s">
        <v>733</v>
      </c>
      <c r="D658" s="376"/>
      <c r="E658" s="355" t="s">
        <v>734</v>
      </c>
    </row>
    <row r="659" spans="1:5" x14ac:dyDescent="0.35">
      <c r="A659" s="604"/>
      <c r="B659" s="604"/>
      <c r="C659" s="377" t="s">
        <v>735</v>
      </c>
      <c r="D659" s="356"/>
      <c r="E659" s="356"/>
    </row>
    <row r="660" spans="1:5" x14ac:dyDescent="0.35">
      <c r="A660" s="604"/>
      <c r="B660" s="604"/>
      <c r="C660" s="377" t="s">
        <v>736</v>
      </c>
      <c r="D660" s="356"/>
      <c r="E660" s="356"/>
    </row>
    <row r="661" spans="1:5" x14ac:dyDescent="0.35">
      <c r="A661" s="604"/>
      <c r="B661" s="604"/>
      <c r="C661" s="377" t="s">
        <v>737</v>
      </c>
      <c r="D661" s="356"/>
      <c r="E661" s="356"/>
    </row>
    <row r="662" spans="1:5" x14ac:dyDescent="0.35">
      <c r="A662" s="604"/>
      <c r="B662" s="604"/>
      <c r="C662" s="377" t="s">
        <v>738</v>
      </c>
      <c r="D662" s="356"/>
      <c r="E662" s="356"/>
    </row>
    <row r="663" spans="1:5" x14ac:dyDescent="0.35">
      <c r="A663" s="604"/>
      <c r="B663" s="604"/>
      <c r="C663" s="377" t="s">
        <v>739</v>
      </c>
      <c r="D663" s="356"/>
      <c r="E663" s="356"/>
    </row>
    <row r="664" spans="1:5" ht="15" thickBot="1" x14ac:dyDescent="0.4">
      <c r="A664" s="605"/>
      <c r="B664" s="605"/>
      <c r="C664" s="365"/>
      <c r="D664" s="357"/>
      <c r="E664" s="357"/>
    </row>
    <row r="665" spans="1:5" ht="25" x14ac:dyDescent="0.35">
      <c r="A665" s="593" t="s">
        <v>740</v>
      </c>
      <c r="B665" s="593" t="s">
        <v>741</v>
      </c>
      <c r="C665" s="355" t="s">
        <v>742</v>
      </c>
      <c r="D665" s="426" t="s">
        <v>129</v>
      </c>
      <c r="E665" s="600" t="s">
        <v>140</v>
      </c>
    </row>
    <row r="666" spans="1:5" ht="25" x14ac:dyDescent="0.35">
      <c r="A666" s="594"/>
      <c r="B666" s="594"/>
      <c r="C666" s="355" t="s">
        <v>136</v>
      </c>
      <c r="D666" s="355" t="s">
        <v>142</v>
      </c>
      <c r="E666" s="601"/>
    </row>
    <row r="667" spans="1:5" ht="15" thickBot="1" x14ac:dyDescent="0.4">
      <c r="A667" s="595"/>
      <c r="B667" s="595"/>
      <c r="C667" s="357"/>
      <c r="D667" s="374"/>
      <c r="E667" s="602"/>
    </row>
    <row r="668" spans="1:5" ht="25" x14ac:dyDescent="0.35">
      <c r="A668" s="593" t="s">
        <v>743</v>
      </c>
      <c r="B668" s="593" t="s">
        <v>241</v>
      </c>
      <c r="C668" s="355" t="s">
        <v>744</v>
      </c>
      <c r="D668" s="426" t="s">
        <v>129</v>
      </c>
      <c r="E668" s="606" t="s">
        <v>242</v>
      </c>
    </row>
    <row r="669" spans="1:5" ht="25" x14ac:dyDescent="0.35">
      <c r="A669" s="594"/>
      <c r="B669" s="594"/>
      <c r="C669" s="355" t="s">
        <v>232</v>
      </c>
      <c r="D669" s="355" t="s">
        <v>142</v>
      </c>
      <c r="E669" s="607"/>
    </row>
    <row r="670" spans="1:5" ht="15" thickBot="1" x14ac:dyDescent="0.4">
      <c r="A670" s="595"/>
      <c r="B670" s="595"/>
      <c r="C670" s="357"/>
      <c r="D670" s="428"/>
      <c r="E670" s="608"/>
    </row>
    <row r="671" spans="1:5" ht="25" x14ac:dyDescent="0.35">
      <c r="A671" s="593" t="s">
        <v>745</v>
      </c>
      <c r="B671" s="593" t="s">
        <v>138</v>
      </c>
      <c r="C671" s="355" t="s">
        <v>139</v>
      </c>
      <c r="D671" s="426" t="s">
        <v>129</v>
      </c>
      <c r="E671" s="600" t="s">
        <v>140</v>
      </c>
    </row>
    <row r="672" spans="1:5" ht="25" x14ac:dyDescent="0.35">
      <c r="A672" s="594"/>
      <c r="B672" s="594"/>
      <c r="C672" s="355" t="s">
        <v>141</v>
      </c>
      <c r="D672" s="355" t="s">
        <v>142</v>
      </c>
      <c r="E672" s="601"/>
    </row>
    <row r="673" spans="1:5" x14ac:dyDescent="0.35">
      <c r="A673" s="594"/>
      <c r="B673" s="594"/>
      <c r="C673" s="359"/>
      <c r="D673" s="376"/>
      <c r="E673" s="601"/>
    </row>
    <row r="674" spans="1:5" ht="15" thickBot="1" x14ac:dyDescent="0.4">
      <c r="A674" s="595"/>
      <c r="B674" s="595"/>
      <c r="C674" s="357"/>
      <c r="D674" s="357"/>
      <c r="E674" s="602"/>
    </row>
    <row r="675" spans="1:5" ht="17" x14ac:dyDescent="0.35">
      <c r="A675" s="353" t="s">
        <v>746</v>
      </c>
    </row>
    <row r="676" spans="1:5" ht="15" thickBot="1" x14ac:dyDescent="0.4">
      <c r="A676" s="395"/>
    </row>
    <row r="677" spans="1:5" ht="15" thickBot="1" x14ac:dyDescent="0.4">
      <c r="A677" s="354" t="s">
        <v>96</v>
      </c>
      <c r="B677" s="430" t="s">
        <v>83</v>
      </c>
      <c r="C677" s="430" t="s">
        <v>84</v>
      </c>
      <c r="D677" s="430" t="s">
        <v>97</v>
      </c>
      <c r="E677" s="430" t="s">
        <v>98</v>
      </c>
    </row>
    <row r="678" spans="1:5" ht="25" x14ac:dyDescent="0.35">
      <c r="A678" s="603">
        <v>42</v>
      </c>
      <c r="B678" s="603" t="s">
        <v>747</v>
      </c>
      <c r="C678" s="355" t="s">
        <v>748</v>
      </c>
      <c r="D678" s="359" t="s">
        <v>749</v>
      </c>
      <c r="E678" s="396" t="s">
        <v>360</v>
      </c>
    </row>
    <row r="679" spans="1:5" ht="25" x14ac:dyDescent="0.35">
      <c r="A679" s="604"/>
      <c r="B679" s="604"/>
      <c r="C679" s="355" t="s">
        <v>750</v>
      </c>
      <c r="D679" s="359" t="s">
        <v>751</v>
      </c>
      <c r="E679" s="396" t="s">
        <v>165</v>
      </c>
    </row>
    <row r="680" spans="1:5" ht="25" x14ac:dyDescent="0.35">
      <c r="A680" s="604"/>
      <c r="B680" s="604"/>
      <c r="C680" s="355" t="s">
        <v>752</v>
      </c>
      <c r="D680" s="359" t="s">
        <v>753</v>
      </c>
      <c r="E680" s="396" t="s">
        <v>446</v>
      </c>
    </row>
    <row r="681" spans="1:5" x14ac:dyDescent="0.35">
      <c r="A681" s="604"/>
      <c r="B681" s="604"/>
      <c r="C681" s="355" t="s">
        <v>754</v>
      </c>
      <c r="D681" s="359"/>
      <c r="E681" s="397"/>
    </row>
    <row r="682" spans="1:5" x14ac:dyDescent="0.35">
      <c r="A682" s="604"/>
      <c r="B682" s="604"/>
      <c r="C682" s="377" t="s">
        <v>755</v>
      </c>
      <c r="D682" s="356"/>
      <c r="E682" s="356"/>
    </row>
    <row r="683" spans="1:5" x14ac:dyDescent="0.35">
      <c r="A683" s="604"/>
      <c r="B683" s="604"/>
      <c r="C683" s="377" t="s">
        <v>756</v>
      </c>
      <c r="D683" s="356"/>
      <c r="E683" s="356"/>
    </row>
    <row r="684" spans="1:5" x14ac:dyDescent="0.35">
      <c r="A684" s="604"/>
      <c r="B684" s="604"/>
      <c r="C684" s="377" t="s">
        <v>757</v>
      </c>
      <c r="D684" s="356"/>
      <c r="E684" s="356"/>
    </row>
    <row r="685" spans="1:5" ht="25" x14ac:dyDescent="0.35">
      <c r="A685" s="604"/>
      <c r="B685" s="604"/>
      <c r="C685" s="377" t="s">
        <v>758</v>
      </c>
      <c r="D685" s="356"/>
      <c r="E685" s="356"/>
    </row>
    <row r="686" spans="1:5" ht="15" thickBot="1" x14ac:dyDescent="0.4">
      <c r="A686" s="605"/>
      <c r="B686" s="605"/>
      <c r="C686" s="365"/>
      <c r="D686" s="357"/>
      <c r="E686" s="357"/>
    </row>
    <row r="687" spans="1:5" ht="25" x14ac:dyDescent="0.35">
      <c r="A687" s="593" t="s">
        <v>759</v>
      </c>
      <c r="B687" s="593" t="s">
        <v>760</v>
      </c>
      <c r="C687" s="425" t="s">
        <v>761</v>
      </c>
      <c r="D687" s="426" t="s">
        <v>129</v>
      </c>
      <c r="E687" s="600" t="s">
        <v>140</v>
      </c>
    </row>
    <row r="688" spans="1:5" ht="25" x14ac:dyDescent="0.35">
      <c r="A688" s="594"/>
      <c r="B688" s="594"/>
      <c r="C688" s="425" t="s">
        <v>160</v>
      </c>
      <c r="D688" s="355" t="s">
        <v>142</v>
      </c>
      <c r="E688" s="601"/>
    </row>
    <row r="689" spans="1:5" ht="15" thickBot="1" x14ac:dyDescent="0.4">
      <c r="A689" s="595"/>
      <c r="B689" s="595"/>
      <c r="C689" s="379"/>
      <c r="D689" s="360"/>
      <c r="E689" s="602"/>
    </row>
    <row r="690" spans="1:5" ht="25" x14ac:dyDescent="0.35">
      <c r="A690" s="593" t="s">
        <v>762</v>
      </c>
      <c r="B690" s="593" t="s">
        <v>138</v>
      </c>
      <c r="C690" s="355" t="s">
        <v>139</v>
      </c>
      <c r="D690" s="376" t="s">
        <v>129</v>
      </c>
      <c r="E690" s="600" t="s">
        <v>140</v>
      </c>
    </row>
    <row r="691" spans="1:5" ht="25" x14ac:dyDescent="0.35">
      <c r="A691" s="594"/>
      <c r="B691" s="594"/>
      <c r="C691" s="355" t="s">
        <v>141</v>
      </c>
      <c r="D691" s="355" t="s">
        <v>142</v>
      </c>
      <c r="E691" s="601"/>
    </row>
    <row r="692" spans="1:5" ht="15" thickBot="1" x14ac:dyDescent="0.4">
      <c r="A692" s="595"/>
      <c r="B692" s="595"/>
      <c r="C692" s="360"/>
      <c r="D692" s="360"/>
      <c r="E692" s="602"/>
    </row>
    <row r="693" spans="1:5" ht="37.5" x14ac:dyDescent="0.35">
      <c r="A693" s="593" t="s">
        <v>763</v>
      </c>
      <c r="B693" s="593" t="s">
        <v>764</v>
      </c>
      <c r="C693" s="355" t="s">
        <v>765</v>
      </c>
      <c r="D693" s="596"/>
      <c r="E693" s="596"/>
    </row>
    <row r="694" spans="1:5" ht="15" thickBot="1" x14ac:dyDescent="0.4">
      <c r="A694" s="595"/>
      <c r="B694" s="595"/>
      <c r="C694" s="391" t="s">
        <v>766</v>
      </c>
      <c r="D694" s="598"/>
      <c r="E694" s="598"/>
    </row>
    <row r="695" spans="1:5" x14ac:dyDescent="0.35">
      <c r="A695" s="618">
        <v>43</v>
      </c>
      <c r="B695" s="427" t="s">
        <v>767</v>
      </c>
      <c r="C695" s="355" t="s">
        <v>768</v>
      </c>
      <c r="D695" s="621" t="s">
        <v>769</v>
      </c>
      <c r="E695" s="373" t="s">
        <v>770</v>
      </c>
    </row>
    <row r="696" spans="1:5" x14ac:dyDescent="0.35">
      <c r="A696" s="619"/>
      <c r="B696" s="426"/>
      <c r="C696" s="355" t="s">
        <v>771</v>
      </c>
      <c r="D696" s="622"/>
      <c r="E696" s="373" t="s">
        <v>772</v>
      </c>
    </row>
    <row r="697" spans="1:5" x14ac:dyDescent="0.35">
      <c r="A697" s="619"/>
      <c r="B697" s="427" t="s">
        <v>87</v>
      </c>
      <c r="C697" s="355" t="s">
        <v>773</v>
      </c>
      <c r="D697" s="622"/>
      <c r="E697" s="382"/>
    </row>
    <row r="698" spans="1:5" x14ac:dyDescent="0.35">
      <c r="A698" s="619"/>
      <c r="B698" s="356"/>
      <c r="C698" s="355" t="s">
        <v>774</v>
      </c>
      <c r="D698" s="622"/>
      <c r="E698" s="382"/>
    </row>
    <row r="699" spans="1:5" x14ac:dyDescent="0.35">
      <c r="A699" s="619"/>
      <c r="B699" s="356"/>
      <c r="C699" s="375"/>
      <c r="D699" s="622"/>
      <c r="E699" s="382"/>
    </row>
    <row r="700" spans="1:5" x14ac:dyDescent="0.35">
      <c r="A700" s="619"/>
      <c r="B700" s="356"/>
      <c r="C700" s="427" t="s">
        <v>775</v>
      </c>
      <c r="D700" s="622"/>
      <c r="E700" s="382"/>
    </row>
    <row r="701" spans="1:5" ht="15" thickBot="1" x14ac:dyDescent="0.4">
      <c r="A701" s="620"/>
      <c r="B701" s="357"/>
      <c r="C701" s="365"/>
      <c r="D701" s="623"/>
      <c r="E701" s="372"/>
    </row>
    <row r="702" spans="1:5" x14ac:dyDescent="0.35">
      <c r="A702" s="603">
        <v>44</v>
      </c>
      <c r="B702" s="427" t="s">
        <v>776</v>
      </c>
      <c r="C702" s="355" t="s">
        <v>777</v>
      </c>
      <c r="D702" s="596" t="s">
        <v>778</v>
      </c>
      <c r="E702" s="355" t="s">
        <v>770</v>
      </c>
    </row>
    <row r="703" spans="1:5" x14ac:dyDescent="0.35">
      <c r="A703" s="604"/>
      <c r="B703" s="426"/>
      <c r="C703" s="355" t="s">
        <v>771</v>
      </c>
      <c r="D703" s="597"/>
      <c r="E703" s="376" t="s">
        <v>779</v>
      </c>
    </row>
    <row r="704" spans="1:5" x14ac:dyDescent="0.35">
      <c r="A704" s="604"/>
      <c r="B704" s="427" t="s">
        <v>87</v>
      </c>
      <c r="C704" s="355" t="s">
        <v>773</v>
      </c>
      <c r="D704" s="597"/>
      <c r="E704" s="356"/>
    </row>
    <row r="705" spans="1:5" x14ac:dyDescent="0.35">
      <c r="A705" s="604"/>
      <c r="B705" s="356"/>
      <c r="C705" s="355" t="s">
        <v>774</v>
      </c>
      <c r="D705" s="597"/>
      <c r="E705" s="356"/>
    </row>
    <row r="706" spans="1:5" x14ac:dyDescent="0.35">
      <c r="A706" s="604"/>
      <c r="B706" s="356"/>
      <c r="C706" s="375"/>
      <c r="D706" s="597"/>
      <c r="E706" s="356"/>
    </row>
    <row r="707" spans="1:5" x14ac:dyDescent="0.35">
      <c r="A707" s="604"/>
      <c r="B707" s="356"/>
      <c r="C707" s="427" t="s">
        <v>780</v>
      </c>
      <c r="D707" s="597"/>
      <c r="E707" s="356"/>
    </row>
    <row r="708" spans="1:5" ht="15" thickBot="1" x14ac:dyDescent="0.4">
      <c r="A708" s="605"/>
      <c r="B708" s="357"/>
      <c r="C708" s="431"/>
      <c r="D708" s="598"/>
      <c r="E708" s="357"/>
    </row>
    <row r="709" spans="1:5" x14ac:dyDescent="0.35">
      <c r="A709" s="603">
        <v>45</v>
      </c>
      <c r="B709" s="603" t="s">
        <v>781</v>
      </c>
      <c r="C709" s="355" t="s">
        <v>782</v>
      </c>
      <c r="D709" s="359" t="s">
        <v>783</v>
      </c>
      <c r="E709" s="355" t="s">
        <v>770</v>
      </c>
    </row>
    <row r="710" spans="1:5" x14ac:dyDescent="0.35">
      <c r="A710" s="604"/>
      <c r="B710" s="604"/>
      <c r="C710" s="355" t="s">
        <v>784</v>
      </c>
      <c r="D710" s="359" t="s">
        <v>785</v>
      </c>
      <c r="E710" s="355" t="s">
        <v>325</v>
      </c>
    </row>
    <row r="711" spans="1:5" ht="37.5" x14ac:dyDescent="0.35">
      <c r="A711" s="604"/>
      <c r="B711" s="604"/>
      <c r="C711" s="356"/>
      <c r="D711" s="359" t="s">
        <v>786</v>
      </c>
      <c r="E711" s="355" t="s">
        <v>787</v>
      </c>
    </row>
    <row r="712" spans="1:5" x14ac:dyDescent="0.35">
      <c r="A712" s="604"/>
      <c r="B712" s="604"/>
      <c r="C712" s="356"/>
      <c r="D712" s="356"/>
      <c r="E712" s="355" t="s">
        <v>772</v>
      </c>
    </row>
    <row r="713" spans="1:5" ht="15" thickBot="1" x14ac:dyDescent="0.4">
      <c r="A713" s="605"/>
      <c r="B713" s="605"/>
      <c r="C713" s="357"/>
      <c r="D713" s="357"/>
      <c r="E713" s="360"/>
    </row>
    <row r="714" spans="1:5" ht="25" x14ac:dyDescent="0.35">
      <c r="A714" s="603">
        <v>46</v>
      </c>
      <c r="B714" s="603" t="s">
        <v>788</v>
      </c>
      <c r="C714" s="355" t="s">
        <v>789</v>
      </c>
      <c r="D714" s="359" t="s">
        <v>790</v>
      </c>
      <c r="E714" s="355" t="s">
        <v>770</v>
      </c>
    </row>
    <row r="715" spans="1:5" ht="25" x14ac:dyDescent="0.35">
      <c r="A715" s="604"/>
      <c r="B715" s="604"/>
      <c r="C715" s="355" t="s">
        <v>791</v>
      </c>
      <c r="D715" s="359" t="s">
        <v>792</v>
      </c>
      <c r="E715" s="355" t="s">
        <v>325</v>
      </c>
    </row>
    <row r="716" spans="1:5" ht="37.5" x14ac:dyDescent="0.35">
      <c r="A716" s="604"/>
      <c r="B716" s="604"/>
      <c r="C716" s="355" t="s">
        <v>793</v>
      </c>
      <c r="D716" s="359" t="s">
        <v>794</v>
      </c>
      <c r="E716" s="355" t="s">
        <v>787</v>
      </c>
    </row>
    <row r="717" spans="1:5" x14ac:dyDescent="0.35">
      <c r="A717" s="604"/>
      <c r="B717" s="604"/>
      <c r="C717" s="377" t="s">
        <v>795</v>
      </c>
      <c r="D717" s="359" t="s">
        <v>796</v>
      </c>
      <c r="E717" s="355" t="s">
        <v>772</v>
      </c>
    </row>
    <row r="718" spans="1:5" ht="37.5" x14ac:dyDescent="0.35">
      <c r="A718" s="604"/>
      <c r="B718" s="604"/>
      <c r="C718" s="355" t="s">
        <v>797</v>
      </c>
      <c r="D718" s="359"/>
      <c r="E718" s="355" t="s">
        <v>798</v>
      </c>
    </row>
    <row r="719" spans="1:5" x14ac:dyDescent="0.35">
      <c r="A719" s="604"/>
      <c r="B719" s="604"/>
      <c r="C719" s="369"/>
      <c r="D719" s="356"/>
      <c r="E719" s="359"/>
    </row>
    <row r="720" spans="1:5" ht="25.5" thickBot="1" x14ac:dyDescent="0.4">
      <c r="A720" s="605"/>
      <c r="B720" s="605"/>
      <c r="C720" s="380" t="s">
        <v>799</v>
      </c>
      <c r="D720" s="357"/>
      <c r="E720" s="357"/>
    </row>
    <row r="721" spans="1:5" x14ac:dyDescent="0.35">
      <c r="A721" s="593" t="s">
        <v>800</v>
      </c>
      <c r="B721" s="593" t="s">
        <v>801</v>
      </c>
      <c r="C721" s="355" t="s">
        <v>802</v>
      </c>
      <c r="D721" s="426" t="s">
        <v>129</v>
      </c>
      <c r="E721" s="600" t="s">
        <v>140</v>
      </c>
    </row>
    <row r="722" spans="1:5" ht="25" x14ac:dyDescent="0.35">
      <c r="A722" s="594"/>
      <c r="B722" s="594"/>
      <c r="C722" s="355" t="s">
        <v>136</v>
      </c>
      <c r="D722" s="355" t="s">
        <v>142</v>
      </c>
      <c r="E722" s="601"/>
    </row>
    <row r="723" spans="1:5" ht="15" thickBot="1" x14ac:dyDescent="0.4">
      <c r="A723" s="595"/>
      <c r="B723" s="595"/>
      <c r="C723" s="357"/>
      <c r="D723" s="428"/>
      <c r="E723" s="602"/>
    </row>
    <row r="724" spans="1:5" ht="25" x14ac:dyDescent="0.35">
      <c r="A724" s="593" t="s">
        <v>803</v>
      </c>
      <c r="B724" s="593" t="s">
        <v>264</v>
      </c>
      <c r="C724" s="355" t="s">
        <v>804</v>
      </c>
      <c r="D724" s="426" t="s">
        <v>129</v>
      </c>
      <c r="E724" s="600" t="s">
        <v>140</v>
      </c>
    </row>
    <row r="725" spans="1:5" ht="25" x14ac:dyDescent="0.35">
      <c r="A725" s="594"/>
      <c r="B725" s="594"/>
      <c r="C725" s="355" t="s">
        <v>284</v>
      </c>
      <c r="D725" s="355" t="s">
        <v>142</v>
      </c>
      <c r="E725" s="601"/>
    </row>
    <row r="726" spans="1:5" ht="15" thickBot="1" x14ac:dyDescent="0.4">
      <c r="A726" s="595"/>
      <c r="B726" s="595"/>
      <c r="C726" s="379"/>
      <c r="D726" s="365"/>
      <c r="E726" s="602"/>
    </row>
    <row r="727" spans="1:5" x14ac:dyDescent="0.35">
      <c r="A727" s="593" t="s">
        <v>805</v>
      </c>
      <c r="B727" s="593" t="s">
        <v>286</v>
      </c>
      <c r="C727" s="606" t="s">
        <v>420</v>
      </c>
      <c r="D727" s="426" t="s">
        <v>129</v>
      </c>
      <c r="E727" s="600" t="s">
        <v>140</v>
      </c>
    </row>
    <row r="728" spans="1:5" ht="25" x14ac:dyDescent="0.35">
      <c r="A728" s="594"/>
      <c r="B728" s="594"/>
      <c r="C728" s="607"/>
      <c r="D728" s="355" t="s">
        <v>142</v>
      </c>
      <c r="E728" s="601"/>
    </row>
    <row r="729" spans="1:5" ht="15" thickBot="1" x14ac:dyDescent="0.4">
      <c r="A729" s="595"/>
      <c r="B729" s="595"/>
      <c r="C729" s="608"/>
      <c r="D729" s="360"/>
      <c r="E729" s="602"/>
    </row>
    <row r="730" spans="1:5" ht="25" x14ac:dyDescent="0.35">
      <c r="A730" s="593" t="s">
        <v>806</v>
      </c>
      <c r="B730" s="593" t="s">
        <v>138</v>
      </c>
      <c r="C730" s="355" t="s">
        <v>139</v>
      </c>
      <c r="D730" s="426" t="s">
        <v>129</v>
      </c>
      <c r="E730" s="600" t="s">
        <v>140</v>
      </c>
    </row>
    <row r="731" spans="1:5" ht="25" x14ac:dyDescent="0.35">
      <c r="A731" s="594"/>
      <c r="B731" s="594"/>
      <c r="C731" s="355" t="s">
        <v>141</v>
      </c>
      <c r="D731" s="355" t="s">
        <v>142</v>
      </c>
      <c r="E731" s="601"/>
    </row>
    <row r="732" spans="1:5" ht="15" thickBot="1" x14ac:dyDescent="0.4">
      <c r="A732" s="595"/>
      <c r="B732" s="595"/>
      <c r="C732" s="379"/>
      <c r="D732" s="360"/>
      <c r="E732" s="602"/>
    </row>
    <row r="733" spans="1:5" ht="37.5" x14ac:dyDescent="0.35">
      <c r="A733" s="593" t="s">
        <v>807</v>
      </c>
      <c r="B733" s="593" t="s">
        <v>764</v>
      </c>
      <c r="C733" s="355" t="s">
        <v>765</v>
      </c>
      <c r="D733" s="593"/>
      <c r="E733" s="596"/>
    </row>
    <row r="734" spans="1:5" x14ac:dyDescent="0.35">
      <c r="A734" s="594"/>
      <c r="B734" s="594"/>
      <c r="C734" s="355" t="s">
        <v>766</v>
      </c>
      <c r="D734" s="594"/>
      <c r="E734" s="597"/>
    </row>
    <row r="735" spans="1:5" ht="15" thickBot="1" x14ac:dyDescent="0.4">
      <c r="A735" s="595"/>
      <c r="B735" s="595"/>
      <c r="C735" s="360"/>
      <c r="D735" s="595"/>
      <c r="E735" s="598"/>
    </row>
    <row r="736" spans="1:5" ht="62.5" x14ac:dyDescent="0.35">
      <c r="A736" s="603">
        <v>47</v>
      </c>
      <c r="B736" s="603" t="s">
        <v>808</v>
      </c>
      <c r="C736" s="425" t="s">
        <v>809</v>
      </c>
      <c r="D736" s="359" t="s">
        <v>810</v>
      </c>
      <c r="E736" s="355" t="s">
        <v>770</v>
      </c>
    </row>
    <row r="737" spans="1:5" ht="37.5" x14ac:dyDescent="0.35">
      <c r="A737" s="604"/>
      <c r="B737" s="604"/>
      <c r="C737" s="398" t="s">
        <v>811</v>
      </c>
      <c r="D737" s="359" t="s">
        <v>812</v>
      </c>
      <c r="E737" s="355" t="s">
        <v>772</v>
      </c>
    </row>
    <row r="738" spans="1:5" ht="37.5" x14ac:dyDescent="0.35">
      <c r="A738" s="604"/>
      <c r="B738" s="604"/>
      <c r="C738" s="425" t="s">
        <v>813</v>
      </c>
      <c r="D738" s="359" t="s">
        <v>814</v>
      </c>
      <c r="E738" s="375"/>
    </row>
    <row r="739" spans="1:5" ht="25" x14ac:dyDescent="0.35">
      <c r="A739" s="604"/>
      <c r="B739" s="604"/>
      <c r="C739" s="425" t="s">
        <v>815</v>
      </c>
      <c r="D739" s="359"/>
      <c r="E739" s="356"/>
    </row>
    <row r="740" spans="1:5" x14ac:dyDescent="0.35">
      <c r="A740" s="604"/>
      <c r="B740" s="604"/>
      <c r="C740" s="375"/>
      <c r="D740" s="356"/>
      <c r="E740" s="356"/>
    </row>
    <row r="741" spans="1:5" x14ac:dyDescent="0.35">
      <c r="A741" s="604"/>
      <c r="B741" s="604"/>
      <c r="C741" s="427" t="s">
        <v>816</v>
      </c>
      <c r="D741" s="356"/>
      <c r="E741" s="356"/>
    </row>
    <row r="742" spans="1:5" ht="15" thickBot="1" x14ac:dyDescent="0.4">
      <c r="A742" s="605"/>
      <c r="B742" s="605"/>
      <c r="C742" s="431"/>
      <c r="D742" s="357"/>
      <c r="E742" s="357"/>
    </row>
    <row r="743" spans="1:5" ht="25" x14ac:dyDescent="0.35">
      <c r="A743" s="593" t="s">
        <v>817</v>
      </c>
      <c r="B743" s="593" t="s">
        <v>264</v>
      </c>
      <c r="C743" s="355" t="s">
        <v>818</v>
      </c>
      <c r="D743" s="426" t="s">
        <v>129</v>
      </c>
      <c r="E743" s="600" t="s">
        <v>140</v>
      </c>
    </row>
    <row r="744" spans="1:5" ht="25" x14ac:dyDescent="0.35">
      <c r="A744" s="594"/>
      <c r="B744" s="594"/>
      <c r="C744" s="425" t="s">
        <v>819</v>
      </c>
      <c r="D744" s="355" t="s">
        <v>142</v>
      </c>
      <c r="E744" s="601"/>
    </row>
    <row r="745" spans="1:5" ht="15" thickBot="1" x14ac:dyDescent="0.4">
      <c r="A745" s="595"/>
      <c r="B745" s="595"/>
      <c r="C745" s="379"/>
      <c r="D745" s="360"/>
      <c r="E745" s="602"/>
    </row>
    <row r="746" spans="1:5" x14ac:dyDescent="0.35">
      <c r="A746" s="593" t="s">
        <v>820</v>
      </c>
      <c r="B746" s="593" t="s">
        <v>286</v>
      </c>
      <c r="C746" s="606" t="s">
        <v>420</v>
      </c>
      <c r="D746" s="426" t="s">
        <v>129</v>
      </c>
      <c r="E746" s="600" t="s">
        <v>140</v>
      </c>
    </row>
    <row r="747" spans="1:5" ht="25" x14ac:dyDescent="0.35">
      <c r="A747" s="594"/>
      <c r="B747" s="594"/>
      <c r="C747" s="607"/>
      <c r="D747" s="355" t="s">
        <v>142</v>
      </c>
      <c r="E747" s="601"/>
    </row>
    <row r="748" spans="1:5" ht="15" thickBot="1" x14ac:dyDescent="0.4">
      <c r="A748" s="595"/>
      <c r="B748" s="595"/>
      <c r="C748" s="608"/>
      <c r="D748" s="360"/>
      <c r="E748" s="602"/>
    </row>
    <row r="749" spans="1:5" ht="25" x14ac:dyDescent="0.35">
      <c r="A749" s="593" t="s">
        <v>821</v>
      </c>
      <c r="B749" s="593" t="s">
        <v>138</v>
      </c>
      <c r="C749" s="355" t="s">
        <v>139</v>
      </c>
      <c r="D749" s="426" t="s">
        <v>129</v>
      </c>
      <c r="E749" s="600" t="s">
        <v>140</v>
      </c>
    </row>
    <row r="750" spans="1:5" ht="25" x14ac:dyDescent="0.35">
      <c r="A750" s="594"/>
      <c r="B750" s="594"/>
      <c r="C750" s="355" t="s">
        <v>141</v>
      </c>
      <c r="D750" s="355" t="s">
        <v>142</v>
      </c>
      <c r="E750" s="601"/>
    </row>
    <row r="751" spans="1:5" ht="15" thickBot="1" x14ac:dyDescent="0.4">
      <c r="A751" s="595"/>
      <c r="B751" s="595"/>
      <c r="C751" s="379"/>
      <c r="D751" s="360"/>
      <c r="E751" s="602"/>
    </row>
    <row r="752" spans="1:5" ht="37.5" x14ac:dyDescent="0.35">
      <c r="A752" s="593" t="s">
        <v>822</v>
      </c>
      <c r="B752" s="593" t="s">
        <v>764</v>
      </c>
      <c r="C752" s="355" t="s">
        <v>823</v>
      </c>
      <c r="D752" s="593"/>
      <c r="E752" s="596"/>
    </row>
    <row r="753" spans="1:5" x14ac:dyDescent="0.35">
      <c r="A753" s="594"/>
      <c r="B753" s="594"/>
      <c r="C753" s="355" t="s">
        <v>766</v>
      </c>
      <c r="D753" s="594"/>
      <c r="E753" s="597"/>
    </row>
    <row r="754" spans="1:5" ht="15" thickBot="1" x14ac:dyDescent="0.4">
      <c r="A754" s="595"/>
      <c r="B754" s="595"/>
      <c r="C754" s="365"/>
      <c r="D754" s="595"/>
      <c r="E754" s="598"/>
    </row>
    <row r="755" spans="1:5" ht="37.5" x14ac:dyDescent="0.35">
      <c r="A755" s="603">
        <v>48</v>
      </c>
      <c r="B755" s="603" t="s">
        <v>824</v>
      </c>
      <c r="C755" s="355" t="s">
        <v>825</v>
      </c>
      <c r="D755" s="359" t="s">
        <v>826</v>
      </c>
      <c r="E755" s="355" t="s">
        <v>770</v>
      </c>
    </row>
    <row r="756" spans="1:5" ht="37.5" x14ac:dyDescent="0.35">
      <c r="A756" s="604"/>
      <c r="B756" s="604"/>
      <c r="C756" s="358" t="s">
        <v>827</v>
      </c>
      <c r="D756" s="359" t="s">
        <v>828</v>
      </c>
      <c r="E756" s="355" t="s">
        <v>446</v>
      </c>
    </row>
    <row r="757" spans="1:5" x14ac:dyDescent="0.35">
      <c r="A757" s="604"/>
      <c r="B757" s="604"/>
      <c r="C757" s="375"/>
      <c r="D757" s="359" t="s">
        <v>829</v>
      </c>
      <c r="E757" s="355" t="s">
        <v>830</v>
      </c>
    </row>
    <row r="758" spans="1:5" ht="15" thickBot="1" x14ac:dyDescent="0.4">
      <c r="A758" s="605"/>
      <c r="B758" s="605"/>
      <c r="C758" s="380" t="s">
        <v>831</v>
      </c>
      <c r="D758" s="428"/>
      <c r="E758" s="360"/>
    </row>
    <row r="759" spans="1:5" ht="25" x14ac:dyDescent="0.35">
      <c r="A759" s="593" t="s">
        <v>832</v>
      </c>
      <c r="B759" s="593" t="s">
        <v>264</v>
      </c>
      <c r="C759" s="355" t="s">
        <v>818</v>
      </c>
      <c r="D759" s="426" t="s">
        <v>129</v>
      </c>
      <c r="E759" s="600" t="s">
        <v>140</v>
      </c>
    </row>
    <row r="760" spans="1:5" ht="25" x14ac:dyDescent="0.35">
      <c r="A760" s="594"/>
      <c r="B760" s="594"/>
      <c r="C760" s="425" t="s">
        <v>819</v>
      </c>
      <c r="D760" s="355" t="s">
        <v>142</v>
      </c>
      <c r="E760" s="601"/>
    </row>
    <row r="761" spans="1:5" ht="15" thickBot="1" x14ac:dyDescent="0.4">
      <c r="A761" s="595"/>
      <c r="B761" s="595"/>
      <c r="C761" s="360"/>
      <c r="D761" s="360"/>
      <c r="E761" s="602"/>
    </row>
    <row r="762" spans="1:5" x14ac:dyDescent="0.35">
      <c r="A762" s="593" t="s">
        <v>833</v>
      </c>
      <c r="B762" s="593" t="s">
        <v>286</v>
      </c>
      <c r="C762" s="606" t="s">
        <v>338</v>
      </c>
      <c r="D762" s="426" t="s">
        <v>129</v>
      </c>
      <c r="E762" s="600" t="s">
        <v>140</v>
      </c>
    </row>
    <row r="763" spans="1:5" ht="25" x14ac:dyDescent="0.35">
      <c r="A763" s="594"/>
      <c r="B763" s="594"/>
      <c r="C763" s="607"/>
      <c r="D763" s="355" t="s">
        <v>142</v>
      </c>
      <c r="E763" s="601"/>
    </row>
    <row r="764" spans="1:5" ht="15" thickBot="1" x14ac:dyDescent="0.4">
      <c r="A764" s="595"/>
      <c r="B764" s="595"/>
      <c r="C764" s="608"/>
      <c r="D764" s="428"/>
      <c r="E764" s="602"/>
    </row>
    <row r="765" spans="1:5" ht="25" x14ac:dyDescent="0.35">
      <c r="A765" s="593" t="s">
        <v>834</v>
      </c>
      <c r="B765" s="593" t="s">
        <v>138</v>
      </c>
      <c r="C765" s="355" t="s">
        <v>139</v>
      </c>
      <c r="D765" s="426" t="s">
        <v>129</v>
      </c>
      <c r="E765" s="600" t="s">
        <v>140</v>
      </c>
    </row>
    <row r="766" spans="1:5" ht="25" x14ac:dyDescent="0.35">
      <c r="A766" s="594"/>
      <c r="B766" s="594"/>
      <c r="C766" s="355" t="s">
        <v>141</v>
      </c>
      <c r="D766" s="355" t="s">
        <v>142</v>
      </c>
      <c r="E766" s="601"/>
    </row>
    <row r="767" spans="1:5" ht="15" thickBot="1" x14ac:dyDescent="0.4">
      <c r="A767" s="595"/>
      <c r="B767" s="595"/>
      <c r="C767" s="360"/>
      <c r="D767" s="360"/>
      <c r="E767" s="602"/>
    </row>
    <row r="768" spans="1:5" ht="37.5" x14ac:dyDescent="0.35">
      <c r="A768" s="593" t="s">
        <v>835</v>
      </c>
      <c r="B768" s="593" t="s">
        <v>764</v>
      </c>
      <c r="C768" s="355" t="s">
        <v>823</v>
      </c>
      <c r="D768" s="596"/>
      <c r="E768" s="596"/>
    </row>
    <row r="769" spans="1:5" x14ac:dyDescent="0.35">
      <c r="A769" s="594"/>
      <c r="B769" s="594"/>
      <c r="C769" s="355" t="s">
        <v>766</v>
      </c>
      <c r="D769" s="597"/>
      <c r="E769" s="597"/>
    </row>
    <row r="770" spans="1:5" ht="15" thickBot="1" x14ac:dyDescent="0.4">
      <c r="A770" s="595"/>
      <c r="B770" s="595"/>
      <c r="C770" s="360"/>
      <c r="D770" s="598"/>
      <c r="E770" s="598"/>
    </row>
    <row r="771" spans="1:5" ht="37.5" x14ac:dyDescent="0.35">
      <c r="A771" s="603">
        <v>49</v>
      </c>
      <c r="B771" s="603" t="s">
        <v>836</v>
      </c>
      <c r="C771" s="355" t="s">
        <v>837</v>
      </c>
      <c r="D771" s="359" t="s">
        <v>838</v>
      </c>
      <c r="E771" s="355" t="s">
        <v>839</v>
      </c>
    </row>
    <row r="772" spans="1:5" ht="25" x14ac:dyDescent="0.35">
      <c r="A772" s="604"/>
      <c r="B772" s="604"/>
      <c r="C772" s="375"/>
      <c r="D772" s="359" t="s">
        <v>840</v>
      </c>
      <c r="E772" s="355" t="s">
        <v>841</v>
      </c>
    </row>
    <row r="773" spans="1:5" ht="25" x14ac:dyDescent="0.35">
      <c r="A773" s="604"/>
      <c r="B773" s="604"/>
      <c r="C773" s="427" t="s">
        <v>842</v>
      </c>
      <c r="D773" s="359" t="s">
        <v>843</v>
      </c>
      <c r="E773" s="359"/>
    </row>
    <row r="774" spans="1:5" ht="15" thickBot="1" x14ac:dyDescent="0.4">
      <c r="A774" s="605"/>
      <c r="B774" s="605"/>
      <c r="C774" s="357"/>
      <c r="D774" s="365"/>
      <c r="E774" s="357"/>
    </row>
    <row r="775" spans="1:5" ht="25" x14ac:dyDescent="0.35">
      <c r="A775" s="593" t="s">
        <v>844</v>
      </c>
      <c r="B775" s="593" t="s">
        <v>264</v>
      </c>
      <c r="C775" s="355" t="s">
        <v>818</v>
      </c>
      <c r="D775" s="426" t="s">
        <v>129</v>
      </c>
      <c r="E775" s="600" t="s">
        <v>140</v>
      </c>
    </row>
    <row r="776" spans="1:5" ht="25" x14ac:dyDescent="0.35">
      <c r="A776" s="594"/>
      <c r="B776" s="594"/>
      <c r="C776" s="425" t="s">
        <v>819</v>
      </c>
      <c r="D776" s="355" t="s">
        <v>142</v>
      </c>
      <c r="E776" s="601"/>
    </row>
    <row r="777" spans="1:5" ht="15" thickBot="1" x14ac:dyDescent="0.4">
      <c r="A777" s="595"/>
      <c r="B777" s="595"/>
      <c r="C777" s="399" t="s">
        <v>734</v>
      </c>
      <c r="D777" s="365"/>
      <c r="E777" s="602"/>
    </row>
    <row r="778" spans="1:5" x14ac:dyDescent="0.35">
      <c r="A778" s="593" t="s">
        <v>845</v>
      </c>
      <c r="B778" s="593" t="s">
        <v>286</v>
      </c>
      <c r="C778" s="600" t="s">
        <v>846</v>
      </c>
      <c r="D778" s="426" t="s">
        <v>129</v>
      </c>
      <c r="E778" s="600" t="s">
        <v>140</v>
      </c>
    </row>
    <row r="779" spans="1:5" ht="25" x14ac:dyDescent="0.35">
      <c r="A779" s="594"/>
      <c r="B779" s="594"/>
      <c r="C779" s="601"/>
      <c r="D779" s="355" t="s">
        <v>142</v>
      </c>
      <c r="E779" s="601"/>
    </row>
    <row r="780" spans="1:5" ht="15" thickBot="1" x14ac:dyDescent="0.4">
      <c r="A780" s="595"/>
      <c r="B780" s="595"/>
      <c r="C780" s="602"/>
      <c r="D780" s="360"/>
      <c r="E780" s="602"/>
    </row>
    <row r="781" spans="1:5" ht="25" x14ac:dyDescent="0.35">
      <c r="A781" s="593" t="s">
        <v>847</v>
      </c>
      <c r="B781" s="593" t="s">
        <v>138</v>
      </c>
      <c r="C781" s="355" t="s">
        <v>139</v>
      </c>
      <c r="D781" s="426" t="s">
        <v>129</v>
      </c>
      <c r="E781" s="600" t="s">
        <v>140</v>
      </c>
    </row>
    <row r="782" spans="1:5" ht="25" x14ac:dyDescent="0.35">
      <c r="A782" s="594"/>
      <c r="B782" s="594"/>
      <c r="C782" s="355" t="s">
        <v>141</v>
      </c>
      <c r="D782" s="355" t="s">
        <v>142</v>
      </c>
      <c r="E782" s="601"/>
    </row>
    <row r="783" spans="1:5" ht="15" thickBot="1" x14ac:dyDescent="0.4">
      <c r="A783" s="595"/>
      <c r="B783" s="595"/>
      <c r="C783" s="360"/>
      <c r="D783" s="360"/>
      <c r="E783" s="602"/>
    </row>
    <row r="784" spans="1:5" ht="37.5" x14ac:dyDescent="0.35">
      <c r="A784" s="593" t="s">
        <v>848</v>
      </c>
      <c r="B784" s="593" t="s">
        <v>764</v>
      </c>
      <c r="C784" s="355" t="s">
        <v>823</v>
      </c>
      <c r="D784" s="596"/>
      <c r="E784" s="596"/>
    </row>
    <row r="785" spans="1:5" x14ac:dyDescent="0.35">
      <c r="A785" s="594"/>
      <c r="B785" s="594"/>
      <c r="C785" s="355" t="s">
        <v>766</v>
      </c>
      <c r="D785" s="597"/>
      <c r="E785" s="597"/>
    </row>
    <row r="786" spans="1:5" ht="15" thickBot="1" x14ac:dyDescent="0.4">
      <c r="A786" s="595"/>
      <c r="B786" s="595"/>
      <c r="C786" s="360"/>
      <c r="D786" s="598"/>
      <c r="E786" s="598"/>
    </row>
    <row r="787" spans="1:5" ht="25" x14ac:dyDescent="0.35">
      <c r="A787" s="603">
        <v>50</v>
      </c>
      <c r="B787" s="427" t="s">
        <v>849</v>
      </c>
      <c r="C787" s="355" t="s">
        <v>850</v>
      </c>
      <c r="D787" s="359" t="s">
        <v>851</v>
      </c>
      <c r="E787" s="355" t="s">
        <v>852</v>
      </c>
    </row>
    <row r="788" spans="1:5" ht="37.5" x14ac:dyDescent="0.35">
      <c r="A788" s="604"/>
      <c r="B788" s="375"/>
      <c r="C788" s="355" t="s">
        <v>853</v>
      </c>
      <c r="D788" s="359" t="s">
        <v>854</v>
      </c>
      <c r="E788" s="355" t="s">
        <v>325</v>
      </c>
    </row>
    <row r="789" spans="1:5" ht="50" x14ac:dyDescent="0.35">
      <c r="A789" s="604"/>
      <c r="B789" s="375"/>
      <c r="C789" s="355" t="s">
        <v>855</v>
      </c>
      <c r="D789" s="359"/>
      <c r="E789" s="355" t="s">
        <v>856</v>
      </c>
    </row>
    <row r="790" spans="1:5" x14ac:dyDescent="0.35">
      <c r="A790" s="604"/>
      <c r="B790" s="427" t="s">
        <v>87</v>
      </c>
      <c r="C790" s="359"/>
      <c r="D790" s="356"/>
      <c r="E790" s="359"/>
    </row>
    <row r="791" spans="1:5" ht="25" x14ac:dyDescent="0.35">
      <c r="A791" s="604"/>
      <c r="B791" s="356"/>
      <c r="C791" s="427" t="s">
        <v>857</v>
      </c>
      <c r="D791" s="356"/>
      <c r="E791" s="356"/>
    </row>
    <row r="792" spans="1:5" ht="15" thickBot="1" x14ac:dyDescent="0.4">
      <c r="A792" s="605"/>
      <c r="B792" s="357"/>
      <c r="C792" s="428"/>
      <c r="D792" s="357"/>
      <c r="E792" s="357"/>
    </row>
    <row r="793" spans="1:5" ht="25" x14ac:dyDescent="0.35">
      <c r="A793" s="603">
        <v>51</v>
      </c>
      <c r="B793" s="603" t="s">
        <v>858</v>
      </c>
      <c r="C793" s="355" t="s">
        <v>850</v>
      </c>
      <c r="D793" s="359" t="s">
        <v>859</v>
      </c>
      <c r="E793" s="355" t="s">
        <v>860</v>
      </c>
    </row>
    <row r="794" spans="1:5" ht="25" x14ac:dyDescent="0.35">
      <c r="A794" s="604"/>
      <c r="B794" s="604"/>
      <c r="C794" s="355" t="s">
        <v>861</v>
      </c>
      <c r="D794" s="359" t="s">
        <v>862</v>
      </c>
      <c r="E794" s="355" t="s">
        <v>325</v>
      </c>
    </row>
    <row r="795" spans="1:5" ht="75" x14ac:dyDescent="0.35">
      <c r="A795" s="604"/>
      <c r="B795" s="604"/>
      <c r="C795" s="355" t="s">
        <v>863</v>
      </c>
      <c r="D795" s="359" t="s">
        <v>864</v>
      </c>
      <c r="E795" s="355" t="s">
        <v>865</v>
      </c>
    </row>
    <row r="796" spans="1:5" ht="25" x14ac:dyDescent="0.35">
      <c r="A796" s="604"/>
      <c r="B796" s="604"/>
      <c r="C796" s="355" t="s">
        <v>866</v>
      </c>
      <c r="D796" s="359"/>
      <c r="E796" s="359"/>
    </row>
    <row r="797" spans="1:5" ht="15" thickBot="1" x14ac:dyDescent="0.4">
      <c r="A797" s="605"/>
      <c r="B797" s="605"/>
      <c r="C797" s="360"/>
      <c r="D797" s="357"/>
      <c r="E797" s="357"/>
    </row>
    <row r="798" spans="1:5" x14ac:dyDescent="0.35">
      <c r="A798" s="593" t="s">
        <v>867</v>
      </c>
      <c r="B798" s="593" t="s">
        <v>868</v>
      </c>
      <c r="C798" s="355" t="s">
        <v>869</v>
      </c>
      <c r="D798" s="426" t="s">
        <v>129</v>
      </c>
      <c r="E798" s="600" t="s">
        <v>140</v>
      </c>
    </row>
    <row r="799" spans="1:5" ht="25" x14ac:dyDescent="0.35">
      <c r="A799" s="594"/>
      <c r="B799" s="594"/>
      <c r="C799" s="355" t="s">
        <v>863</v>
      </c>
      <c r="D799" s="355" t="s">
        <v>142</v>
      </c>
      <c r="E799" s="601"/>
    </row>
    <row r="800" spans="1:5" x14ac:dyDescent="0.35">
      <c r="A800" s="594"/>
      <c r="B800" s="594"/>
      <c r="C800" s="355" t="s">
        <v>136</v>
      </c>
      <c r="D800" s="375"/>
      <c r="E800" s="601"/>
    </row>
    <row r="801" spans="1:5" x14ac:dyDescent="0.35">
      <c r="A801" s="594"/>
      <c r="B801" s="594"/>
      <c r="C801" s="369"/>
      <c r="D801" s="356"/>
      <c r="E801" s="601"/>
    </row>
    <row r="802" spans="1:5" ht="37.5" x14ac:dyDescent="0.35">
      <c r="A802" s="594"/>
      <c r="B802" s="594"/>
      <c r="C802" s="427" t="s">
        <v>870</v>
      </c>
      <c r="D802" s="356"/>
      <c r="E802" s="601"/>
    </row>
    <row r="803" spans="1:5" ht="15" thickBot="1" x14ac:dyDescent="0.4">
      <c r="A803" s="595"/>
      <c r="B803" s="595"/>
      <c r="C803" s="431"/>
      <c r="D803" s="357"/>
      <c r="E803" s="602"/>
    </row>
    <row r="804" spans="1:5" ht="25" x14ac:dyDescent="0.35">
      <c r="A804" s="593" t="s">
        <v>871</v>
      </c>
      <c r="B804" s="615" t="s">
        <v>138</v>
      </c>
      <c r="C804" s="355" t="s">
        <v>139</v>
      </c>
      <c r="D804" s="426" t="s">
        <v>129</v>
      </c>
      <c r="E804" s="600" t="s">
        <v>140</v>
      </c>
    </row>
    <row r="805" spans="1:5" ht="25" x14ac:dyDescent="0.35">
      <c r="A805" s="594"/>
      <c r="B805" s="616"/>
      <c r="C805" s="355" t="s">
        <v>141</v>
      </c>
      <c r="D805" s="355" t="s">
        <v>142</v>
      </c>
      <c r="E805" s="601"/>
    </row>
    <row r="806" spans="1:5" ht="15" thickBot="1" x14ac:dyDescent="0.4">
      <c r="A806" s="595"/>
      <c r="B806" s="617"/>
      <c r="C806" s="379"/>
      <c r="D806" s="360"/>
      <c r="E806" s="602"/>
    </row>
    <row r="807" spans="1:5" ht="37.5" x14ac:dyDescent="0.35">
      <c r="A807" s="593" t="s">
        <v>872</v>
      </c>
      <c r="B807" s="615" t="s">
        <v>764</v>
      </c>
      <c r="C807" s="355" t="s">
        <v>765</v>
      </c>
      <c r="D807" s="596"/>
      <c r="E807" s="612"/>
    </row>
    <row r="808" spans="1:5" x14ac:dyDescent="0.35">
      <c r="A808" s="594"/>
      <c r="B808" s="616"/>
      <c r="C808" s="355" t="s">
        <v>766</v>
      </c>
      <c r="D808" s="597"/>
      <c r="E808" s="613"/>
    </row>
    <row r="809" spans="1:5" ht="15" thickBot="1" x14ac:dyDescent="0.4">
      <c r="A809" s="595"/>
      <c r="B809" s="617"/>
      <c r="C809" s="379"/>
      <c r="D809" s="598"/>
      <c r="E809" s="614"/>
    </row>
    <row r="810" spans="1:5" ht="50" x14ac:dyDescent="0.35">
      <c r="A810" s="603">
        <v>52</v>
      </c>
      <c r="B810" s="603" t="s">
        <v>873</v>
      </c>
      <c r="C810" s="355" t="s">
        <v>874</v>
      </c>
      <c r="D810" s="359" t="s">
        <v>875</v>
      </c>
      <c r="E810" s="355" t="s">
        <v>876</v>
      </c>
    </row>
    <row r="811" spans="1:5" ht="50" x14ac:dyDescent="0.35">
      <c r="A811" s="604"/>
      <c r="B811" s="604"/>
      <c r="C811" s="377" t="s">
        <v>877</v>
      </c>
      <c r="D811" s="359" t="s">
        <v>878</v>
      </c>
      <c r="E811" s="355" t="s">
        <v>325</v>
      </c>
    </row>
    <row r="812" spans="1:5" ht="25" x14ac:dyDescent="0.35">
      <c r="A812" s="604"/>
      <c r="B812" s="604"/>
      <c r="C812" s="377" t="s">
        <v>879</v>
      </c>
      <c r="D812" s="359" t="s">
        <v>880</v>
      </c>
      <c r="E812" s="355" t="s">
        <v>881</v>
      </c>
    </row>
    <row r="813" spans="1:5" ht="25" x14ac:dyDescent="0.35">
      <c r="A813" s="604"/>
      <c r="B813" s="604"/>
      <c r="C813" s="377" t="s">
        <v>882</v>
      </c>
      <c r="D813" s="359"/>
      <c r="E813" s="375"/>
    </row>
    <row r="814" spans="1:5" ht="37.5" x14ac:dyDescent="0.35">
      <c r="A814" s="604"/>
      <c r="B814" s="604"/>
      <c r="C814" s="355" t="s">
        <v>883</v>
      </c>
      <c r="D814" s="359"/>
      <c r="E814" s="356"/>
    </row>
    <row r="815" spans="1:5" ht="15" thickBot="1" x14ac:dyDescent="0.4">
      <c r="A815" s="605"/>
      <c r="B815" s="605"/>
      <c r="C815" s="360"/>
      <c r="D815" s="357"/>
      <c r="E815" s="357"/>
    </row>
    <row r="816" spans="1:5" x14ac:dyDescent="0.35">
      <c r="A816" s="593" t="s">
        <v>884</v>
      </c>
      <c r="B816" s="615" t="s">
        <v>885</v>
      </c>
      <c r="C816" s="355" t="s">
        <v>886</v>
      </c>
      <c r="D816" s="426" t="s">
        <v>129</v>
      </c>
      <c r="E816" s="600" t="s">
        <v>140</v>
      </c>
    </row>
    <row r="817" spans="1:5" ht="25" x14ac:dyDescent="0.35">
      <c r="A817" s="594"/>
      <c r="B817" s="616"/>
      <c r="C817" s="355" t="s">
        <v>136</v>
      </c>
      <c r="D817" s="355" t="s">
        <v>142</v>
      </c>
      <c r="E817" s="601"/>
    </row>
    <row r="818" spans="1:5" x14ac:dyDescent="0.35">
      <c r="A818" s="594"/>
      <c r="B818" s="616"/>
      <c r="C818" s="369"/>
      <c r="D818" s="359"/>
      <c r="E818" s="601"/>
    </row>
    <row r="819" spans="1:5" ht="15" thickBot="1" x14ac:dyDescent="0.4">
      <c r="A819" s="595"/>
      <c r="B819" s="617"/>
      <c r="C819" s="365"/>
      <c r="D819" s="357"/>
      <c r="E819" s="602"/>
    </row>
    <row r="820" spans="1:5" ht="25" x14ac:dyDescent="0.35">
      <c r="A820" s="593" t="s">
        <v>887</v>
      </c>
      <c r="B820" s="615" t="s">
        <v>138</v>
      </c>
      <c r="C820" s="355" t="s">
        <v>139</v>
      </c>
      <c r="D820" s="426" t="s">
        <v>129</v>
      </c>
      <c r="E820" s="600" t="s">
        <v>140</v>
      </c>
    </row>
    <row r="821" spans="1:5" ht="25" x14ac:dyDescent="0.35">
      <c r="A821" s="594"/>
      <c r="B821" s="616"/>
      <c r="C821" s="355" t="s">
        <v>141</v>
      </c>
      <c r="D821" s="355" t="s">
        <v>142</v>
      </c>
      <c r="E821" s="601"/>
    </row>
    <row r="822" spans="1:5" ht="15" thickBot="1" x14ac:dyDescent="0.4">
      <c r="A822" s="595"/>
      <c r="B822" s="617"/>
      <c r="C822" s="360"/>
      <c r="D822" s="360"/>
      <c r="E822" s="602"/>
    </row>
    <row r="823" spans="1:5" ht="37.5" x14ac:dyDescent="0.35">
      <c r="A823" s="593" t="s">
        <v>888</v>
      </c>
      <c r="B823" s="615" t="s">
        <v>764</v>
      </c>
      <c r="C823" s="355" t="s">
        <v>765</v>
      </c>
      <c r="D823" s="596"/>
      <c r="E823" s="612"/>
    </row>
    <row r="824" spans="1:5" x14ac:dyDescent="0.35">
      <c r="A824" s="594"/>
      <c r="B824" s="616"/>
      <c r="C824" s="355" t="s">
        <v>766</v>
      </c>
      <c r="D824" s="597"/>
      <c r="E824" s="613"/>
    </row>
    <row r="825" spans="1:5" ht="15" thickBot="1" x14ac:dyDescent="0.4">
      <c r="A825" s="595"/>
      <c r="B825" s="617"/>
      <c r="C825" s="360"/>
      <c r="D825" s="598"/>
      <c r="E825" s="614"/>
    </row>
    <row r="826" spans="1:5" ht="25" x14ac:dyDescent="0.35">
      <c r="A826" s="603">
        <v>53</v>
      </c>
      <c r="B826" s="603" t="s">
        <v>889</v>
      </c>
      <c r="C826" s="355" t="s">
        <v>890</v>
      </c>
      <c r="D826" s="359" t="s">
        <v>891</v>
      </c>
      <c r="E826" s="600" t="s">
        <v>876</v>
      </c>
    </row>
    <row r="827" spans="1:5" ht="37.5" x14ac:dyDescent="0.35">
      <c r="A827" s="604"/>
      <c r="B827" s="604"/>
      <c r="C827" s="375"/>
      <c r="D827" s="359" t="s">
        <v>892</v>
      </c>
      <c r="E827" s="601"/>
    </row>
    <row r="828" spans="1:5" x14ac:dyDescent="0.35">
      <c r="A828" s="604"/>
      <c r="B828" s="604"/>
      <c r="C828" s="427" t="s">
        <v>893</v>
      </c>
      <c r="D828" s="359" t="s">
        <v>894</v>
      </c>
      <c r="E828" s="601"/>
    </row>
    <row r="829" spans="1:5" ht="15" thickBot="1" x14ac:dyDescent="0.4">
      <c r="A829" s="605"/>
      <c r="B829" s="605"/>
      <c r="C829" s="357"/>
      <c r="D829" s="360"/>
      <c r="E829" s="602"/>
    </row>
    <row r="830" spans="1:5" ht="25" x14ac:dyDescent="0.35">
      <c r="A830" s="593" t="s">
        <v>895</v>
      </c>
      <c r="B830" s="615" t="s">
        <v>127</v>
      </c>
      <c r="C830" s="355" t="s">
        <v>896</v>
      </c>
      <c r="D830" s="426" t="s">
        <v>129</v>
      </c>
      <c r="E830" s="600" t="s">
        <v>140</v>
      </c>
    </row>
    <row r="831" spans="1:5" ht="25" x14ac:dyDescent="0.35">
      <c r="A831" s="594"/>
      <c r="B831" s="616"/>
      <c r="C831" s="355" t="s">
        <v>136</v>
      </c>
      <c r="D831" s="355" t="s">
        <v>142</v>
      </c>
      <c r="E831" s="601"/>
    </row>
    <row r="832" spans="1:5" ht="15" thickBot="1" x14ac:dyDescent="0.4">
      <c r="A832" s="595"/>
      <c r="B832" s="617"/>
      <c r="C832" s="365"/>
      <c r="D832" s="360"/>
      <c r="E832" s="602"/>
    </row>
    <row r="833" spans="1:5" ht="25" x14ac:dyDescent="0.35">
      <c r="A833" s="593" t="s">
        <v>897</v>
      </c>
      <c r="B833" s="615" t="s">
        <v>138</v>
      </c>
      <c r="C833" s="355" t="s">
        <v>139</v>
      </c>
      <c r="D833" s="426" t="s">
        <v>129</v>
      </c>
      <c r="E833" s="600" t="s">
        <v>140</v>
      </c>
    </row>
    <row r="834" spans="1:5" ht="25" x14ac:dyDescent="0.35">
      <c r="A834" s="594"/>
      <c r="B834" s="616"/>
      <c r="C834" s="355" t="s">
        <v>141</v>
      </c>
      <c r="D834" s="355" t="s">
        <v>142</v>
      </c>
      <c r="E834" s="601"/>
    </row>
    <row r="835" spans="1:5" ht="15" thickBot="1" x14ac:dyDescent="0.4">
      <c r="A835" s="595"/>
      <c r="B835" s="617"/>
      <c r="C835" s="360"/>
      <c r="D835" s="360"/>
      <c r="E835" s="602"/>
    </row>
    <row r="836" spans="1:5" ht="37.5" x14ac:dyDescent="0.35">
      <c r="A836" s="593" t="s">
        <v>898</v>
      </c>
      <c r="B836" s="615" t="s">
        <v>764</v>
      </c>
      <c r="C836" s="355" t="s">
        <v>765</v>
      </c>
      <c r="D836" s="596"/>
      <c r="E836" s="612"/>
    </row>
    <row r="837" spans="1:5" x14ac:dyDescent="0.35">
      <c r="A837" s="594"/>
      <c r="B837" s="616"/>
      <c r="C837" s="355" t="s">
        <v>766</v>
      </c>
      <c r="D837" s="597"/>
      <c r="E837" s="613"/>
    </row>
    <row r="838" spans="1:5" ht="15" thickBot="1" x14ac:dyDescent="0.4">
      <c r="A838" s="595"/>
      <c r="B838" s="617"/>
      <c r="C838" s="360"/>
      <c r="D838" s="598"/>
      <c r="E838" s="614"/>
    </row>
    <row r="839" spans="1:5" ht="37.5" x14ac:dyDescent="0.35">
      <c r="A839" s="603">
        <v>54</v>
      </c>
      <c r="B839" s="603" t="s">
        <v>899</v>
      </c>
      <c r="C839" s="355" t="s">
        <v>900</v>
      </c>
      <c r="D839" s="359" t="s">
        <v>901</v>
      </c>
      <c r="E839" s="355" t="s">
        <v>902</v>
      </c>
    </row>
    <row r="840" spans="1:5" ht="25" x14ac:dyDescent="0.35">
      <c r="A840" s="604"/>
      <c r="B840" s="604"/>
      <c r="C840" s="355" t="s">
        <v>903</v>
      </c>
      <c r="D840" s="359" t="s">
        <v>904</v>
      </c>
      <c r="E840" s="355" t="s">
        <v>325</v>
      </c>
    </row>
    <row r="841" spans="1:5" ht="37.5" x14ac:dyDescent="0.35">
      <c r="A841" s="604"/>
      <c r="B841" s="604"/>
      <c r="C841" s="364" t="s">
        <v>905</v>
      </c>
      <c r="D841" s="359" t="s">
        <v>906</v>
      </c>
      <c r="E841" s="355" t="s">
        <v>907</v>
      </c>
    </row>
    <row r="842" spans="1:5" ht="25" x14ac:dyDescent="0.35">
      <c r="A842" s="604"/>
      <c r="B842" s="604"/>
      <c r="C842" s="364" t="s">
        <v>908</v>
      </c>
      <c r="D842" s="359" t="s">
        <v>909</v>
      </c>
      <c r="E842" s="356"/>
    </row>
    <row r="843" spans="1:5" x14ac:dyDescent="0.35">
      <c r="A843" s="604"/>
      <c r="B843" s="604"/>
      <c r="C843" s="356"/>
      <c r="D843" s="356"/>
      <c r="E843" s="356"/>
    </row>
    <row r="844" spans="1:5" x14ac:dyDescent="0.35">
      <c r="A844" s="604"/>
      <c r="B844" s="604"/>
      <c r="C844" s="356"/>
      <c r="D844" s="356"/>
      <c r="E844" s="356"/>
    </row>
    <row r="845" spans="1:5" x14ac:dyDescent="0.35">
      <c r="A845" s="604"/>
      <c r="B845" s="604"/>
      <c r="C845" s="356"/>
      <c r="D845" s="356"/>
      <c r="E845" s="356"/>
    </row>
    <row r="846" spans="1:5" x14ac:dyDescent="0.35">
      <c r="A846" s="604"/>
      <c r="B846" s="604"/>
      <c r="C846" s="356"/>
      <c r="D846" s="356"/>
      <c r="E846" s="356"/>
    </row>
    <row r="847" spans="1:5" x14ac:dyDescent="0.35">
      <c r="A847" s="604"/>
      <c r="B847" s="604"/>
      <c r="C847" s="356"/>
      <c r="D847" s="356"/>
      <c r="E847" s="356"/>
    </row>
    <row r="848" spans="1:5" ht="15" thickBot="1" x14ac:dyDescent="0.4">
      <c r="A848" s="605"/>
      <c r="B848" s="605"/>
      <c r="C848" s="357"/>
      <c r="D848" s="357"/>
      <c r="E848" s="357"/>
    </row>
    <row r="849" spans="1:5" ht="25" x14ac:dyDescent="0.35">
      <c r="A849" s="593" t="s">
        <v>910</v>
      </c>
      <c r="B849" s="593" t="s">
        <v>911</v>
      </c>
      <c r="C849" s="355" t="s">
        <v>912</v>
      </c>
      <c r="D849" s="426" t="s">
        <v>129</v>
      </c>
      <c r="E849" s="600" t="s">
        <v>140</v>
      </c>
    </row>
    <row r="850" spans="1:5" ht="25" x14ac:dyDescent="0.35">
      <c r="A850" s="594"/>
      <c r="B850" s="594"/>
      <c r="C850" s="355" t="s">
        <v>136</v>
      </c>
      <c r="D850" s="355" t="s">
        <v>142</v>
      </c>
      <c r="E850" s="601"/>
    </row>
    <row r="851" spans="1:5" ht="15" thickBot="1" x14ac:dyDescent="0.4">
      <c r="A851" s="595"/>
      <c r="B851" s="595"/>
      <c r="C851" s="360"/>
      <c r="D851" s="360"/>
      <c r="E851" s="602"/>
    </row>
    <row r="852" spans="1:5" ht="25" x14ac:dyDescent="0.35">
      <c r="A852" s="593" t="s">
        <v>913</v>
      </c>
      <c r="B852" s="593" t="s">
        <v>914</v>
      </c>
      <c r="C852" s="355" t="s">
        <v>915</v>
      </c>
      <c r="D852" s="426" t="s">
        <v>129</v>
      </c>
      <c r="E852" s="600" t="s">
        <v>140</v>
      </c>
    </row>
    <row r="853" spans="1:5" ht="25" x14ac:dyDescent="0.35">
      <c r="A853" s="594"/>
      <c r="B853" s="594"/>
      <c r="C853" s="355" t="s">
        <v>136</v>
      </c>
      <c r="D853" s="355" t="s">
        <v>142</v>
      </c>
      <c r="E853" s="601"/>
    </row>
    <row r="854" spans="1:5" ht="15" thickBot="1" x14ac:dyDescent="0.4">
      <c r="A854" s="595"/>
      <c r="B854" s="595"/>
      <c r="C854" s="360"/>
      <c r="D854" s="428"/>
      <c r="E854" s="602"/>
    </row>
    <row r="855" spans="1:5" ht="25" x14ac:dyDescent="0.35">
      <c r="A855" s="593" t="s">
        <v>916</v>
      </c>
      <c r="B855" s="593" t="s">
        <v>917</v>
      </c>
      <c r="C855" s="355" t="s">
        <v>918</v>
      </c>
      <c r="D855" s="426" t="s">
        <v>129</v>
      </c>
      <c r="E855" s="600" t="s">
        <v>140</v>
      </c>
    </row>
    <row r="856" spans="1:5" ht="37.5" x14ac:dyDescent="0.35">
      <c r="A856" s="594"/>
      <c r="B856" s="594"/>
      <c r="C856" s="355" t="s">
        <v>919</v>
      </c>
      <c r="D856" s="355" t="s">
        <v>142</v>
      </c>
      <c r="E856" s="601"/>
    </row>
    <row r="857" spans="1:5" x14ac:dyDescent="0.35">
      <c r="A857" s="594"/>
      <c r="B857" s="594"/>
      <c r="C857" s="355" t="s">
        <v>920</v>
      </c>
      <c r="D857" s="426"/>
      <c r="E857" s="601"/>
    </row>
    <row r="858" spans="1:5" x14ac:dyDescent="0.35">
      <c r="A858" s="594"/>
      <c r="B858" s="594"/>
      <c r="C858" s="355" t="s">
        <v>136</v>
      </c>
      <c r="D858" s="356"/>
      <c r="E858" s="601"/>
    </row>
    <row r="859" spans="1:5" ht="15" thickBot="1" x14ac:dyDescent="0.4">
      <c r="A859" s="595"/>
      <c r="B859" s="595"/>
      <c r="C859" s="360"/>
      <c r="D859" s="357"/>
      <c r="E859" s="602"/>
    </row>
    <row r="860" spans="1:5" ht="25" x14ac:dyDescent="0.35">
      <c r="A860" s="593" t="s">
        <v>921</v>
      </c>
      <c r="B860" s="593" t="s">
        <v>138</v>
      </c>
      <c r="C860" s="355" t="s">
        <v>139</v>
      </c>
      <c r="D860" s="426" t="s">
        <v>129</v>
      </c>
      <c r="E860" s="600" t="s">
        <v>140</v>
      </c>
    </row>
    <row r="861" spans="1:5" ht="25" x14ac:dyDescent="0.35">
      <c r="A861" s="594"/>
      <c r="B861" s="594"/>
      <c r="C861" s="355" t="s">
        <v>141</v>
      </c>
      <c r="D861" s="355" t="s">
        <v>142</v>
      </c>
      <c r="E861" s="601"/>
    </row>
    <row r="862" spans="1:5" ht="15" thickBot="1" x14ac:dyDescent="0.4">
      <c r="A862" s="595"/>
      <c r="B862" s="595"/>
      <c r="C862" s="360"/>
      <c r="D862" s="428"/>
      <c r="E862" s="602"/>
    </row>
    <row r="863" spans="1:5" ht="37.5" x14ac:dyDescent="0.35">
      <c r="A863" s="593" t="s">
        <v>922</v>
      </c>
      <c r="B863" s="593" t="s">
        <v>764</v>
      </c>
      <c r="C863" s="355" t="s">
        <v>765</v>
      </c>
      <c r="D863" s="593"/>
      <c r="E863" s="596"/>
    </row>
    <row r="864" spans="1:5" x14ac:dyDescent="0.35">
      <c r="A864" s="594"/>
      <c r="B864" s="594"/>
      <c r="C864" s="355" t="s">
        <v>766</v>
      </c>
      <c r="D864" s="594"/>
      <c r="E864" s="597"/>
    </row>
    <row r="865" spans="1:5" ht="15" thickBot="1" x14ac:dyDescent="0.4">
      <c r="A865" s="595"/>
      <c r="B865" s="595"/>
      <c r="C865" s="360"/>
      <c r="D865" s="595"/>
      <c r="E865" s="598"/>
    </row>
    <row r="866" spans="1:5" x14ac:dyDescent="0.35">
      <c r="A866" s="593" t="s">
        <v>923</v>
      </c>
      <c r="B866" s="593" t="s">
        <v>924</v>
      </c>
      <c r="C866" s="355" t="s">
        <v>925</v>
      </c>
      <c r="D866" s="593"/>
      <c r="E866" s="596"/>
    </row>
    <row r="867" spans="1:5" ht="15" thickBot="1" x14ac:dyDescent="0.4">
      <c r="A867" s="595"/>
      <c r="B867" s="595"/>
      <c r="C867" s="391" t="s">
        <v>926</v>
      </c>
      <c r="D867" s="595"/>
      <c r="E867" s="598"/>
    </row>
    <row r="868" spans="1:5" x14ac:dyDescent="0.35">
      <c r="A868" s="603">
        <v>55</v>
      </c>
      <c r="B868" s="603" t="s">
        <v>927</v>
      </c>
      <c r="C868" s="355" t="s">
        <v>928</v>
      </c>
      <c r="D868" s="359" t="s">
        <v>929</v>
      </c>
      <c r="E868" s="355" t="s">
        <v>902</v>
      </c>
    </row>
    <row r="869" spans="1:5" ht="50" x14ac:dyDescent="0.35">
      <c r="A869" s="604"/>
      <c r="B869" s="604"/>
      <c r="C869" s="355" t="s">
        <v>930</v>
      </c>
      <c r="D869" s="359" t="s">
        <v>931</v>
      </c>
      <c r="E869" s="355" t="s">
        <v>325</v>
      </c>
    </row>
    <row r="870" spans="1:5" ht="37.5" x14ac:dyDescent="0.35">
      <c r="A870" s="604"/>
      <c r="B870" s="604"/>
      <c r="C870" s="355" t="s">
        <v>932</v>
      </c>
      <c r="D870" s="359" t="s">
        <v>906</v>
      </c>
      <c r="E870" s="355" t="s">
        <v>907</v>
      </c>
    </row>
    <row r="871" spans="1:5" x14ac:dyDescent="0.35">
      <c r="A871" s="604"/>
      <c r="B871" s="604"/>
      <c r="C871" s="375"/>
      <c r="D871" s="359" t="s">
        <v>933</v>
      </c>
      <c r="E871" s="356"/>
    </row>
    <row r="872" spans="1:5" x14ac:dyDescent="0.35">
      <c r="A872" s="604"/>
      <c r="B872" s="604"/>
      <c r="C872" s="427" t="s">
        <v>934</v>
      </c>
      <c r="D872" s="356"/>
      <c r="E872" s="356"/>
    </row>
    <row r="873" spans="1:5" x14ac:dyDescent="0.35">
      <c r="A873" s="604"/>
      <c r="B873" s="604"/>
      <c r="C873" s="359"/>
      <c r="D873" s="356"/>
      <c r="E873" s="356"/>
    </row>
    <row r="874" spans="1:5" x14ac:dyDescent="0.35">
      <c r="A874" s="604"/>
      <c r="B874" s="604"/>
      <c r="C874" s="356"/>
      <c r="D874" s="356"/>
      <c r="E874" s="356"/>
    </row>
    <row r="875" spans="1:5" x14ac:dyDescent="0.35">
      <c r="A875" s="604"/>
      <c r="B875" s="604"/>
      <c r="C875" s="356"/>
      <c r="D875" s="356"/>
      <c r="E875" s="356"/>
    </row>
    <row r="876" spans="1:5" x14ac:dyDescent="0.35">
      <c r="A876" s="604"/>
      <c r="B876" s="604"/>
      <c r="C876" s="356"/>
      <c r="D876" s="356"/>
      <c r="E876" s="356"/>
    </row>
    <row r="877" spans="1:5" x14ac:dyDescent="0.35">
      <c r="A877" s="604"/>
      <c r="B877" s="604"/>
      <c r="C877" s="356"/>
      <c r="D877" s="356"/>
      <c r="E877" s="356"/>
    </row>
    <row r="878" spans="1:5" ht="15" thickBot="1" x14ac:dyDescent="0.4">
      <c r="A878" s="605"/>
      <c r="B878" s="605"/>
      <c r="C878" s="357"/>
      <c r="D878" s="357"/>
      <c r="E878" s="357"/>
    </row>
    <row r="879" spans="1:5" ht="25" x14ac:dyDescent="0.35">
      <c r="A879" s="593" t="s">
        <v>935</v>
      </c>
      <c r="B879" s="593" t="s">
        <v>911</v>
      </c>
      <c r="C879" s="355" t="s">
        <v>912</v>
      </c>
      <c r="D879" s="426" t="s">
        <v>129</v>
      </c>
      <c r="E879" s="600" t="s">
        <v>140</v>
      </c>
    </row>
    <row r="880" spans="1:5" ht="25" x14ac:dyDescent="0.35">
      <c r="A880" s="594"/>
      <c r="B880" s="594"/>
      <c r="C880" s="355" t="s">
        <v>136</v>
      </c>
      <c r="D880" s="355" t="s">
        <v>142</v>
      </c>
      <c r="E880" s="601"/>
    </row>
    <row r="881" spans="1:5" ht="15" thickBot="1" x14ac:dyDescent="0.4">
      <c r="A881" s="595"/>
      <c r="B881" s="595"/>
      <c r="C881" s="360"/>
      <c r="D881" s="360"/>
      <c r="E881" s="602"/>
    </row>
    <row r="882" spans="1:5" ht="25" x14ac:dyDescent="0.35">
      <c r="A882" s="593" t="s">
        <v>936</v>
      </c>
      <c r="B882" s="593" t="s">
        <v>914</v>
      </c>
      <c r="C882" s="355" t="s">
        <v>915</v>
      </c>
      <c r="D882" s="426" t="s">
        <v>129</v>
      </c>
      <c r="E882" s="600" t="s">
        <v>140</v>
      </c>
    </row>
    <row r="883" spans="1:5" ht="25" x14ac:dyDescent="0.35">
      <c r="A883" s="594"/>
      <c r="B883" s="594"/>
      <c r="C883" s="355" t="s">
        <v>136</v>
      </c>
      <c r="D883" s="355" t="s">
        <v>142</v>
      </c>
      <c r="E883" s="601"/>
    </row>
    <row r="884" spans="1:5" ht="15" thickBot="1" x14ac:dyDescent="0.4">
      <c r="A884" s="595"/>
      <c r="B884" s="595"/>
      <c r="C884" s="365"/>
      <c r="D884" s="428"/>
      <c r="E884" s="602"/>
    </row>
    <row r="885" spans="1:5" ht="25" x14ac:dyDescent="0.35">
      <c r="A885" s="593" t="s">
        <v>937</v>
      </c>
      <c r="B885" s="593" t="s">
        <v>917</v>
      </c>
      <c r="C885" s="355" t="s">
        <v>918</v>
      </c>
      <c r="D885" s="426" t="s">
        <v>129</v>
      </c>
      <c r="E885" s="600" t="s">
        <v>140</v>
      </c>
    </row>
    <row r="886" spans="1:5" ht="37.5" x14ac:dyDescent="0.35">
      <c r="A886" s="594"/>
      <c r="B886" s="594"/>
      <c r="C886" s="355" t="s">
        <v>919</v>
      </c>
      <c r="D886" s="355" t="s">
        <v>142</v>
      </c>
      <c r="E886" s="601"/>
    </row>
    <row r="887" spans="1:5" x14ac:dyDescent="0.35">
      <c r="A887" s="594"/>
      <c r="B887" s="594"/>
      <c r="C887" s="355" t="s">
        <v>920</v>
      </c>
      <c r="D887" s="426"/>
      <c r="E887" s="601"/>
    </row>
    <row r="888" spans="1:5" x14ac:dyDescent="0.35">
      <c r="A888" s="594"/>
      <c r="B888" s="594"/>
      <c r="C888" s="355" t="s">
        <v>136</v>
      </c>
      <c r="D888" s="356"/>
      <c r="E888" s="601"/>
    </row>
    <row r="889" spans="1:5" ht="15" thickBot="1" x14ac:dyDescent="0.4">
      <c r="A889" s="595"/>
      <c r="B889" s="595"/>
      <c r="C889" s="360"/>
      <c r="D889" s="357"/>
      <c r="E889" s="602"/>
    </row>
    <row r="890" spans="1:5" ht="25" x14ac:dyDescent="0.35">
      <c r="A890" s="593" t="s">
        <v>938</v>
      </c>
      <c r="B890" s="593" t="s">
        <v>138</v>
      </c>
      <c r="C890" s="355" t="s">
        <v>139</v>
      </c>
      <c r="D890" s="426" t="s">
        <v>129</v>
      </c>
      <c r="E890" s="600" t="s">
        <v>140</v>
      </c>
    </row>
    <row r="891" spans="1:5" ht="25" x14ac:dyDescent="0.35">
      <c r="A891" s="594"/>
      <c r="B891" s="594"/>
      <c r="C891" s="355" t="s">
        <v>141</v>
      </c>
      <c r="D891" s="355" t="s">
        <v>142</v>
      </c>
      <c r="E891" s="601"/>
    </row>
    <row r="892" spans="1:5" ht="15" thickBot="1" x14ac:dyDescent="0.4">
      <c r="A892" s="595"/>
      <c r="B892" s="595"/>
      <c r="C892" s="360"/>
      <c r="D892" s="428"/>
      <c r="E892" s="602"/>
    </row>
    <row r="893" spans="1:5" ht="37.5" x14ac:dyDescent="0.35">
      <c r="A893" s="593" t="s">
        <v>939</v>
      </c>
      <c r="B893" s="593" t="s">
        <v>764</v>
      </c>
      <c r="C893" s="355" t="s">
        <v>765</v>
      </c>
      <c r="D893" s="593"/>
      <c r="E893" s="596"/>
    </row>
    <row r="894" spans="1:5" x14ac:dyDescent="0.35">
      <c r="A894" s="594"/>
      <c r="B894" s="594"/>
      <c r="C894" s="355" t="s">
        <v>766</v>
      </c>
      <c r="D894" s="594"/>
      <c r="E894" s="597"/>
    </row>
    <row r="895" spans="1:5" ht="15" thickBot="1" x14ac:dyDescent="0.4">
      <c r="A895" s="595"/>
      <c r="B895" s="595"/>
      <c r="C895" s="360"/>
      <c r="D895" s="595"/>
      <c r="E895" s="598"/>
    </row>
    <row r="896" spans="1:5" x14ac:dyDescent="0.35">
      <c r="A896" s="593" t="s">
        <v>940</v>
      </c>
      <c r="B896" s="593" t="s">
        <v>924</v>
      </c>
      <c r="C896" s="355" t="s">
        <v>925</v>
      </c>
      <c r="D896" s="593"/>
      <c r="E896" s="596"/>
    </row>
    <row r="897" spans="1:5" x14ac:dyDescent="0.35">
      <c r="A897" s="594"/>
      <c r="B897" s="594"/>
      <c r="C897" s="355" t="s">
        <v>926</v>
      </c>
      <c r="D897" s="594"/>
      <c r="E897" s="597"/>
    </row>
    <row r="898" spans="1:5" ht="15" thickBot="1" x14ac:dyDescent="0.4">
      <c r="A898" s="595"/>
      <c r="B898" s="595"/>
      <c r="C898" s="360"/>
      <c r="D898" s="595"/>
      <c r="E898" s="598"/>
    </row>
    <row r="899" spans="1:5" ht="25" x14ac:dyDescent="0.35">
      <c r="A899" s="603">
        <v>56</v>
      </c>
      <c r="B899" s="603" t="s">
        <v>941</v>
      </c>
      <c r="C899" s="355" t="s">
        <v>942</v>
      </c>
      <c r="D899" s="359" t="s">
        <v>943</v>
      </c>
      <c r="E899" s="355" t="s">
        <v>902</v>
      </c>
    </row>
    <row r="900" spans="1:5" ht="25" x14ac:dyDescent="0.35">
      <c r="A900" s="604"/>
      <c r="B900" s="604"/>
      <c r="C900" s="355" t="s">
        <v>944</v>
      </c>
      <c r="D900" s="359" t="s">
        <v>945</v>
      </c>
      <c r="E900" s="355" t="s">
        <v>325</v>
      </c>
    </row>
    <row r="901" spans="1:5" ht="37.5" x14ac:dyDescent="0.35">
      <c r="A901" s="604"/>
      <c r="B901" s="604"/>
      <c r="C901" s="355" t="s">
        <v>946</v>
      </c>
      <c r="D901" s="359" t="s">
        <v>947</v>
      </c>
      <c r="E901" s="355" t="s">
        <v>907</v>
      </c>
    </row>
    <row r="902" spans="1:5" ht="27" thickBot="1" x14ac:dyDescent="0.4">
      <c r="A902" s="605"/>
      <c r="B902" s="605"/>
      <c r="C902" s="357"/>
      <c r="D902" s="360" t="s">
        <v>948</v>
      </c>
      <c r="E902" s="360"/>
    </row>
    <row r="903" spans="1:5" ht="25" x14ac:dyDescent="0.35">
      <c r="A903" s="593" t="s">
        <v>949</v>
      </c>
      <c r="B903" s="593" t="s">
        <v>127</v>
      </c>
      <c r="C903" s="355" t="s">
        <v>950</v>
      </c>
      <c r="D903" s="426" t="s">
        <v>129</v>
      </c>
      <c r="E903" s="606" t="s">
        <v>242</v>
      </c>
    </row>
    <row r="904" spans="1:5" ht="25" x14ac:dyDescent="0.35">
      <c r="A904" s="594"/>
      <c r="B904" s="594"/>
      <c r="C904" s="355" t="s">
        <v>136</v>
      </c>
      <c r="D904" s="355" t="s">
        <v>142</v>
      </c>
      <c r="E904" s="607"/>
    </row>
    <row r="905" spans="1:5" ht="15" thickBot="1" x14ac:dyDescent="0.4">
      <c r="A905" s="595"/>
      <c r="B905" s="595"/>
      <c r="C905" s="360"/>
      <c r="D905" s="360"/>
      <c r="E905" s="608"/>
    </row>
    <row r="906" spans="1:5" x14ac:dyDescent="0.35">
      <c r="A906" s="593" t="s">
        <v>951</v>
      </c>
      <c r="B906" s="593" t="s">
        <v>952</v>
      </c>
      <c r="C906" s="355" t="s">
        <v>953</v>
      </c>
      <c r="D906" s="426" t="s">
        <v>129</v>
      </c>
      <c r="E906" s="600" t="s">
        <v>140</v>
      </c>
    </row>
    <row r="907" spans="1:5" ht="37.5" x14ac:dyDescent="0.35">
      <c r="A907" s="594"/>
      <c r="B907" s="594"/>
      <c r="C907" s="355" t="s">
        <v>919</v>
      </c>
      <c r="D907" s="355" t="s">
        <v>142</v>
      </c>
      <c r="E907" s="601"/>
    </row>
    <row r="908" spans="1:5" x14ac:dyDescent="0.35">
      <c r="A908" s="594"/>
      <c r="B908" s="594"/>
      <c r="C908" s="355" t="s">
        <v>920</v>
      </c>
      <c r="D908" s="426"/>
      <c r="E908" s="601"/>
    </row>
    <row r="909" spans="1:5" x14ac:dyDescent="0.35">
      <c r="A909" s="594"/>
      <c r="B909" s="594"/>
      <c r="C909" s="355" t="s">
        <v>136</v>
      </c>
      <c r="D909" s="356"/>
      <c r="E909" s="601"/>
    </row>
    <row r="910" spans="1:5" ht="15" thickBot="1" x14ac:dyDescent="0.4">
      <c r="A910" s="595"/>
      <c r="B910" s="595"/>
      <c r="C910" s="360"/>
      <c r="D910" s="357"/>
      <c r="E910" s="602"/>
    </row>
    <row r="911" spans="1:5" ht="25" x14ac:dyDescent="0.35">
      <c r="A911" s="593" t="s">
        <v>954</v>
      </c>
      <c r="B911" s="593" t="s">
        <v>138</v>
      </c>
      <c r="C911" s="355" t="s">
        <v>139</v>
      </c>
      <c r="D911" s="426" t="s">
        <v>129</v>
      </c>
      <c r="E911" s="600" t="s">
        <v>140</v>
      </c>
    </row>
    <row r="912" spans="1:5" ht="25" x14ac:dyDescent="0.35">
      <c r="A912" s="594"/>
      <c r="B912" s="594"/>
      <c r="C912" s="355" t="s">
        <v>141</v>
      </c>
      <c r="D912" s="355" t="s">
        <v>142</v>
      </c>
      <c r="E912" s="601"/>
    </row>
    <row r="913" spans="1:5" ht="15" thickBot="1" x14ac:dyDescent="0.4">
      <c r="A913" s="595"/>
      <c r="B913" s="595"/>
      <c r="C913" s="360"/>
      <c r="D913" s="428"/>
      <c r="E913" s="602"/>
    </row>
    <row r="914" spans="1:5" ht="37.5" x14ac:dyDescent="0.35">
      <c r="A914" s="593" t="s">
        <v>955</v>
      </c>
      <c r="B914" s="593" t="s">
        <v>764</v>
      </c>
      <c r="C914" s="355" t="s">
        <v>765</v>
      </c>
      <c r="D914" s="593"/>
      <c r="E914" s="596"/>
    </row>
    <row r="915" spans="1:5" x14ac:dyDescent="0.35">
      <c r="A915" s="594"/>
      <c r="B915" s="594"/>
      <c r="C915" s="355" t="s">
        <v>766</v>
      </c>
      <c r="D915" s="594"/>
      <c r="E915" s="597"/>
    </row>
    <row r="916" spans="1:5" ht="15" thickBot="1" x14ac:dyDescent="0.4">
      <c r="A916" s="595"/>
      <c r="B916" s="595"/>
      <c r="C916" s="360"/>
      <c r="D916" s="595"/>
      <c r="E916" s="598"/>
    </row>
    <row r="917" spans="1:5" x14ac:dyDescent="0.35">
      <c r="A917" s="593" t="s">
        <v>956</v>
      </c>
      <c r="B917" s="593" t="s">
        <v>924</v>
      </c>
      <c r="C917" s="355" t="s">
        <v>925</v>
      </c>
      <c r="D917" s="593"/>
      <c r="E917" s="596"/>
    </row>
    <row r="918" spans="1:5" x14ac:dyDescent="0.35">
      <c r="A918" s="594"/>
      <c r="B918" s="594"/>
      <c r="C918" s="355" t="s">
        <v>926</v>
      </c>
      <c r="D918" s="594"/>
      <c r="E918" s="597"/>
    </row>
    <row r="919" spans="1:5" ht="15" thickBot="1" x14ac:dyDescent="0.4">
      <c r="A919" s="595"/>
      <c r="B919" s="595"/>
      <c r="C919" s="360"/>
      <c r="D919" s="595"/>
      <c r="E919" s="598"/>
    </row>
    <row r="920" spans="1:5" ht="25" x14ac:dyDescent="0.35">
      <c r="A920" s="603">
        <v>57</v>
      </c>
      <c r="B920" s="603" t="s">
        <v>957</v>
      </c>
      <c r="C920" s="355" t="s">
        <v>958</v>
      </c>
      <c r="D920" s="359" t="s">
        <v>959</v>
      </c>
      <c r="E920" s="355" t="s">
        <v>902</v>
      </c>
    </row>
    <row r="921" spans="1:5" ht="25" x14ac:dyDescent="0.35">
      <c r="A921" s="604"/>
      <c r="B921" s="604"/>
      <c r="C921" s="355" t="s">
        <v>960</v>
      </c>
      <c r="D921" s="359" t="s">
        <v>961</v>
      </c>
      <c r="E921" s="355" t="s">
        <v>325</v>
      </c>
    </row>
    <row r="922" spans="1:5" ht="37.5" x14ac:dyDescent="0.35">
      <c r="A922" s="604"/>
      <c r="B922" s="604"/>
      <c r="C922" s="355" t="s">
        <v>944</v>
      </c>
      <c r="D922" s="359" t="s">
        <v>947</v>
      </c>
      <c r="E922" s="355" t="s">
        <v>907</v>
      </c>
    </row>
    <row r="923" spans="1:5" ht="27" thickBot="1" x14ac:dyDescent="0.4">
      <c r="A923" s="605"/>
      <c r="B923" s="605"/>
      <c r="C923" s="391" t="s">
        <v>946</v>
      </c>
      <c r="D923" s="374" t="s">
        <v>962</v>
      </c>
      <c r="E923" s="360"/>
    </row>
    <row r="924" spans="1:5" ht="25" x14ac:dyDescent="0.35">
      <c r="A924" s="593" t="s">
        <v>963</v>
      </c>
      <c r="B924" s="593" t="s">
        <v>127</v>
      </c>
      <c r="C924" s="355" t="s">
        <v>964</v>
      </c>
      <c r="D924" s="426" t="s">
        <v>129</v>
      </c>
      <c r="E924" s="600" t="s">
        <v>140</v>
      </c>
    </row>
    <row r="925" spans="1:5" ht="25" x14ac:dyDescent="0.35">
      <c r="A925" s="594"/>
      <c r="B925" s="594"/>
      <c r="C925" s="355" t="s">
        <v>136</v>
      </c>
      <c r="D925" s="355" t="s">
        <v>142</v>
      </c>
      <c r="E925" s="601"/>
    </row>
    <row r="926" spans="1:5" ht="15" thickBot="1" x14ac:dyDescent="0.4">
      <c r="A926" s="595"/>
      <c r="B926" s="595"/>
      <c r="C926" s="360"/>
      <c r="D926" s="360"/>
      <c r="E926" s="602"/>
    </row>
    <row r="927" spans="1:5" x14ac:dyDescent="0.35">
      <c r="A927" s="593" t="s">
        <v>965</v>
      </c>
      <c r="B927" s="593" t="s">
        <v>952</v>
      </c>
      <c r="C927" s="355" t="s">
        <v>953</v>
      </c>
      <c r="D927" s="426" t="s">
        <v>129</v>
      </c>
      <c r="E927" s="600" t="s">
        <v>140</v>
      </c>
    </row>
    <row r="928" spans="1:5" ht="37.5" x14ac:dyDescent="0.35">
      <c r="A928" s="594"/>
      <c r="B928" s="594"/>
      <c r="C928" s="355" t="s">
        <v>919</v>
      </c>
      <c r="D928" s="355" t="s">
        <v>142</v>
      </c>
      <c r="E928" s="601"/>
    </row>
    <row r="929" spans="1:5" x14ac:dyDescent="0.35">
      <c r="A929" s="594"/>
      <c r="B929" s="594"/>
      <c r="C929" s="355" t="s">
        <v>920</v>
      </c>
      <c r="D929" s="426"/>
      <c r="E929" s="601"/>
    </row>
    <row r="930" spans="1:5" x14ac:dyDescent="0.35">
      <c r="A930" s="594"/>
      <c r="B930" s="594"/>
      <c r="C930" s="355" t="s">
        <v>136</v>
      </c>
      <c r="D930" s="356"/>
      <c r="E930" s="601"/>
    </row>
    <row r="931" spans="1:5" ht="15" thickBot="1" x14ac:dyDescent="0.4">
      <c r="A931" s="595"/>
      <c r="B931" s="595"/>
      <c r="C931" s="360"/>
      <c r="D931" s="357"/>
      <c r="E931" s="602"/>
    </row>
    <row r="932" spans="1:5" ht="25" x14ac:dyDescent="0.35">
      <c r="A932" s="593" t="s">
        <v>966</v>
      </c>
      <c r="B932" s="593" t="s">
        <v>138</v>
      </c>
      <c r="C932" s="355" t="s">
        <v>139</v>
      </c>
      <c r="D932" s="426" t="s">
        <v>129</v>
      </c>
      <c r="E932" s="600" t="s">
        <v>140</v>
      </c>
    </row>
    <row r="933" spans="1:5" ht="25" x14ac:dyDescent="0.35">
      <c r="A933" s="594"/>
      <c r="B933" s="594"/>
      <c r="C933" s="355" t="s">
        <v>141</v>
      </c>
      <c r="D933" s="355" t="s">
        <v>142</v>
      </c>
      <c r="E933" s="601"/>
    </row>
    <row r="934" spans="1:5" ht="15" thickBot="1" x14ac:dyDescent="0.4">
      <c r="A934" s="595"/>
      <c r="B934" s="595"/>
      <c r="C934" s="360"/>
      <c r="D934" s="428"/>
      <c r="E934" s="602"/>
    </row>
    <row r="935" spans="1:5" ht="37.5" x14ac:dyDescent="0.35">
      <c r="A935" s="593" t="s">
        <v>967</v>
      </c>
      <c r="B935" s="593" t="s">
        <v>764</v>
      </c>
      <c r="C935" s="355" t="s">
        <v>765</v>
      </c>
      <c r="D935" s="593"/>
      <c r="E935" s="596"/>
    </row>
    <row r="936" spans="1:5" x14ac:dyDescent="0.35">
      <c r="A936" s="594"/>
      <c r="B936" s="594"/>
      <c r="C936" s="355" t="s">
        <v>766</v>
      </c>
      <c r="D936" s="594"/>
      <c r="E936" s="597"/>
    </row>
    <row r="937" spans="1:5" ht="15" thickBot="1" x14ac:dyDescent="0.4">
      <c r="A937" s="595"/>
      <c r="B937" s="595"/>
      <c r="C937" s="360"/>
      <c r="D937" s="595"/>
      <c r="E937" s="598"/>
    </row>
    <row r="938" spans="1:5" x14ac:dyDescent="0.35">
      <c r="A938" s="593" t="s">
        <v>968</v>
      </c>
      <c r="B938" s="593" t="s">
        <v>924</v>
      </c>
      <c r="C938" s="355" t="s">
        <v>925</v>
      </c>
      <c r="D938" s="593"/>
      <c r="E938" s="596"/>
    </row>
    <row r="939" spans="1:5" x14ac:dyDescent="0.35">
      <c r="A939" s="594"/>
      <c r="B939" s="594"/>
      <c r="C939" s="355" t="s">
        <v>926</v>
      </c>
      <c r="D939" s="594"/>
      <c r="E939" s="597"/>
    </row>
    <row r="940" spans="1:5" ht="15" thickBot="1" x14ac:dyDescent="0.4">
      <c r="A940" s="595"/>
      <c r="B940" s="595"/>
      <c r="C940" s="360"/>
      <c r="D940" s="595"/>
      <c r="E940" s="598"/>
    </row>
    <row r="941" spans="1:5" ht="37.5" x14ac:dyDescent="0.35">
      <c r="A941" s="603">
        <v>58</v>
      </c>
      <c r="B941" s="603" t="s">
        <v>969</v>
      </c>
      <c r="C941" s="355" t="s">
        <v>970</v>
      </c>
      <c r="D941" s="359" t="s">
        <v>971</v>
      </c>
      <c r="E941" s="355" t="s">
        <v>907</v>
      </c>
    </row>
    <row r="942" spans="1:5" ht="37.5" x14ac:dyDescent="0.35">
      <c r="A942" s="604"/>
      <c r="B942" s="604"/>
      <c r="C942" s="355" t="s">
        <v>972</v>
      </c>
      <c r="D942" s="359" t="s">
        <v>973</v>
      </c>
      <c r="E942" s="355" t="s">
        <v>974</v>
      </c>
    </row>
    <row r="943" spans="1:5" ht="37.5" x14ac:dyDescent="0.35">
      <c r="A943" s="604"/>
      <c r="B943" s="604"/>
      <c r="C943" s="359"/>
      <c r="D943" s="359" t="s">
        <v>975</v>
      </c>
      <c r="E943" s="359"/>
    </row>
    <row r="944" spans="1:5" ht="15" thickBot="1" x14ac:dyDescent="0.4">
      <c r="A944" s="605"/>
      <c r="B944" s="605"/>
      <c r="C944" s="357"/>
      <c r="D944" s="428"/>
      <c r="E944" s="357"/>
    </row>
    <row r="945" spans="1:5" x14ac:dyDescent="0.35">
      <c r="A945" s="593" t="s">
        <v>976</v>
      </c>
      <c r="B945" s="593" t="s">
        <v>977</v>
      </c>
      <c r="C945" s="355" t="s">
        <v>978</v>
      </c>
      <c r="D945" s="426" t="s">
        <v>129</v>
      </c>
      <c r="E945" s="600" t="s">
        <v>140</v>
      </c>
    </row>
    <row r="946" spans="1:5" ht="25" x14ac:dyDescent="0.35">
      <c r="A946" s="594"/>
      <c r="B946" s="594"/>
      <c r="C946" s="355" t="s">
        <v>979</v>
      </c>
      <c r="D946" s="355" t="s">
        <v>142</v>
      </c>
      <c r="E946" s="601"/>
    </row>
    <row r="947" spans="1:5" x14ac:dyDescent="0.35">
      <c r="A947" s="594"/>
      <c r="B947" s="594"/>
      <c r="C947" s="355" t="s">
        <v>136</v>
      </c>
      <c r="D947" s="359"/>
      <c r="E947" s="601"/>
    </row>
    <row r="948" spans="1:5" ht="15" thickBot="1" x14ac:dyDescent="0.4">
      <c r="A948" s="595"/>
      <c r="B948" s="595"/>
      <c r="C948" s="360"/>
      <c r="D948" s="357"/>
      <c r="E948" s="602"/>
    </row>
    <row r="949" spans="1:5" x14ac:dyDescent="0.35">
      <c r="A949" s="593" t="s">
        <v>980</v>
      </c>
      <c r="B949" s="593" t="s">
        <v>981</v>
      </c>
      <c r="C949" s="355" t="s">
        <v>978</v>
      </c>
      <c r="D949" s="426" t="s">
        <v>129</v>
      </c>
      <c r="E949" s="600" t="s">
        <v>140</v>
      </c>
    </row>
    <row r="950" spans="1:5" ht="37.5" x14ac:dyDescent="0.35">
      <c r="A950" s="594"/>
      <c r="B950" s="594"/>
      <c r="C950" s="355" t="s">
        <v>919</v>
      </c>
      <c r="D950" s="355" t="s">
        <v>142</v>
      </c>
      <c r="E950" s="601"/>
    </row>
    <row r="951" spans="1:5" x14ac:dyDescent="0.35">
      <c r="A951" s="594"/>
      <c r="B951" s="594"/>
      <c r="C951" s="355" t="s">
        <v>920</v>
      </c>
      <c r="D951" s="426"/>
      <c r="E951" s="601"/>
    </row>
    <row r="952" spans="1:5" x14ac:dyDescent="0.35">
      <c r="A952" s="594"/>
      <c r="B952" s="594"/>
      <c r="C952" s="355" t="s">
        <v>136</v>
      </c>
      <c r="D952" s="356"/>
      <c r="E952" s="601"/>
    </row>
    <row r="953" spans="1:5" ht="15" thickBot="1" x14ac:dyDescent="0.4">
      <c r="A953" s="595"/>
      <c r="B953" s="595"/>
      <c r="C953" s="360"/>
      <c r="D953" s="357"/>
      <c r="E953" s="602"/>
    </row>
    <row r="954" spans="1:5" ht="25" x14ac:dyDescent="0.35">
      <c r="A954" s="593" t="s">
        <v>982</v>
      </c>
      <c r="B954" s="593" t="s">
        <v>138</v>
      </c>
      <c r="C954" s="355" t="s">
        <v>139</v>
      </c>
      <c r="D954" s="426" t="s">
        <v>129</v>
      </c>
      <c r="E954" s="600" t="s">
        <v>140</v>
      </c>
    </row>
    <row r="955" spans="1:5" ht="25" x14ac:dyDescent="0.35">
      <c r="A955" s="594"/>
      <c r="B955" s="594"/>
      <c r="C955" s="355" t="s">
        <v>141</v>
      </c>
      <c r="D955" s="355" t="s">
        <v>142</v>
      </c>
      <c r="E955" s="601"/>
    </row>
    <row r="956" spans="1:5" ht="15" thickBot="1" x14ac:dyDescent="0.4">
      <c r="A956" s="595"/>
      <c r="B956" s="595"/>
      <c r="C956" s="360"/>
      <c r="D956" s="428"/>
      <c r="E956" s="602"/>
    </row>
    <row r="957" spans="1:5" ht="37.5" x14ac:dyDescent="0.35">
      <c r="A957" s="593" t="s">
        <v>983</v>
      </c>
      <c r="B957" s="593" t="s">
        <v>764</v>
      </c>
      <c r="C957" s="355" t="s">
        <v>765</v>
      </c>
      <c r="D957" s="593"/>
      <c r="E957" s="596"/>
    </row>
    <row r="958" spans="1:5" x14ac:dyDescent="0.35">
      <c r="A958" s="594"/>
      <c r="B958" s="594"/>
      <c r="C958" s="355" t="s">
        <v>766</v>
      </c>
      <c r="D958" s="594"/>
      <c r="E958" s="597"/>
    </row>
    <row r="959" spans="1:5" ht="15" thickBot="1" x14ac:dyDescent="0.4">
      <c r="A959" s="595"/>
      <c r="B959" s="595"/>
      <c r="C959" s="360"/>
      <c r="D959" s="595"/>
      <c r="E959" s="598"/>
    </row>
    <row r="960" spans="1:5" x14ac:dyDescent="0.35">
      <c r="A960" s="593" t="s">
        <v>984</v>
      </c>
      <c r="B960" s="593" t="s">
        <v>924</v>
      </c>
      <c r="C960" s="355" t="s">
        <v>925</v>
      </c>
      <c r="D960" s="593"/>
      <c r="E960" s="596"/>
    </row>
    <row r="961" spans="1:5" x14ac:dyDescent="0.35">
      <c r="A961" s="594"/>
      <c r="B961" s="594"/>
      <c r="C961" s="355" t="s">
        <v>926</v>
      </c>
      <c r="D961" s="594"/>
      <c r="E961" s="597"/>
    </row>
    <row r="962" spans="1:5" ht="15" thickBot="1" x14ac:dyDescent="0.4">
      <c r="A962" s="595"/>
      <c r="B962" s="595"/>
      <c r="C962" s="360"/>
      <c r="D962" s="595"/>
      <c r="E962" s="598"/>
    </row>
    <row r="963" spans="1:5" ht="37.5" x14ac:dyDescent="0.35">
      <c r="A963" s="603">
        <v>59</v>
      </c>
      <c r="B963" s="603" t="s">
        <v>985</v>
      </c>
      <c r="C963" s="355" t="s">
        <v>986</v>
      </c>
      <c r="D963" s="359" t="s">
        <v>987</v>
      </c>
      <c r="E963" s="355" t="s">
        <v>907</v>
      </c>
    </row>
    <row r="964" spans="1:5" ht="37.5" x14ac:dyDescent="0.35">
      <c r="A964" s="604"/>
      <c r="B964" s="604"/>
      <c r="C964" s="355" t="s">
        <v>988</v>
      </c>
      <c r="D964" s="359" t="s">
        <v>989</v>
      </c>
      <c r="E964" s="355" t="s">
        <v>974</v>
      </c>
    </row>
    <row r="965" spans="1:5" ht="25" x14ac:dyDescent="0.35">
      <c r="A965" s="604"/>
      <c r="B965" s="604"/>
      <c r="C965" s="359"/>
      <c r="D965" s="359" t="s">
        <v>990</v>
      </c>
      <c r="E965" s="359"/>
    </row>
    <row r="966" spans="1:5" x14ac:dyDescent="0.35">
      <c r="A966" s="604"/>
      <c r="B966" s="604"/>
      <c r="C966" s="356"/>
      <c r="D966" s="359" t="s">
        <v>933</v>
      </c>
      <c r="E966" s="356"/>
    </row>
    <row r="967" spans="1:5" ht="15" thickBot="1" x14ac:dyDescent="0.4">
      <c r="A967" s="605"/>
      <c r="B967" s="605"/>
      <c r="C967" s="357"/>
      <c r="D967" s="428"/>
      <c r="E967" s="357"/>
    </row>
    <row r="968" spans="1:5" ht="25" x14ac:dyDescent="0.35">
      <c r="A968" s="593" t="s">
        <v>991</v>
      </c>
      <c r="B968" s="593" t="s">
        <v>992</v>
      </c>
      <c r="C968" s="355" t="s">
        <v>993</v>
      </c>
      <c r="D968" s="426" t="s">
        <v>129</v>
      </c>
      <c r="E968" s="600" t="s">
        <v>140</v>
      </c>
    </row>
    <row r="969" spans="1:5" ht="25" x14ac:dyDescent="0.35">
      <c r="A969" s="594"/>
      <c r="B969" s="594"/>
      <c r="C969" s="355" t="s">
        <v>994</v>
      </c>
      <c r="D969" s="355" t="s">
        <v>142</v>
      </c>
      <c r="E969" s="601"/>
    </row>
    <row r="970" spans="1:5" x14ac:dyDescent="0.35">
      <c r="A970" s="594"/>
      <c r="B970" s="594"/>
      <c r="C970" s="355" t="s">
        <v>136</v>
      </c>
      <c r="D970" s="359"/>
      <c r="E970" s="601"/>
    </row>
    <row r="971" spans="1:5" ht="15" thickBot="1" x14ac:dyDescent="0.4">
      <c r="A971" s="595"/>
      <c r="B971" s="595"/>
      <c r="C971" s="360"/>
      <c r="D971" s="357"/>
      <c r="E971" s="602"/>
    </row>
    <row r="972" spans="1:5" ht="25" x14ac:dyDescent="0.35">
      <c r="A972" s="593" t="s">
        <v>995</v>
      </c>
      <c r="B972" s="593" t="s">
        <v>138</v>
      </c>
      <c r="C972" s="355" t="s">
        <v>139</v>
      </c>
      <c r="D972" s="426" t="s">
        <v>129</v>
      </c>
      <c r="E972" s="600" t="s">
        <v>140</v>
      </c>
    </row>
    <row r="973" spans="1:5" ht="25" x14ac:dyDescent="0.35">
      <c r="A973" s="594"/>
      <c r="B973" s="594"/>
      <c r="C973" s="355" t="s">
        <v>141</v>
      </c>
      <c r="D973" s="355" t="s">
        <v>142</v>
      </c>
      <c r="E973" s="601"/>
    </row>
    <row r="974" spans="1:5" ht="15" thickBot="1" x14ac:dyDescent="0.4">
      <c r="A974" s="595"/>
      <c r="B974" s="595"/>
      <c r="C974" s="360"/>
      <c r="D974" s="428"/>
      <c r="E974" s="602"/>
    </row>
    <row r="975" spans="1:5" ht="37.5" x14ac:dyDescent="0.35">
      <c r="A975" s="593" t="s">
        <v>996</v>
      </c>
      <c r="B975" s="593" t="s">
        <v>764</v>
      </c>
      <c r="C975" s="355" t="s">
        <v>765</v>
      </c>
      <c r="D975" s="593"/>
      <c r="E975" s="596"/>
    </row>
    <row r="976" spans="1:5" x14ac:dyDescent="0.35">
      <c r="A976" s="594"/>
      <c r="B976" s="594"/>
      <c r="C976" s="355" t="s">
        <v>766</v>
      </c>
      <c r="D976" s="594"/>
      <c r="E976" s="597"/>
    </row>
    <row r="977" spans="1:5" ht="15" thickBot="1" x14ac:dyDescent="0.4">
      <c r="A977" s="595"/>
      <c r="B977" s="595"/>
      <c r="C977" s="360"/>
      <c r="D977" s="595"/>
      <c r="E977" s="598"/>
    </row>
    <row r="978" spans="1:5" x14ac:dyDescent="0.35">
      <c r="A978" s="593" t="s">
        <v>997</v>
      </c>
      <c r="B978" s="593" t="s">
        <v>924</v>
      </c>
      <c r="C978" s="355" t="s">
        <v>925</v>
      </c>
      <c r="D978" s="593"/>
      <c r="E978" s="596"/>
    </row>
    <row r="979" spans="1:5" x14ac:dyDescent="0.35">
      <c r="A979" s="594"/>
      <c r="B979" s="594"/>
      <c r="C979" s="355" t="s">
        <v>926</v>
      </c>
      <c r="D979" s="594"/>
      <c r="E979" s="597"/>
    </row>
    <row r="980" spans="1:5" ht="15" thickBot="1" x14ac:dyDescent="0.4">
      <c r="A980" s="595"/>
      <c r="B980" s="595"/>
      <c r="C980" s="360"/>
      <c r="D980" s="595"/>
      <c r="E980" s="598"/>
    </row>
    <row r="981" spans="1:5" ht="50" x14ac:dyDescent="0.35">
      <c r="A981" s="603">
        <v>60</v>
      </c>
      <c r="B981" s="427" t="s">
        <v>998</v>
      </c>
      <c r="C981" s="355" t="s">
        <v>999</v>
      </c>
      <c r="D981" s="359" t="s">
        <v>1000</v>
      </c>
      <c r="E981" s="609" t="s">
        <v>1001</v>
      </c>
    </row>
    <row r="982" spans="1:5" ht="37.5" x14ac:dyDescent="0.35">
      <c r="A982" s="604"/>
      <c r="B982" s="427"/>
      <c r="C982" s="355" t="s">
        <v>1002</v>
      </c>
      <c r="D982" s="359" t="s">
        <v>1003</v>
      </c>
      <c r="E982" s="610"/>
    </row>
    <row r="983" spans="1:5" x14ac:dyDescent="0.35">
      <c r="A983" s="604"/>
      <c r="B983" s="426" t="s">
        <v>1004</v>
      </c>
      <c r="C983" s="364" t="s">
        <v>1005</v>
      </c>
      <c r="D983" s="359" t="s">
        <v>1006</v>
      </c>
      <c r="E983" s="610"/>
    </row>
    <row r="984" spans="1:5" ht="25" x14ac:dyDescent="0.35">
      <c r="A984" s="604"/>
      <c r="B984" s="427"/>
      <c r="C984" s="364" t="s">
        <v>1007</v>
      </c>
      <c r="D984" s="426"/>
      <c r="E984" s="610"/>
    </row>
    <row r="985" spans="1:5" ht="15" thickBot="1" x14ac:dyDescent="0.4">
      <c r="A985" s="605"/>
      <c r="B985" s="365"/>
      <c r="C985" s="391" t="s">
        <v>734</v>
      </c>
      <c r="D985" s="357"/>
      <c r="E985" s="611"/>
    </row>
    <row r="986" spans="1:5" ht="37.5" x14ac:dyDescent="0.35">
      <c r="A986" s="593" t="s">
        <v>1008</v>
      </c>
      <c r="B986" s="593" t="s">
        <v>1009</v>
      </c>
      <c r="C986" s="355" t="s">
        <v>1010</v>
      </c>
      <c r="D986" s="426" t="s">
        <v>129</v>
      </c>
      <c r="E986" s="355" t="s">
        <v>140</v>
      </c>
    </row>
    <row r="987" spans="1:5" ht="25.5" thickBot="1" x14ac:dyDescent="0.4">
      <c r="A987" s="595"/>
      <c r="B987" s="595"/>
      <c r="C987" s="391" t="s">
        <v>136</v>
      </c>
      <c r="D987" s="428" t="s">
        <v>1011</v>
      </c>
      <c r="E987" s="391" t="s">
        <v>1012</v>
      </c>
    </row>
    <row r="988" spans="1:5" ht="37.5" x14ac:dyDescent="0.35">
      <c r="A988" s="593" t="s">
        <v>1013</v>
      </c>
      <c r="B988" s="593" t="s">
        <v>1014</v>
      </c>
      <c r="C988" s="355" t="s">
        <v>139</v>
      </c>
      <c r="D988" s="426" t="s">
        <v>129</v>
      </c>
      <c r="E988" s="355" t="s">
        <v>140</v>
      </c>
    </row>
    <row r="989" spans="1:5" ht="25.5" thickBot="1" x14ac:dyDescent="0.4">
      <c r="A989" s="595"/>
      <c r="B989" s="595"/>
      <c r="C989" s="391" t="s">
        <v>141</v>
      </c>
      <c r="D989" s="428" t="s">
        <v>1011</v>
      </c>
      <c r="E989" s="391" t="s">
        <v>1012</v>
      </c>
    </row>
    <row r="990" spans="1:5" ht="37.5" x14ac:dyDescent="0.35">
      <c r="A990" s="593" t="s">
        <v>1015</v>
      </c>
      <c r="B990" s="593" t="s">
        <v>764</v>
      </c>
      <c r="C990" s="355" t="s">
        <v>823</v>
      </c>
      <c r="D990" s="612"/>
      <c r="E990" s="609"/>
    </row>
    <row r="991" spans="1:5" x14ac:dyDescent="0.35">
      <c r="A991" s="594"/>
      <c r="B991" s="594"/>
      <c r="C991" s="355" t="s">
        <v>766</v>
      </c>
      <c r="D991" s="613"/>
      <c r="E991" s="610"/>
    </row>
    <row r="992" spans="1:5" ht="15" thickBot="1" x14ac:dyDescent="0.4">
      <c r="A992" s="595"/>
      <c r="B992" s="595"/>
      <c r="C992" s="391" t="s">
        <v>734</v>
      </c>
      <c r="D992" s="614"/>
      <c r="E992" s="611"/>
    </row>
    <row r="993" spans="1:5" x14ac:dyDescent="0.35">
      <c r="A993" s="593" t="s">
        <v>1016</v>
      </c>
      <c r="B993" s="593" t="s">
        <v>924</v>
      </c>
      <c r="C993" s="355" t="s">
        <v>925</v>
      </c>
      <c r="D993" s="596"/>
      <c r="E993" s="609"/>
    </row>
    <row r="994" spans="1:5" x14ac:dyDescent="0.35">
      <c r="A994" s="594"/>
      <c r="B994" s="594"/>
      <c r="C994" s="355" t="s">
        <v>926</v>
      </c>
      <c r="D994" s="597"/>
      <c r="E994" s="610"/>
    </row>
    <row r="995" spans="1:5" ht="15" thickBot="1" x14ac:dyDescent="0.4">
      <c r="A995" s="595"/>
      <c r="B995" s="595"/>
      <c r="C995" s="391" t="s">
        <v>734</v>
      </c>
      <c r="D995" s="598"/>
      <c r="E995" s="611"/>
    </row>
    <row r="996" spans="1:5" ht="21" x14ac:dyDescent="0.35">
      <c r="A996" s="16" t="s">
        <v>1017</v>
      </c>
    </row>
    <row r="997" spans="1:5" ht="38.25" customHeight="1" x14ac:dyDescent="0.35">
      <c r="A997" s="592" t="s">
        <v>1018</v>
      </c>
      <c r="B997" s="592"/>
      <c r="C997" s="592"/>
      <c r="D997" s="592"/>
      <c r="E997" s="592"/>
    </row>
    <row r="998" spans="1:5" ht="17" x14ac:dyDescent="0.35">
      <c r="A998" s="353" t="s">
        <v>1019</v>
      </c>
    </row>
    <row r="999" spans="1:5" ht="15" thickBot="1" x14ac:dyDescent="0.4">
      <c r="A999" s="400"/>
    </row>
    <row r="1000" spans="1:5" ht="15" thickBot="1" x14ac:dyDescent="0.4">
      <c r="A1000" s="354" t="s">
        <v>96</v>
      </c>
      <c r="B1000" s="430" t="s">
        <v>83</v>
      </c>
      <c r="C1000" s="430" t="s">
        <v>84</v>
      </c>
      <c r="D1000" s="430" t="s">
        <v>97</v>
      </c>
      <c r="E1000" s="430" t="s">
        <v>98</v>
      </c>
    </row>
    <row r="1001" spans="1:5" ht="25" x14ac:dyDescent="0.35">
      <c r="A1001" s="603">
        <v>61</v>
      </c>
      <c r="B1001" s="603" t="s">
        <v>1020</v>
      </c>
      <c r="C1001" s="600" t="s">
        <v>1021</v>
      </c>
      <c r="D1001" s="359" t="s">
        <v>1022</v>
      </c>
      <c r="E1001" s="355" t="s">
        <v>1023</v>
      </c>
    </row>
    <row r="1002" spans="1:5" ht="37.5" x14ac:dyDescent="0.35">
      <c r="A1002" s="604"/>
      <c r="B1002" s="604"/>
      <c r="C1002" s="601"/>
      <c r="D1002" s="359" t="s">
        <v>1024</v>
      </c>
      <c r="E1002" s="355" t="s">
        <v>1025</v>
      </c>
    </row>
    <row r="1003" spans="1:5" ht="15" thickBot="1" x14ac:dyDescent="0.4">
      <c r="A1003" s="605"/>
      <c r="B1003" s="605"/>
      <c r="C1003" s="602"/>
      <c r="D1003" s="360"/>
      <c r="E1003" s="374"/>
    </row>
    <row r="1004" spans="1:5" x14ac:dyDescent="0.35">
      <c r="A1004" s="593" t="s">
        <v>1026</v>
      </c>
      <c r="B1004" s="593" t="s">
        <v>868</v>
      </c>
      <c r="C1004" s="355" t="s">
        <v>1027</v>
      </c>
      <c r="D1004" s="426" t="s">
        <v>129</v>
      </c>
      <c r="E1004" s="600" t="s">
        <v>140</v>
      </c>
    </row>
    <row r="1005" spans="1:5" ht="25" x14ac:dyDescent="0.35">
      <c r="A1005" s="594"/>
      <c r="B1005" s="594"/>
      <c r="C1005" s="355" t="s">
        <v>863</v>
      </c>
      <c r="D1005" s="355" t="s">
        <v>142</v>
      </c>
      <c r="E1005" s="601"/>
    </row>
    <row r="1006" spans="1:5" x14ac:dyDescent="0.35">
      <c r="A1006" s="594"/>
      <c r="B1006" s="594"/>
      <c r="C1006" s="355" t="s">
        <v>136</v>
      </c>
      <c r="D1006" s="359"/>
      <c r="E1006" s="601"/>
    </row>
    <row r="1007" spans="1:5" ht="15" thickBot="1" x14ac:dyDescent="0.4">
      <c r="A1007" s="595"/>
      <c r="B1007" s="595"/>
      <c r="C1007" s="360"/>
      <c r="D1007" s="357"/>
      <c r="E1007" s="602"/>
    </row>
    <row r="1008" spans="1:5" ht="25" x14ac:dyDescent="0.35">
      <c r="A1008" s="593" t="s">
        <v>1028</v>
      </c>
      <c r="B1008" s="593" t="s">
        <v>138</v>
      </c>
      <c r="C1008" s="355" t="s">
        <v>139</v>
      </c>
      <c r="D1008" s="426" t="s">
        <v>129</v>
      </c>
      <c r="E1008" s="600" t="s">
        <v>140</v>
      </c>
    </row>
    <row r="1009" spans="1:5" ht="25" x14ac:dyDescent="0.35">
      <c r="A1009" s="594"/>
      <c r="B1009" s="594"/>
      <c r="C1009" s="355" t="s">
        <v>141</v>
      </c>
      <c r="D1009" s="355" t="s">
        <v>142</v>
      </c>
      <c r="E1009" s="601"/>
    </row>
    <row r="1010" spans="1:5" ht="15" thickBot="1" x14ac:dyDescent="0.4">
      <c r="A1010" s="595"/>
      <c r="B1010" s="595"/>
      <c r="C1010" s="360"/>
      <c r="D1010" s="365"/>
      <c r="E1010" s="602"/>
    </row>
    <row r="1011" spans="1:5" ht="37.5" x14ac:dyDescent="0.35">
      <c r="A1011" s="593" t="s">
        <v>1029</v>
      </c>
      <c r="B1011" s="593" t="s">
        <v>764</v>
      </c>
      <c r="C1011" s="355" t="s">
        <v>765</v>
      </c>
      <c r="D1011" s="596"/>
      <c r="E1011" s="609"/>
    </row>
    <row r="1012" spans="1:5" x14ac:dyDescent="0.35">
      <c r="A1012" s="594"/>
      <c r="B1012" s="594"/>
      <c r="C1012" s="355" t="s">
        <v>766</v>
      </c>
      <c r="D1012" s="597"/>
      <c r="E1012" s="610"/>
    </row>
    <row r="1013" spans="1:5" ht="15" thickBot="1" x14ac:dyDescent="0.4">
      <c r="A1013" s="595"/>
      <c r="B1013" s="595"/>
      <c r="C1013" s="360"/>
      <c r="D1013" s="598"/>
      <c r="E1013" s="611"/>
    </row>
    <row r="1014" spans="1:5" x14ac:dyDescent="0.35">
      <c r="A1014" s="593" t="s">
        <v>1030</v>
      </c>
      <c r="B1014" s="593" t="s">
        <v>924</v>
      </c>
      <c r="C1014" s="355" t="s">
        <v>925</v>
      </c>
      <c r="D1014" s="612"/>
      <c r="E1014" s="593"/>
    </row>
    <row r="1015" spans="1:5" x14ac:dyDescent="0.35">
      <c r="A1015" s="594"/>
      <c r="B1015" s="594"/>
      <c r="C1015" s="355" t="s">
        <v>926</v>
      </c>
      <c r="D1015" s="613"/>
      <c r="E1015" s="594"/>
    </row>
    <row r="1016" spans="1:5" ht="15" thickBot="1" x14ac:dyDescent="0.4">
      <c r="A1016" s="595"/>
      <c r="B1016" s="595"/>
      <c r="C1016" s="360"/>
      <c r="D1016" s="614"/>
      <c r="E1016" s="595"/>
    </row>
    <row r="1017" spans="1:5" ht="25" x14ac:dyDescent="0.35">
      <c r="A1017" s="603">
        <v>62</v>
      </c>
      <c r="B1017" s="603" t="s">
        <v>1031</v>
      </c>
      <c r="C1017" s="355" t="s">
        <v>1032</v>
      </c>
      <c r="D1017" s="359" t="s">
        <v>1033</v>
      </c>
      <c r="E1017" s="355" t="s">
        <v>1034</v>
      </c>
    </row>
    <row r="1018" spans="1:5" ht="25" x14ac:dyDescent="0.35">
      <c r="A1018" s="604"/>
      <c r="B1018" s="604"/>
      <c r="C1018" s="355" t="s">
        <v>1035</v>
      </c>
      <c r="D1018" s="359" t="s">
        <v>1036</v>
      </c>
      <c r="E1018" s="355" t="s">
        <v>1023</v>
      </c>
    </row>
    <row r="1019" spans="1:5" ht="37.5" x14ac:dyDescent="0.35">
      <c r="A1019" s="604"/>
      <c r="B1019" s="604"/>
      <c r="C1019" s="356"/>
      <c r="D1019" s="359"/>
      <c r="E1019" s="355" t="s">
        <v>907</v>
      </c>
    </row>
    <row r="1020" spans="1:5" ht="15" thickBot="1" x14ac:dyDescent="0.4">
      <c r="A1020" s="605"/>
      <c r="B1020" s="605"/>
      <c r="C1020" s="357"/>
      <c r="D1020" s="357"/>
      <c r="E1020" s="374"/>
    </row>
    <row r="1021" spans="1:5" x14ac:dyDescent="0.35">
      <c r="A1021" s="593" t="s">
        <v>1037</v>
      </c>
      <c r="B1021" s="593" t="s">
        <v>1038</v>
      </c>
      <c r="C1021" s="355" t="s">
        <v>1039</v>
      </c>
      <c r="D1021" s="426" t="s">
        <v>129</v>
      </c>
      <c r="E1021" s="600" t="s">
        <v>140</v>
      </c>
    </row>
    <row r="1022" spans="1:5" ht="25" x14ac:dyDescent="0.35">
      <c r="A1022" s="594"/>
      <c r="B1022" s="594"/>
      <c r="C1022" s="355" t="s">
        <v>136</v>
      </c>
      <c r="D1022" s="355" t="s">
        <v>142</v>
      </c>
      <c r="E1022" s="601"/>
    </row>
    <row r="1023" spans="1:5" ht="15" thickBot="1" x14ac:dyDescent="0.4">
      <c r="A1023" s="595"/>
      <c r="B1023" s="595"/>
      <c r="C1023" s="360"/>
      <c r="D1023" s="365"/>
      <c r="E1023" s="602"/>
    </row>
    <row r="1024" spans="1:5" ht="25" x14ac:dyDescent="0.35">
      <c r="A1024" s="593" t="s">
        <v>1040</v>
      </c>
      <c r="B1024" s="593" t="s">
        <v>1041</v>
      </c>
      <c r="C1024" s="355" t="s">
        <v>1042</v>
      </c>
      <c r="D1024" s="426" t="s">
        <v>129</v>
      </c>
      <c r="E1024" s="600" t="s">
        <v>140</v>
      </c>
    </row>
    <row r="1025" spans="1:5" ht="25" x14ac:dyDescent="0.35">
      <c r="A1025" s="594"/>
      <c r="B1025" s="594"/>
      <c r="C1025" s="355" t="s">
        <v>136</v>
      </c>
      <c r="D1025" s="355" t="s">
        <v>142</v>
      </c>
      <c r="E1025" s="601"/>
    </row>
    <row r="1026" spans="1:5" ht="15" thickBot="1" x14ac:dyDescent="0.4">
      <c r="A1026" s="595"/>
      <c r="B1026" s="595"/>
      <c r="C1026" s="360"/>
      <c r="D1026" s="428"/>
      <c r="E1026" s="602"/>
    </row>
    <row r="1027" spans="1:5" ht="25" x14ac:dyDescent="0.35">
      <c r="A1027" s="593" t="s">
        <v>1043</v>
      </c>
      <c r="B1027" s="593" t="s">
        <v>138</v>
      </c>
      <c r="C1027" s="355" t="s">
        <v>139</v>
      </c>
      <c r="D1027" s="426" t="s">
        <v>129</v>
      </c>
      <c r="E1027" s="600" t="s">
        <v>140</v>
      </c>
    </row>
    <row r="1028" spans="1:5" ht="25" x14ac:dyDescent="0.35">
      <c r="A1028" s="594"/>
      <c r="B1028" s="594"/>
      <c r="C1028" s="355" t="s">
        <v>141</v>
      </c>
      <c r="D1028" s="355" t="s">
        <v>142</v>
      </c>
      <c r="E1028" s="601"/>
    </row>
    <row r="1029" spans="1:5" ht="15" thickBot="1" x14ac:dyDescent="0.4">
      <c r="A1029" s="595"/>
      <c r="B1029" s="595"/>
      <c r="C1029" s="360"/>
      <c r="D1029" s="360"/>
      <c r="E1029" s="602"/>
    </row>
    <row r="1030" spans="1:5" ht="37.5" x14ac:dyDescent="0.35">
      <c r="A1030" s="593" t="s">
        <v>1044</v>
      </c>
      <c r="B1030" s="593" t="s">
        <v>764</v>
      </c>
      <c r="C1030" s="355" t="s">
        <v>765</v>
      </c>
      <c r="D1030" s="612"/>
      <c r="E1030" s="609"/>
    </row>
    <row r="1031" spans="1:5" x14ac:dyDescent="0.35">
      <c r="A1031" s="594"/>
      <c r="B1031" s="594"/>
      <c r="C1031" s="355" t="s">
        <v>766</v>
      </c>
      <c r="D1031" s="613"/>
      <c r="E1031" s="610"/>
    </row>
    <row r="1032" spans="1:5" ht="15" thickBot="1" x14ac:dyDescent="0.4">
      <c r="A1032" s="595"/>
      <c r="B1032" s="595"/>
      <c r="C1032" s="360"/>
      <c r="D1032" s="614"/>
      <c r="E1032" s="611"/>
    </row>
    <row r="1033" spans="1:5" x14ac:dyDescent="0.35">
      <c r="A1033" s="593" t="s">
        <v>1045</v>
      </c>
      <c r="B1033" s="593" t="s">
        <v>924</v>
      </c>
      <c r="C1033" s="355" t="s">
        <v>925</v>
      </c>
      <c r="D1033" s="596"/>
      <c r="E1033" s="609"/>
    </row>
    <row r="1034" spans="1:5" x14ac:dyDescent="0.35">
      <c r="A1034" s="594"/>
      <c r="B1034" s="594"/>
      <c r="C1034" s="355" t="s">
        <v>926</v>
      </c>
      <c r="D1034" s="597"/>
      <c r="E1034" s="610"/>
    </row>
    <row r="1035" spans="1:5" ht="15" thickBot="1" x14ac:dyDescent="0.4">
      <c r="A1035" s="595"/>
      <c r="B1035" s="595"/>
      <c r="C1035" s="360"/>
      <c r="D1035" s="598"/>
      <c r="E1035" s="611"/>
    </row>
    <row r="1036" spans="1:5" ht="25" x14ac:dyDescent="0.35">
      <c r="A1036" s="603">
        <v>63</v>
      </c>
      <c r="B1036" s="603" t="s">
        <v>1046</v>
      </c>
      <c r="C1036" s="355" t="s">
        <v>1047</v>
      </c>
      <c r="D1036" s="359" t="s">
        <v>1048</v>
      </c>
      <c r="E1036" s="355" t="s">
        <v>1034</v>
      </c>
    </row>
    <row r="1037" spans="1:5" ht="50" x14ac:dyDescent="0.35">
      <c r="A1037" s="604"/>
      <c r="B1037" s="604"/>
      <c r="C1037" s="355" t="s">
        <v>1049</v>
      </c>
      <c r="D1037" s="359" t="s">
        <v>1050</v>
      </c>
      <c r="E1037" s="355" t="s">
        <v>1023</v>
      </c>
    </row>
    <row r="1038" spans="1:5" ht="37.5" x14ac:dyDescent="0.35">
      <c r="A1038" s="604"/>
      <c r="B1038" s="604"/>
      <c r="C1038" s="355" t="s">
        <v>1035</v>
      </c>
      <c r="D1038" s="356"/>
      <c r="E1038" s="355" t="s">
        <v>907</v>
      </c>
    </row>
    <row r="1039" spans="1:5" ht="15" thickBot="1" x14ac:dyDescent="0.4">
      <c r="A1039" s="605"/>
      <c r="B1039" s="605"/>
      <c r="C1039" s="357"/>
      <c r="D1039" s="357"/>
      <c r="E1039" s="374"/>
    </row>
    <row r="1040" spans="1:5" ht="25" x14ac:dyDescent="0.35">
      <c r="A1040" s="593" t="s">
        <v>1051</v>
      </c>
      <c r="B1040" s="593" t="s">
        <v>1052</v>
      </c>
      <c r="C1040" s="355" t="s">
        <v>1053</v>
      </c>
      <c r="D1040" s="426" t="s">
        <v>129</v>
      </c>
      <c r="E1040" s="600" t="s">
        <v>140</v>
      </c>
    </row>
    <row r="1041" spans="1:5" ht="25" x14ac:dyDescent="0.35">
      <c r="A1041" s="594"/>
      <c r="B1041" s="594"/>
      <c r="C1041" s="355" t="s">
        <v>136</v>
      </c>
      <c r="D1041" s="355" t="s">
        <v>142</v>
      </c>
      <c r="E1041" s="601"/>
    </row>
    <row r="1042" spans="1:5" ht="15" thickBot="1" x14ac:dyDescent="0.4">
      <c r="A1042" s="595"/>
      <c r="B1042" s="595"/>
      <c r="C1042" s="360"/>
      <c r="D1042" s="360"/>
      <c r="E1042" s="602"/>
    </row>
    <row r="1043" spans="1:5" x14ac:dyDescent="0.35">
      <c r="A1043" s="593" t="s">
        <v>1054</v>
      </c>
      <c r="B1043" s="593" t="s">
        <v>1055</v>
      </c>
      <c r="C1043" s="355" t="s">
        <v>1056</v>
      </c>
      <c r="D1043" s="426" t="s">
        <v>129</v>
      </c>
      <c r="E1043" s="600" t="s">
        <v>140</v>
      </c>
    </row>
    <row r="1044" spans="1:5" ht="25" x14ac:dyDescent="0.35">
      <c r="A1044" s="594"/>
      <c r="B1044" s="594"/>
      <c r="C1044" s="355" t="s">
        <v>1057</v>
      </c>
      <c r="D1044" s="355" t="s">
        <v>142</v>
      </c>
      <c r="E1044" s="601"/>
    </row>
    <row r="1045" spans="1:5" x14ac:dyDescent="0.35">
      <c r="A1045" s="594"/>
      <c r="B1045" s="594"/>
      <c r="C1045" s="355" t="s">
        <v>136</v>
      </c>
      <c r="D1045" s="375"/>
      <c r="E1045" s="601"/>
    </row>
    <row r="1046" spans="1:5" ht="15" thickBot="1" x14ac:dyDescent="0.4">
      <c r="A1046" s="595"/>
      <c r="B1046" s="595"/>
      <c r="C1046" s="360"/>
      <c r="D1046" s="357"/>
      <c r="E1046" s="602"/>
    </row>
    <row r="1047" spans="1:5" x14ac:dyDescent="0.35">
      <c r="A1047" s="593" t="s">
        <v>1058</v>
      </c>
      <c r="B1047" s="593" t="s">
        <v>1059</v>
      </c>
      <c r="C1047" s="355" t="s">
        <v>1056</v>
      </c>
      <c r="D1047" s="426" t="s">
        <v>129</v>
      </c>
      <c r="E1047" s="600" t="s">
        <v>140</v>
      </c>
    </row>
    <row r="1048" spans="1:5" ht="37.5" x14ac:dyDescent="0.35">
      <c r="A1048" s="594"/>
      <c r="B1048" s="594"/>
      <c r="C1048" s="355" t="s">
        <v>919</v>
      </c>
      <c r="D1048" s="355" t="s">
        <v>142</v>
      </c>
      <c r="E1048" s="601"/>
    </row>
    <row r="1049" spans="1:5" x14ac:dyDescent="0.35">
      <c r="A1049" s="594"/>
      <c r="B1049" s="594"/>
      <c r="C1049" s="355" t="s">
        <v>1060</v>
      </c>
      <c r="D1049" s="426"/>
      <c r="E1049" s="601"/>
    </row>
    <row r="1050" spans="1:5" x14ac:dyDescent="0.35">
      <c r="A1050" s="594"/>
      <c r="B1050" s="594"/>
      <c r="C1050" s="355" t="s">
        <v>136</v>
      </c>
      <c r="D1050" s="356"/>
      <c r="E1050" s="601"/>
    </row>
    <row r="1051" spans="1:5" ht="15" thickBot="1" x14ac:dyDescent="0.4">
      <c r="A1051" s="595"/>
      <c r="B1051" s="595"/>
      <c r="C1051" s="360"/>
      <c r="D1051" s="357"/>
      <c r="E1051" s="602"/>
    </row>
    <row r="1052" spans="1:5" ht="25" x14ac:dyDescent="0.35">
      <c r="A1052" s="593" t="s">
        <v>1061</v>
      </c>
      <c r="B1052" s="593" t="s">
        <v>138</v>
      </c>
      <c r="C1052" s="355" t="s">
        <v>139</v>
      </c>
      <c r="D1052" s="426" t="s">
        <v>129</v>
      </c>
      <c r="E1052" s="600" t="s">
        <v>140</v>
      </c>
    </row>
    <row r="1053" spans="1:5" ht="25" x14ac:dyDescent="0.35">
      <c r="A1053" s="594"/>
      <c r="B1053" s="594"/>
      <c r="C1053" s="355" t="s">
        <v>141</v>
      </c>
      <c r="D1053" s="355" t="s">
        <v>142</v>
      </c>
      <c r="E1053" s="601"/>
    </row>
    <row r="1054" spans="1:5" ht="15" thickBot="1" x14ac:dyDescent="0.4">
      <c r="A1054" s="595"/>
      <c r="B1054" s="595"/>
      <c r="C1054" s="360"/>
      <c r="D1054" s="360"/>
      <c r="E1054" s="602"/>
    </row>
    <row r="1055" spans="1:5" ht="37.5" x14ac:dyDescent="0.35">
      <c r="A1055" s="593" t="s">
        <v>1062</v>
      </c>
      <c r="B1055" s="593" t="s">
        <v>764</v>
      </c>
      <c r="C1055" s="355" t="s">
        <v>765</v>
      </c>
      <c r="D1055" s="612"/>
      <c r="E1055" s="609"/>
    </row>
    <row r="1056" spans="1:5" x14ac:dyDescent="0.35">
      <c r="A1056" s="594"/>
      <c r="B1056" s="594"/>
      <c r="C1056" s="355" t="s">
        <v>766</v>
      </c>
      <c r="D1056" s="613"/>
      <c r="E1056" s="610"/>
    </row>
    <row r="1057" spans="1:5" ht="15" thickBot="1" x14ac:dyDescent="0.4">
      <c r="A1057" s="595"/>
      <c r="B1057" s="595"/>
      <c r="C1057" s="360"/>
      <c r="D1057" s="614"/>
      <c r="E1057" s="611"/>
    </row>
    <row r="1058" spans="1:5" x14ac:dyDescent="0.35">
      <c r="A1058" s="593" t="s">
        <v>1063</v>
      </c>
      <c r="B1058" s="593" t="s">
        <v>924</v>
      </c>
      <c r="C1058" s="355" t="s">
        <v>925</v>
      </c>
      <c r="D1058" s="596"/>
      <c r="E1058" s="609"/>
    </row>
    <row r="1059" spans="1:5" x14ac:dyDescent="0.35">
      <c r="A1059" s="594"/>
      <c r="B1059" s="594"/>
      <c r="C1059" s="355" t="s">
        <v>926</v>
      </c>
      <c r="D1059" s="597"/>
      <c r="E1059" s="610"/>
    </row>
    <row r="1060" spans="1:5" ht="15" thickBot="1" x14ac:dyDescent="0.4">
      <c r="A1060" s="595"/>
      <c r="B1060" s="595"/>
      <c r="C1060" s="360"/>
      <c r="D1060" s="598"/>
      <c r="E1060" s="611"/>
    </row>
    <row r="1061" spans="1:5" ht="62.5" x14ac:dyDescent="0.35">
      <c r="A1061" s="603">
        <v>64</v>
      </c>
      <c r="B1061" s="603" t="s">
        <v>1064</v>
      </c>
      <c r="C1061" s="355" t="s">
        <v>1065</v>
      </c>
      <c r="D1061" s="376" t="s">
        <v>1066</v>
      </c>
      <c r="E1061" s="355" t="s">
        <v>1034</v>
      </c>
    </row>
    <row r="1062" spans="1:5" ht="25" x14ac:dyDescent="0.35">
      <c r="A1062" s="604"/>
      <c r="B1062" s="604"/>
      <c r="C1062" s="364" t="s">
        <v>1067</v>
      </c>
      <c r="D1062" s="376" t="s">
        <v>1068</v>
      </c>
      <c r="E1062" s="355" t="s">
        <v>1023</v>
      </c>
    </row>
    <row r="1063" spans="1:5" ht="37.5" x14ac:dyDescent="0.35">
      <c r="A1063" s="604"/>
      <c r="B1063" s="604"/>
      <c r="C1063" s="364" t="s">
        <v>1069</v>
      </c>
      <c r="D1063" s="376" t="s">
        <v>1070</v>
      </c>
      <c r="E1063" s="355" t="s">
        <v>907</v>
      </c>
    </row>
    <row r="1064" spans="1:5" ht="26.5" x14ac:dyDescent="0.35">
      <c r="A1064" s="604"/>
      <c r="B1064" s="604"/>
      <c r="C1064" s="364" t="s">
        <v>1071</v>
      </c>
      <c r="D1064" s="376" t="s">
        <v>1072</v>
      </c>
      <c r="E1064" s="376"/>
    </row>
    <row r="1065" spans="1:5" ht="37.5" x14ac:dyDescent="0.35">
      <c r="A1065" s="604"/>
      <c r="B1065" s="604"/>
      <c r="C1065" s="364" t="s">
        <v>1073</v>
      </c>
      <c r="D1065" s="426" t="s">
        <v>1074</v>
      </c>
      <c r="E1065" s="356"/>
    </row>
    <row r="1066" spans="1:5" ht="15" thickBot="1" x14ac:dyDescent="0.4">
      <c r="A1066" s="605"/>
      <c r="B1066" s="605"/>
      <c r="C1066" s="388"/>
      <c r="D1066" s="357"/>
      <c r="E1066" s="357"/>
    </row>
    <row r="1067" spans="1:5" x14ac:dyDescent="0.35">
      <c r="A1067" s="593" t="s">
        <v>1075</v>
      </c>
      <c r="B1067" s="593" t="s">
        <v>127</v>
      </c>
      <c r="C1067" s="355" t="s">
        <v>1076</v>
      </c>
      <c r="D1067" s="426" t="s">
        <v>129</v>
      </c>
      <c r="E1067" s="606" t="s">
        <v>242</v>
      </c>
    </row>
    <row r="1068" spans="1:5" ht="25" x14ac:dyDescent="0.35">
      <c r="A1068" s="594"/>
      <c r="B1068" s="594"/>
      <c r="C1068" s="355" t="s">
        <v>1077</v>
      </c>
      <c r="D1068" s="355" t="s">
        <v>142</v>
      </c>
      <c r="E1068" s="607"/>
    </row>
    <row r="1069" spans="1:5" x14ac:dyDescent="0.35">
      <c r="A1069" s="594"/>
      <c r="B1069" s="594"/>
      <c r="C1069" s="355" t="s">
        <v>136</v>
      </c>
      <c r="D1069" s="359"/>
      <c r="E1069" s="607"/>
    </row>
    <row r="1070" spans="1:5" ht="15" thickBot="1" x14ac:dyDescent="0.4">
      <c r="A1070" s="595"/>
      <c r="B1070" s="595"/>
      <c r="C1070" s="360"/>
      <c r="D1070" s="357"/>
      <c r="E1070" s="608"/>
    </row>
    <row r="1071" spans="1:5" x14ac:dyDescent="0.35">
      <c r="A1071" s="593" t="s">
        <v>1078</v>
      </c>
      <c r="B1071" s="593" t="s">
        <v>1079</v>
      </c>
      <c r="C1071" s="355" t="s">
        <v>1080</v>
      </c>
      <c r="D1071" s="426" t="s">
        <v>129</v>
      </c>
      <c r="E1071" s="600" t="s">
        <v>140</v>
      </c>
    </row>
    <row r="1072" spans="1:5" ht="25" x14ac:dyDescent="0.35">
      <c r="A1072" s="594"/>
      <c r="B1072" s="594"/>
      <c r="C1072" s="355" t="s">
        <v>136</v>
      </c>
      <c r="D1072" s="355" t="s">
        <v>142</v>
      </c>
      <c r="E1072" s="601"/>
    </row>
    <row r="1073" spans="1:5" ht="15" thickBot="1" x14ac:dyDescent="0.4">
      <c r="A1073" s="595"/>
      <c r="B1073" s="595"/>
      <c r="C1073" s="365"/>
      <c r="D1073" s="365"/>
      <c r="E1073" s="602"/>
    </row>
    <row r="1074" spans="1:5" ht="25" x14ac:dyDescent="0.35">
      <c r="A1074" s="593" t="s">
        <v>1081</v>
      </c>
      <c r="B1074" s="593" t="s">
        <v>1082</v>
      </c>
      <c r="C1074" s="355" t="s">
        <v>1083</v>
      </c>
      <c r="D1074" s="426" t="s">
        <v>129</v>
      </c>
      <c r="E1074" s="600" t="s">
        <v>140</v>
      </c>
    </row>
    <row r="1075" spans="1:5" ht="25" x14ac:dyDescent="0.35">
      <c r="A1075" s="594"/>
      <c r="B1075" s="594"/>
      <c r="C1075" s="355" t="s">
        <v>136</v>
      </c>
      <c r="D1075" s="355" t="s">
        <v>142</v>
      </c>
      <c r="E1075" s="601"/>
    </row>
    <row r="1076" spans="1:5" ht="15" thickBot="1" x14ac:dyDescent="0.4">
      <c r="A1076" s="595"/>
      <c r="B1076" s="595"/>
      <c r="C1076" s="360"/>
      <c r="D1076" s="360"/>
      <c r="E1076" s="602"/>
    </row>
    <row r="1077" spans="1:5" ht="25" x14ac:dyDescent="0.35">
      <c r="A1077" s="593" t="s">
        <v>1084</v>
      </c>
      <c r="B1077" s="593" t="s">
        <v>138</v>
      </c>
      <c r="C1077" s="355" t="s">
        <v>139</v>
      </c>
      <c r="D1077" s="426" t="s">
        <v>129</v>
      </c>
      <c r="E1077" s="600" t="s">
        <v>140</v>
      </c>
    </row>
    <row r="1078" spans="1:5" ht="25" x14ac:dyDescent="0.35">
      <c r="A1078" s="594"/>
      <c r="B1078" s="594"/>
      <c r="C1078" s="355" t="s">
        <v>141</v>
      </c>
      <c r="D1078" s="355" t="s">
        <v>142</v>
      </c>
      <c r="E1078" s="601"/>
    </row>
    <row r="1079" spans="1:5" ht="15" thickBot="1" x14ac:dyDescent="0.4">
      <c r="A1079" s="595"/>
      <c r="B1079" s="595"/>
      <c r="C1079" s="360"/>
      <c r="D1079" s="365"/>
      <c r="E1079" s="602"/>
    </row>
    <row r="1080" spans="1:5" ht="37.5" x14ac:dyDescent="0.35">
      <c r="A1080" s="593" t="s">
        <v>1085</v>
      </c>
      <c r="B1080" s="593" t="s">
        <v>764</v>
      </c>
      <c r="C1080" s="355" t="s">
        <v>765</v>
      </c>
      <c r="D1080" s="596"/>
      <c r="E1080" s="609"/>
    </row>
    <row r="1081" spans="1:5" x14ac:dyDescent="0.35">
      <c r="A1081" s="594"/>
      <c r="B1081" s="594"/>
      <c r="C1081" s="355" t="s">
        <v>766</v>
      </c>
      <c r="D1081" s="597"/>
      <c r="E1081" s="610"/>
    </row>
    <row r="1082" spans="1:5" ht="15" thickBot="1" x14ac:dyDescent="0.4">
      <c r="A1082" s="595"/>
      <c r="B1082" s="595"/>
      <c r="C1082" s="360"/>
      <c r="D1082" s="598"/>
      <c r="E1082" s="611"/>
    </row>
    <row r="1083" spans="1:5" x14ac:dyDescent="0.35">
      <c r="A1083" s="593" t="s">
        <v>1086</v>
      </c>
      <c r="B1083" s="593" t="s">
        <v>924</v>
      </c>
      <c r="C1083" s="355" t="s">
        <v>925</v>
      </c>
      <c r="D1083" s="612"/>
      <c r="E1083" s="609"/>
    </row>
    <row r="1084" spans="1:5" x14ac:dyDescent="0.35">
      <c r="A1084" s="594"/>
      <c r="B1084" s="594"/>
      <c r="C1084" s="355" t="s">
        <v>926</v>
      </c>
      <c r="D1084" s="613"/>
      <c r="E1084" s="610"/>
    </row>
    <row r="1085" spans="1:5" ht="15" thickBot="1" x14ac:dyDescent="0.4">
      <c r="A1085" s="595"/>
      <c r="B1085" s="595"/>
      <c r="C1085" s="360"/>
      <c r="D1085" s="614"/>
      <c r="E1085" s="611"/>
    </row>
    <row r="1086" spans="1:5" ht="25" x14ac:dyDescent="0.35">
      <c r="A1086" s="603">
        <v>65</v>
      </c>
      <c r="B1086" s="603" t="s">
        <v>1087</v>
      </c>
      <c r="C1086" s="355" t="s">
        <v>1088</v>
      </c>
      <c r="D1086" s="376" t="s">
        <v>1089</v>
      </c>
      <c r="E1086" s="355" t="s">
        <v>902</v>
      </c>
    </row>
    <row r="1087" spans="1:5" ht="37.5" x14ac:dyDescent="0.35">
      <c r="A1087" s="604"/>
      <c r="B1087" s="604"/>
      <c r="C1087" s="355" t="s">
        <v>1090</v>
      </c>
      <c r="D1087" s="376" t="s">
        <v>1091</v>
      </c>
      <c r="E1087" s="355" t="s">
        <v>1023</v>
      </c>
    </row>
    <row r="1088" spans="1:5" ht="50" x14ac:dyDescent="0.35">
      <c r="A1088" s="604"/>
      <c r="B1088" s="604"/>
      <c r="C1088" s="390"/>
      <c r="D1088" s="376" t="s">
        <v>1092</v>
      </c>
      <c r="E1088" s="355" t="s">
        <v>1093</v>
      </c>
    </row>
    <row r="1089" spans="1:5" ht="26.5" x14ac:dyDescent="0.35">
      <c r="A1089" s="604"/>
      <c r="B1089" s="604"/>
      <c r="C1089" s="356"/>
      <c r="D1089" s="376" t="s">
        <v>1072</v>
      </c>
      <c r="E1089" s="376"/>
    </row>
    <row r="1090" spans="1:5" ht="15" thickBot="1" x14ac:dyDescent="0.4">
      <c r="A1090" s="605"/>
      <c r="B1090" s="605"/>
      <c r="C1090" s="357"/>
      <c r="D1090" s="374" t="s">
        <v>1074</v>
      </c>
      <c r="E1090" s="357"/>
    </row>
    <row r="1091" spans="1:5" ht="25" x14ac:dyDescent="0.35">
      <c r="A1091" s="593" t="s">
        <v>1094</v>
      </c>
      <c r="B1091" s="593" t="s">
        <v>127</v>
      </c>
      <c r="C1091" s="355" t="s">
        <v>950</v>
      </c>
      <c r="D1091" s="426" t="s">
        <v>129</v>
      </c>
      <c r="E1091" s="600" t="s">
        <v>140</v>
      </c>
    </row>
    <row r="1092" spans="1:5" ht="25" x14ac:dyDescent="0.35">
      <c r="A1092" s="594"/>
      <c r="B1092" s="594"/>
      <c r="C1092" s="355" t="s">
        <v>136</v>
      </c>
      <c r="D1092" s="355" t="s">
        <v>142</v>
      </c>
      <c r="E1092" s="601"/>
    </row>
    <row r="1093" spans="1:5" ht="15" thickBot="1" x14ac:dyDescent="0.4">
      <c r="A1093" s="595"/>
      <c r="B1093" s="595"/>
      <c r="C1093" s="360"/>
      <c r="D1093" s="360"/>
      <c r="E1093" s="602"/>
    </row>
    <row r="1094" spans="1:5" x14ac:dyDescent="0.35">
      <c r="A1094" s="593" t="s">
        <v>1095</v>
      </c>
      <c r="B1094" s="593" t="s">
        <v>952</v>
      </c>
      <c r="C1094" s="355" t="s">
        <v>953</v>
      </c>
      <c r="D1094" s="426" t="s">
        <v>129</v>
      </c>
      <c r="E1094" s="600" t="s">
        <v>140</v>
      </c>
    </row>
    <row r="1095" spans="1:5" ht="37.5" x14ac:dyDescent="0.35">
      <c r="A1095" s="594"/>
      <c r="B1095" s="594"/>
      <c r="C1095" s="355" t="s">
        <v>919</v>
      </c>
      <c r="D1095" s="355" t="s">
        <v>142</v>
      </c>
      <c r="E1095" s="601"/>
    </row>
    <row r="1096" spans="1:5" x14ac:dyDescent="0.35">
      <c r="A1096" s="594"/>
      <c r="B1096" s="594"/>
      <c r="C1096" s="355" t="s">
        <v>1096</v>
      </c>
      <c r="D1096" s="359"/>
      <c r="E1096" s="601"/>
    </row>
    <row r="1097" spans="1:5" x14ac:dyDescent="0.35">
      <c r="A1097" s="594"/>
      <c r="B1097" s="594"/>
      <c r="C1097" s="355" t="s">
        <v>136</v>
      </c>
      <c r="D1097" s="356"/>
      <c r="E1097" s="601"/>
    </row>
    <row r="1098" spans="1:5" ht="15" thickBot="1" x14ac:dyDescent="0.4">
      <c r="A1098" s="595"/>
      <c r="B1098" s="595"/>
      <c r="C1098" s="360"/>
      <c r="D1098" s="357"/>
      <c r="E1098" s="602"/>
    </row>
    <row r="1099" spans="1:5" ht="25" x14ac:dyDescent="0.35">
      <c r="A1099" s="593" t="s">
        <v>1097</v>
      </c>
      <c r="B1099" s="593" t="s">
        <v>138</v>
      </c>
      <c r="C1099" s="355" t="s">
        <v>139</v>
      </c>
      <c r="D1099" s="426" t="s">
        <v>129</v>
      </c>
      <c r="E1099" s="600" t="s">
        <v>140</v>
      </c>
    </row>
    <row r="1100" spans="1:5" ht="25" x14ac:dyDescent="0.35">
      <c r="A1100" s="594"/>
      <c r="B1100" s="594"/>
      <c r="C1100" s="355" t="s">
        <v>141</v>
      </c>
      <c r="D1100" s="355" t="s">
        <v>142</v>
      </c>
      <c r="E1100" s="601"/>
    </row>
    <row r="1101" spans="1:5" ht="15" thickBot="1" x14ac:dyDescent="0.4">
      <c r="A1101" s="595"/>
      <c r="B1101" s="595"/>
      <c r="C1101" s="360"/>
      <c r="D1101" s="360"/>
      <c r="E1101" s="602"/>
    </row>
    <row r="1102" spans="1:5" ht="37.5" x14ac:dyDescent="0.35">
      <c r="A1102" s="593" t="s">
        <v>1098</v>
      </c>
      <c r="B1102" s="593" t="s">
        <v>764</v>
      </c>
      <c r="C1102" s="355" t="s">
        <v>765</v>
      </c>
      <c r="D1102" s="593"/>
      <c r="E1102" s="596"/>
    </row>
    <row r="1103" spans="1:5" x14ac:dyDescent="0.35">
      <c r="A1103" s="594"/>
      <c r="B1103" s="594"/>
      <c r="C1103" s="355" t="s">
        <v>766</v>
      </c>
      <c r="D1103" s="594"/>
      <c r="E1103" s="597"/>
    </row>
    <row r="1104" spans="1:5" ht="15" thickBot="1" x14ac:dyDescent="0.4">
      <c r="A1104" s="595"/>
      <c r="B1104" s="595"/>
      <c r="C1104" s="360"/>
      <c r="D1104" s="595"/>
      <c r="E1104" s="598"/>
    </row>
    <row r="1105" spans="1:5" x14ac:dyDescent="0.35">
      <c r="A1105" s="593" t="s">
        <v>1099</v>
      </c>
      <c r="B1105" s="593" t="s">
        <v>924</v>
      </c>
      <c r="C1105" s="355" t="s">
        <v>925</v>
      </c>
      <c r="D1105" s="593"/>
      <c r="E1105" s="596"/>
    </row>
    <row r="1106" spans="1:5" ht="15" thickBot="1" x14ac:dyDescent="0.4">
      <c r="A1106" s="595"/>
      <c r="B1106" s="595"/>
      <c r="C1106" s="391" t="s">
        <v>926</v>
      </c>
      <c r="D1106" s="595"/>
      <c r="E1106" s="598"/>
    </row>
    <row r="1107" spans="1:5" ht="25" x14ac:dyDescent="0.35">
      <c r="A1107" s="603">
        <v>66</v>
      </c>
      <c r="B1107" s="603" t="s">
        <v>1100</v>
      </c>
      <c r="C1107" s="355" t="s">
        <v>1101</v>
      </c>
      <c r="D1107" s="376" t="s">
        <v>1102</v>
      </c>
      <c r="E1107" s="600" t="s">
        <v>907</v>
      </c>
    </row>
    <row r="1108" spans="1:5" ht="25" x14ac:dyDescent="0.35">
      <c r="A1108" s="604"/>
      <c r="B1108" s="604"/>
      <c r="C1108" s="355" t="s">
        <v>1035</v>
      </c>
      <c r="D1108" s="376" t="s">
        <v>1103</v>
      </c>
      <c r="E1108" s="601"/>
    </row>
    <row r="1109" spans="1:5" ht="37.5" x14ac:dyDescent="0.35">
      <c r="A1109" s="604"/>
      <c r="B1109" s="604"/>
      <c r="C1109" s="355" t="s">
        <v>1090</v>
      </c>
      <c r="D1109" s="376" t="s">
        <v>1104</v>
      </c>
      <c r="E1109" s="601"/>
    </row>
    <row r="1110" spans="1:5" ht="15" thickBot="1" x14ac:dyDescent="0.4">
      <c r="A1110" s="605"/>
      <c r="B1110" s="605"/>
      <c r="C1110" s="388"/>
      <c r="D1110" s="428" t="s">
        <v>1074</v>
      </c>
      <c r="E1110" s="602"/>
    </row>
    <row r="1111" spans="1:5" x14ac:dyDescent="0.35">
      <c r="A1111" s="593" t="s">
        <v>1105</v>
      </c>
      <c r="B1111" s="593" t="s">
        <v>127</v>
      </c>
      <c r="C1111" s="355" t="s">
        <v>1106</v>
      </c>
      <c r="D1111" s="426" t="s">
        <v>129</v>
      </c>
      <c r="E1111" s="600" t="s">
        <v>140</v>
      </c>
    </row>
    <row r="1112" spans="1:5" ht="25" x14ac:dyDescent="0.35">
      <c r="A1112" s="594"/>
      <c r="B1112" s="594"/>
      <c r="C1112" s="355" t="s">
        <v>136</v>
      </c>
      <c r="D1112" s="355" t="s">
        <v>142</v>
      </c>
      <c r="E1112" s="601"/>
    </row>
    <row r="1113" spans="1:5" ht="15" thickBot="1" x14ac:dyDescent="0.4">
      <c r="A1113" s="595"/>
      <c r="B1113" s="595"/>
      <c r="C1113" s="360"/>
      <c r="D1113" s="360"/>
      <c r="E1113" s="602"/>
    </row>
    <row r="1114" spans="1:5" x14ac:dyDescent="0.35">
      <c r="A1114" s="593" t="s">
        <v>1107</v>
      </c>
      <c r="B1114" s="593" t="s">
        <v>952</v>
      </c>
      <c r="C1114" s="355" t="s">
        <v>953</v>
      </c>
      <c r="D1114" s="426" t="s">
        <v>129</v>
      </c>
      <c r="E1114" s="600" t="s">
        <v>140</v>
      </c>
    </row>
    <row r="1115" spans="1:5" ht="37.5" x14ac:dyDescent="0.35">
      <c r="A1115" s="594"/>
      <c r="B1115" s="594"/>
      <c r="C1115" s="355" t="s">
        <v>919</v>
      </c>
      <c r="D1115" s="355" t="s">
        <v>142</v>
      </c>
      <c r="E1115" s="601"/>
    </row>
    <row r="1116" spans="1:5" x14ac:dyDescent="0.35">
      <c r="A1116" s="594"/>
      <c r="B1116" s="594"/>
      <c r="C1116" s="355" t="s">
        <v>1096</v>
      </c>
      <c r="D1116" s="426"/>
      <c r="E1116" s="601"/>
    </row>
    <row r="1117" spans="1:5" x14ac:dyDescent="0.35">
      <c r="A1117" s="594"/>
      <c r="B1117" s="594"/>
      <c r="C1117" s="355" t="s">
        <v>136</v>
      </c>
      <c r="D1117" s="356"/>
      <c r="E1117" s="601"/>
    </row>
    <row r="1118" spans="1:5" ht="15" thickBot="1" x14ac:dyDescent="0.4">
      <c r="A1118" s="595"/>
      <c r="B1118" s="595"/>
      <c r="C1118" s="360"/>
      <c r="D1118" s="357"/>
      <c r="E1118" s="602"/>
    </row>
    <row r="1119" spans="1:5" ht="25" x14ac:dyDescent="0.35">
      <c r="A1119" s="593" t="s">
        <v>1108</v>
      </c>
      <c r="B1119" s="593" t="s">
        <v>138</v>
      </c>
      <c r="C1119" s="355" t="s">
        <v>139</v>
      </c>
      <c r="D1119" s="426" t="s">
        <v>129</v>
      </c>
      <c r="E1119" s="600" t="s">
        <v>140</v>
      </c>
    </row>
    <row r="1120" spans="1:5" ht="25" x14ac:dyDescent="0.35">
      <c r="A1120" s="594"/>
      <c r="B1120" s="594"/>
      <c r="C1120" s="355" t="s">
        <v>141</v>
      </c>
      <c r="D1120" s="355" t="s">
        <v>142</v>
      </c>
      <c r="E1120" s="601"/>
    </row>
    <row r="1121" spans="1:5" ht="15" thickBot="1" x14ac:dyDescent="0.4">
      <c r="A1121" s="595"/>
      <c r="B1121" s="595"/>
      <c r="C1121" s="360"/>
      <c r="D1121" s="428"/>
      <c r="E1121" s="602"/>
    </row>
    <row r="1122" spans="1:5" ht="37.5" x14ac:dyDescent="0.35">
      <c r="A1122" s="593" t="s">
        <v>1109</v>
      </c>
      <c r="B1122" s="593" t="s">
        <v>764</v>
      </c>
      <c r="C1122" s="355" t="s">
        <v>765</v>
      </c>
      <c r="D1122" s="593"/>
      <c r="E1122" s="596"/>
    </row>
    <row r="1123" spans="1:5" ht="15" thickBot="1" x14ac:dyDescent="0.4">
      <c r="A1123" s="595"/>
      <c r="B1123" s="595"/>
      <c r="C1123" s="391" t="s">
        <v>766</v>
      </c>
      <c r="D1123" s="595"/>
      <c r="E1123" s="598"/>
    </row>
    <row r="1124" spans="1:5" x14ac:dyDescent="0.35">
      <c r="A1124" s="593" t="s">
        <v>1110</v>
      </c>
      <c r="B1124" s="593" t="s">
        <v>924</v>
      </c>
      <c r="C1124" s="355" t="s">
        <v>925</v>
      </c>
      <c r="D1124" s="593"/>
      <c r="E1124" s="596"/>
    </row>
    <row r="1125" spans="1:5" x14ac:dyDescent="0.35">
      <c r="A1125" s="594"/>
      <c r="B1125" s="594"/>
      <c r="C1125" s="355" t="s">
        <v>926</v>
      </c>
      <c r="D1125" s="594"/>
      <c r="E1125" s="597"/>
    </row>
    <row r="1126" spans="1:5" ht="15" thickBot="1" x14ac:dyDescent="0.4">
      <c r="A1126" s="595"/>
      <c r="B1126" s="595"/>
      <c r="C1126" s="360"/>
      <c r="D1126" s="595"/>
      <c r="E1126" s="598"/>
    </row>
    <row r="1127" spans="1:5" ht="25" x14ac:dyDescent="0.35">
      <c r="A1127" s="603">
        <v>67</v>
      </c>
      <c r="B1127" s="603" t="s">
        <v>1111</v>
      </c>
      <c r="C1127" s="355" t="s">
        <v>1035</v>
      </c>
      <c r="D1127" s="376" t="s">
        <v>1112</v>
      </c>
      <c r="E1127" s="600" t="s">
        <v>907</v>
      </c>
    </row>
    <row r="1128" spans="1:5" ht="25" x14ac:dyDescent="0.35">
      <c r="A1128" s="604"/>
      <c r="B1128" s="604"/>
      <c r="C1128" s="355" t="s">
        <v>1113</v>
      </c>
      <c r="D1128" s="376" t="s">
        <v>1114</v>
      </c>
      <c r="E1128" s="601"/>
    </row>
    <row r="1129" spans="1:5" ht="26.5" x14ac:dyDescent="0.35">
      <c r="A1129" s="604"/>
      <c r="B1129" s="604"/>
      <c r="C1129" s="355" t="s">
        <v>1115</v>
      </c>
      <c r="D1129" s="376" t="s">
        <v>1116</v>
      </c>
      <c r="E1129" s="601"/>
    </row>
    <row r="1130" spans="1:5" x14ac:dyDescent="0.35">
      <c r="A1130" s="604"/>
      <c r="B1130" s="604"/>
      <c r="C1130" s="364" t="s">
        <v>1117</v>
      </c>
      <c r="D1130" s="359"/>
      <c r="E1130" s="601"/>
    </row>
    <row r="1131" spans="1:5" ht="25" x14ac:dyDescent="0.35">
      <c r="A1131" s="604"/>
      <c r="B1131" s="604"/>
      <c r="C1131" s="364" t="s">
        <v>1118</v>
      </c>
      <c r="D1131" s="426" t="s">
        <v>1074</v>
      </c>
      <c r="E1131" s="601"/>
    </row>
    <row r="1132" spans="1:5" x14ac:dyDescent="0.35">
      <c r="A1132" s="604"/>
      <c r="B1132" s="604"/>
      <c r="C1132" s="375"/>
      <c r="D1132" s="356"/>
      <c r="E1132" s="601"/>
    </row>
    <row r="1133" spans="1:5" x14ac:dyDescent="0.35">
      <c r="A1133" s="604"/>
      <c r="B1133" s="604"/>
      <c r="C1133" s="427" t="s">
        <v>1119</v>
      </c>
      <c r="D1133" s="356"/>
      <c r="E1133" s="601"/>
    </row>
    <row r="1134" spans="1:5" ht="15" thickBot="1" x14ac:dyDescent="0.4">
      <c r="A1134" s="605"/>
      <c r="B1134" s="605"/>
      <c r="C1134" s="365"/>
      <c r="D1134" s="357"/>
      <c r="E1134" s="602"/>
    </row>
    <row r="1135" spans="1:5" ht="37.5" x14ac:dyDescent="0.35">
      <c r="A1135" s="593" t="s">
        <v>1120</v>
      </c>
      <c r="B1135" s="593" t="s">
        <v>127</v>
      </c>
      <c r="C1135" s="355" t="s">
        <v>1121</v>
      </c>
      <c r="D1135" s="426" t="s">
        <v>129</v>
      </c>
      <c r="E1135" s="600" t="s">
        <v>140</v>
      </c>
    </row>
    <row r="1136" spans="1:5" ht="25" x14ac:dyDescent="0.35">
      <c r="A1136" s="594"/>
      <c r="B1136" s="594"/>
      <c r="C1136" s="355" t="s">
        <v>136</v>
      </c>
      <c r="D1136" s="355" t="s">
        <v>142</v>
      </c>
      <c r="E1136" s="601"/>
    </row>
    <row r="1137" spans="1:5" ht="15" thickBot="1" x14ac:dyDescent="0.4">
      <c r="A1137" s="595"/>
      <c r="B1137" s="595"/>
      <c r="C1137" s="360"/>
      <c r="D1137" s="360"/>
      <c r="E1137" s="602"/>
    </row>
    <row r="1138" spans="1:5" x14ac:dyDescent="0.35">
      <c r="A1138" s="593" t="s">
        <v>1122</v>
      </c>
      <c r="B1138" s="593" t="s">
        <v>952</v>
      </c>
      <c r="C1138" s="355" t="s">
        <v>1123</v>
      </c>
      <c r="D1138" s="426" t="s">
        <v>129</v>
      </c>
      <c r="E1138" s="600" t="s">
        <v>140</v>
      </c>
    </row>
    <row r="1139" spans="1:5" ht="37.5" x14ac:dyDescent="0.35">
      <c r="A1139" s="594"/>
      <c r="B1139" s="594"/>
      <c r="C1139" s="355" t="s">
        <v>919</v>
      </c>
      <c r="D1139" s="355" t="s">
        <v>142</v>
      </c>
      <c r="E1139" s="601"/>
    </row>
    <row r="1140" spans="1:5" x14ac:dyDescent="0.35">
      <c r="A1140" s="594"/>
      <c r="B1140" s="594"/>
      <c r="C1140" s="355" t="s">
        <v>1096</v>
      </c>
      <c r="D1140" s="426"/>
      <c r="E1140" s="601"/>
    </row>
    <row r="1141" spans="1:5" x14ac:dyDescent="0.35">
      <c r="A1141" s="594"/>
      <c r="B1141" s="594"/>
      <c r="C1141" s="355" t="s">
        <v>136</v>
      </c>
      <c r="D1141" s="356"/>
      <c r="E1141" s="601"/>
    </row>
    <row r="1142" spans="1:5" ht="15" thickBot="1" x14ac:dyDescent="0.4">
      <c r="A1142" s="595"/>
      <c r="B1142" s="595"/>
      <c r="C1142" s="360"/>
      <c r="D1142" s="357"/>
      <c r="E1142" s="602"/>
    </row>
    <row r="1143" spans="1:5" ht="25" x14ac:dyDescent="0.35">
      <c r="A1143" s="593" t="s">
        <v>1124</v>
      </c>
      <c r="B1143" s="593" t="s">
        <v>138</v>
      </c>
      <c r="C1143" s="355" t="s">
        <v>139</v>
      </c>
      <c r="D1143" s="426" t="s">
        <v>129</v>
      </c>
      <c r="E1143" s="600" t="s">
        <v>140</v>
      </c>
    </row>
    <row r="1144" spans="1:5" ht="25" x14ac:dyDescent="0.35">
      <c r="A1144" s="594"/>
      <c r="B1144" s="594"/>
      <c r="C1144" s="355" t="s">
        <v>141</v>
      </c>
      <c r="D1144" s="355" t="s">
        <v>142</v>
      </c>
      <c r="E1144" s="601"/>
    </row>
    <row r="1145" spans="1:5" ht="15" thickBot="1" x14ac:dyDescent="0.4">
      <c r="A1145" s="595"/>
      <c r="B1145" s="595"/>
      <c r="C1145" s="360"/>
      <c r="D1145" s="428"/>
      <c r="E1145" s="602"/>
    </row>
    <row r="1146" spans="1:5" ht="37.5" x14ac:dyDescent="0.35">
      <c r="A1146" s="593" t="s">
        <v>1125</v>
      </c>
      <c r="B1146" s="593" t="s">
        <v>764</v>
      </c>
      <c r="C1146" s="355" t="s">
        <v>765</v>
      </c>
      <c r="D1146" s="593"/>
      <c r="E1146" s="596"/>
    </row>
    <row r="1147" spans="1:5" x14ac:dyDescent="0.35">
      <c r="A1147" s="594"/>
      <c r="B1147" s="594"/>
      <c r="C1147" s="355" t="s">
        <v>766</v>
      </c>
      <c r="D1147" s="594"/>
      <c r="E1147" s="597"/>
    </row>
    <row r="1148" spans="1:5" ht="15" thickBot="1" x14ac:dyDescent="0.4">
      <c r="A1148" s="595"/>
      <c r="B1148" s="595"/>
      <c r="C1148" s="360"/>
      <c r="D1148" s="595"/>
      <c r="E1148" s="598"/>
    </row>
    <row r="1149" spans="1:5" x14ac:dyDescent="0.35">
      <c r="A1149" s="593" t="s">
        <v>1126</v>
      </c>
      <c r="B1149" s="593" t="s">
        <v>924</v>
      </c>
      <c r="C1149" s="355" t="s">
        <v>925</v>
      </c>
      <c r="D1149" s="593"/>
      <c r="E1149" s="596"/>
    </row>
    <row r="1150" spans="1:5" x14ac:dyDescent="0.35">
      <c r="A1150" s="594"/>
      <c r="B1150" s="594"/>
      <c r="C1150" s="355" t="s">
        <v>926</v>
      </c>
      <c r="D1150" s="594"/>
      <c r="E1150" s="597"/>
    </row>
    <row r="1151" spans="1:5" ht="15" thickBot="1" x14ac:dyDescent="0.4">
      <c r="A1151" s="595"/>
      <c r="B1151" s="595"/>
      <c r="C1151" s="360"/>
      <c r="D1151" s="595"/>
      <c r="E1151" s="598"/>
    </row>
    <row r="1152" spans="1:5" ht="25" x14ac:dyDescent="0.35">
      <c r="A1152" s="603">
        <v>68</v>
      </c>
      <c r="B1152" s="603" t="s">
        <v>1127</v>
      </c>
      <c r="C1152" s="355" t="s">
        <v>1128</v>
      </c>
      <c r="D1152" s="376" t="s">
        <v>1129</v>
      </c>
      <c r="E1152" s="600" t="s">
        <v>907</v>
      </c>
    </row>
    <row r="1153" spans="1:5" ht="25" x14ac:dyDescent="0.35">
      <c r="A1153" s="604"/>
      <c r="B1153" s="604"/>
      <c r="C1153" s="355" t="s">
        <v>1035</v>
      </c>
      <c r="D1153" s="376" t="s">
        <v>1130</v>
      </c>
      <c r="E1153" s="601"/>
    </row>
    <row r="1154" spans="1:5" ht="26.5" x14ac:dyDescent="0.35">
      <c r="A1154" s="604"/>
      <c r="B1154" s="604"/>
      <c r="C1154" s="355" t="s">
        <v>1131</v>
      </c>
      <c r="D1154" s="376" t="s">
        <v>1116</v>
      </c>
      <c r="E1154" s="601"/>
    </row>
    <row r="1155" spans="1:5" ht="25" x14ac:dyDescent="0.35">
      <c r="A1155" s="604"/>
      <c r="B1155" s="604"/>
      <c r="C1155" s="364" t="s">
        <v>1132</v>
      </c>
      <c r="D1155" s="359"/>
      <c r="E1155" s="601"/>
    </row>
    <row r="1156" spans="1:5" ht="37.5" x14ac:dyDescent="0.35">
      <c r="A1156" s="604"/>
      <c r="B1156" s="604"/>
      <c r="C1156" s="364" t="s">
        <v>1133</v>
      </c>
      <c r="D1156" s="426" t="s">
        <v>1074</v>
      </c>
      <c r="E1156" s="601"/>
    </row>
    <row r="1157" spans="1:5" ht="15" thickBot="1" x14ac:dyDescent="0.4">
      <c r="A1157" s="605"/>
      <c r="B1157" s="605"/>
      <c r="C1157" s="365"/>
      <c r="D1157" s="357"/>
      <c r="E1157" s="602"/>
    </row>
    <row r="1158" spans="1:5" ht="25" x14ac:dyDescent="0.35">
      <c r="A1158" s="593" t="s">
        <v>1134</v>
      </c>
      <c r="B1158" s="593" t="s">
        <v>127</v>
      </c>
      <c r="C1158" s="355" t="s">
        <v>1135</v>
      </c>
      <c r="D1158" s="426" t="s">
        <v>129</v>
      </c>
      <c r="E1158" s="606" t="s">
        <v>242</v>
      </c>
    </row>
    <row r="1159" spans="1:5" ht="25" x14ac:dyDescent="0.35">
      <c r="A1159" s="594"/>
      <c r="B1159" s="594"/>
      <c r="C1159" s="355" t="s">
        <v>136</v>
      </c>
      <c r="D1159" s="355" t="s">
        <v>142</v>
      </c>
      <c r="E1159" s="607"/>
    </row>
    <row r="1160" spans="1:5" ht="15" thickBot="1" x14ac:dyDescent="0.4">
      <c r="A1160" s="595"/>
      <c r="B1160" s="595"/>
      <c r="C1160" s="360"/>
      <c r="D1160" s="360"/>
      <c r="E1160" s="608"/>
    </row>
    <row r="1161" spans="1:5" x14ac:dyDescent="0.35">
      <c r="A1161" s="593" t="s">
        <v>1136</v>
      </c>
      <c r="B1161" s="593" t="s">
        <v>952</v>
      </c>
      <c r="C1161" s="355" t="s">
        <v>1137</v>
      </c>
      <c r="D1161" s="426" t="s">
        <v>129</v>
      </c>
      <c r="E1161" s="600" t="s">
        <v>140</v>
      </c>
    </row>
    <row r="1162" spans="1:5" ht="37.5" x14ac:dyDescent="0.35">
      <c r="A1162" s="594"/>
      <c r="B1162" s="594"/>
      <c r="C1162" s="355" t="s">
        <v>919</v>
      </c>
      <c r="D1162" s="355" t="s">
        <v>142</v>
      </c>
      <c r="E1162" s="601"/>
    </row>
    <row r="1163" spans="1:5" x14ac:dyDescent="0.35">
      <c r="A1163" s="594"/>
      <c r="B1163" s="594"/>
      <c r="C1163" s="355" t="s">
        <v>1096</v>
      </c>
      <c r="D1163" s="426"/>
      <c r="E1163" s="601"/>
    </row>
    <row r="1164" spans="1:5" x14ac:dyDescent="0.35">
      <c r="A1164" s="594"/>
      <c r="B1164" s="594"/>
      <c r="C1164" s="355" t="s">
        <v>136</v>
      </c>
      <c r="D1164" s="356"/>
      <c r="E1164" s="601"/>
    </row>
    <row r="1165" spans="1:5" ht="15" thickBot="1" x14ac:dyDescent="0.4">
      <c r="A1165" s="595"/>
      <c r="B1165" s="595"/>
      <c r="C1165" s="360"/>
      <c r="D1165" s="357"/>
      <c r="E1165" s="602"/>
    </row>
    <row r="1166" spans="1:5" ht="25" x14ac:dyDescent="0.35">
      <c r="A1166" s="593" t="s">
        <v>1138</v>
      </c>
      <c r="B1166" s="593" t="s">
        <v>138</v>
      </c>
      <c r="C1166" s="355" t="s">
        <v>139</v>
      </c>
      <c r="D1166" s="426" t="s">
        <v>129</v>
      </c>
      <c r="E1166" s="600" t="s">
        <v>140</v>
      </c>
    </row>
    <row r="1167" spans="1:5" ht="25" x14ac:dyDescent="0.35">
      <c r="A1167" s="594"/>
      <c r="B1167" s="594"/>
      <c r="C1167" s="355" t="s">
        <v>141</v>
      </c>
      <c r="D1167" s="355" t="s">
        <v>142</v>
      </c>
      <c r="E1167" s="601"/>
    </row>
    <row r="1168" spans="1:5" ht="15" thickBot="1" x14ac:dyDescent="0.4">
      <c r="A1168" s="595"/>
      <c r="B1168" s="595"/>
      <c r="C1168" s="360"/>
      <c r="D1168" s="428"/>
      <c r="E1168" s="602"/>
    </row>
    <row r="1169" spans="1:5" ht="37.5" x14ac:dyDescent="0.35">
      <c r="A1169" s="593" t="s">
        <v>1139</v>
      </c>
      <c r="B1169" s="593" t="s">
        <v>764</v>
      </c>
      <c r="C1169" s="355" t="s">
        <v>765</v>
      </c>
      <c r="D1169" s="593"/>
      <c r="E1169" s="596"/>
    </row>
    <row r="1170" spans="1:5" x14ac:dyDescent="0.35">
      <c r="A1170" s="594"/>
      <c r="B1170" s="594"/>
      <c r="C1170" s="355" t="s">
        <v>766</v>
      </c>
      <c r="D1170" s="594"/>
      <c r="E1170" s="597"/>
    </row>
    <row r="1171" spans="1:5" ht="15" thickBot="1" x14ac:dyDescent="0.4">
      <c r="A1171" s="595"/>
      <c r="B1171" s="595"/>
      <c r="C1171" s="360"/>
      <c r="D1171" s="595"/>
      <c r="E1171" s="598"/>
    </row>
    <row r="1172" spans="1:5" x14ac:dyDescent="0.35">
      <c r="A1172" s="593" t="s">
        <v>1140</v>
      </c>
      <c r="B1172" s="593" t="s">
        <v>924</v>
      </c>
      <c r="C1172" s="355" t="s">
        <v>925</v>
      </c>
      <c r="D1172" s="593"/>
      <c r="E1172" s="596"/>
    </row>
    <row r="1173" spans="1:5" x14ac:dyDescent="0.35">
      <c r="A1173" s="594"/>
      <c r="B1173" s="594"/>
      <c r="C1173" s="355" t="s">
        <v>926</v>
      </c>
      <c r="D1173" s="594"/>
      <c r="E1173" s="597"/>
    </row>
    <row r="1174" spans="1:5" ht="15" thickBot="1" x14ac:dyDescent="0.4">
      <c r="A1174" s="595"/>
      <c r="B1174" s="595"/>
      <c r="C1174" s="360"/>
      <c r="D1174" s="595"/>
      <c r="E1174" s="598"/>
    </row>
    <row r="1175" spans="1:5" ht="39" x14ac:dyDescent="0.35">
      <c r="A1175" s="603">
        <v>69</v>
      </c>
      <c r="B1175" s="603" t="s">
        <v>1141</v>
      </c>
      <c r="C1175" s="355" t="s">
        <v>1142</v>
      </c>
      <c r="D1175" s="376" t="s">
        <v>1143</v>
      </c>
      <c r="E1175" s="600" t="s">
        <v>907</v>
      </c>
    </row>
    <row r="1176" spans="1:5" ht="25" x14ac:dyDescent="0.35">
      <c r="A1176" s="604"/>
      <c r="B1176" s="604"/>
      <c r="C1176" s="355" t="s">
        <v>1144</v>
      </c>
      <c r="D1176" s="376" t="s">
        <v>1145</v>
      </c>
      <c r="E1176" s="601"/>
    </row>
    <row r="1177" spans="1:5" ht="26.5" x14ac:dyDescent="0.35">
      <c r="A1177" s="604"/>
      <c r="B1177" s="604"/>
      <c r="C1177" s="355" t="s">
        <v>1035</v>
      </c>
      <c r="D1177" s="376" t="s">
        <v>1116</v>
      </c>
      <c r="E1177" s="601"/>
    </row>
    <row r="1178" spans="1:5" ht="25" x14ac:dyDescent="0.35">
      <c r="A1178" s="604"/>
      <c r="B1178" s="604"/>
      <c r="C1178" s="355" t="s">
        <v>1146</v>
      </c>
      <c r="D1178" s="359"/>
      <c r="E1178" s="601"/>
    </row>
    <row r="1179" spans="1:5" ht="15" thickBot="1" x14ac:dyDescent="0.4">
      <c r="A1179" s="605"/>
      <c r="B1179" s="605"/>
      <c r="C1179" s="357"/>
      <c r="D1179" s="428" t="s">
        <v>1074</v>
      </c>
      <c r="E1179" s="602"/>
    </row>
    <row r="1180" spans="1:5" ht="25" x14ac:dyDescent="0.35">
      <c r="A1180" s="593" t="s">
        <v>1147</v>
      </c>
      <c r="B1180" s="593" t="s">
        <v>127</v>
      </c>
      <c r="C1180" s="355" t="s">
        <v>1148</v>
      </c>
      <c r="D1180" s="426" t="s">
        <v>129</v>
      </c>
      <c r="E1180" s="600" t="s">
        <v>140</v>
      </c>
    </row>
    <row r="1181" spans="1:5" ht="25" x14ac:dyDescent="0.35">
      <c r="A1181" s="594"/>
      <c r="B1181" s="594"/>
      <c r="C1181" s="355" t="s">
        <v>136</v>
      </c>
      <c r="D1181" s="355" t="s">
        <v>142</v>
      </c>
      <c r="E1181" s="601"/>
    </row>
    <row r="1182" spans="1:5" ht="15" thickBot="1" x14ac:dyDescent="0.4">
      <c r="A1182" s="595"/>
      <c r="B1182" s="595"/>
      <c r="C1182" s="360"/>
      <c r="D1182" s="428"/>
      <c r="E1182" s="602"/>
    </row>
    <row r="1183" spans="1:5" x14ac:dyDescent="0.35">
      <c r="A1183" s="593" t="s">
        <v>1149</v>
      </c>
      <c r="B1183" s="593" t="s">
        <v>952</v>
      </c>
      <c r="C1183" s="355" t="s">
        <v>1150</v>
      </c>
      <c r="D1183" s="426" t="s">
        <v>129</v>
      </c>
      <c r="E1183" s="600" t="s">
        <v>140</v>
      </c>
    </row>
    <row r="1184" spans="1:5" ht="37.5" x14ac:dyDescent="0.35">
      <c r="A1184" s="594"/>
      <c r="B1184" s="594"/>
      <c r="C1184" s="355" t="s">
        <v>919</v>
      </c>
      <c r="D1184" s="355" t="s">
        <v>142</v>
      </c>
      <c r="E1184" s="601"/>
    </row>
    <row r="1185" spans="1:5" x14ac:dyDescent="0.35">
      <c r="A1185" s="594"/>
      <c r="B1185" s="594"/>
      <c r="C1185" s="355" t="s">
        <v>1096</v>
      </c>
      <c r="D1185" s="426"/>
      <c r="E1185" s="601"/>
    </row>
    <row r="1186" spans="1:5" x14ac:dyDescent="0.35">
      <c r="A1186" s="594"/>
      <c r="B1186" s="594"/>
      <c r="C1186" s="355" t="s">
        <v>136</v>
      </c>
      <c r="D1186" s="356"/>
      <c r="E1186" s="601"/>
    </row>
    <row r="1187" spans="1:5" ht="15" thickBot="1" x14ac:dyDescent="0.4">
      <c r="A1187" s="595"/>
      <c r="B1187" s="595"/>
      <c r="C1187" s="360"/>
      <c r="D1187" s="357"/>
      <c r="E1187" s="602"/>
    </row>
    <row r="1188" spans="1:5" ht="25" x14ac:dyDescent="0.35">
      <c r="A1188" s="593" t="s">
        <v>1151</v>
      </c>
      <c r="B1188" s="593" t="s">
        <v>138</v>
      </c>
      <c r="C1188" s="355" t="s">
        <v>139</v>
      </c>
      <c r="D1188" s="426" t="s">
        <v>129</v>
      </c>
      <c r="E1188" s="600" t="s">
        <v>140</v>
      </c>
    </row>
    <row r="1189" spans="1:5" ht="25" x14ac:dyDescent="0.35">
      <c r="A1189" s="594"/>
      <c r="B1189" s="594"/>
      <c r="C1189" s="355" t="s">
        <v>141</v>
      </c>
      <c r="D1189" s="355" t="s">
        <v>142</v>
      </c>
      <c r="E1189" s="601"/>
    </row>
    <row r="1190" spans="1:5" ht="15" thickBot="1" x14ac:dyDescent="0.4">
      <c r="A1190" s="595"/>
      <c r="B1190" s="595"/>
      <c r="C1190" s="360"/>
      <c r="D1190" s="428"/>
      <c r="E1190" s="602"/>
    </row>
    <row r="1191" spans="1:5" ht="37.5" x14ac:dyDescent="0.35">
      <c r="A1191" s="593" t="s">
        <v>1152</v>
      </c>
      <c r="B1191" s="593" t="s">
        <v>764</v>
      </c>
      <c r="C1191" s="355" t="s">
        <v>765</v>
      </c>
      <c r="D1191" s="593"/>
      <c r="E1191" s="596"/>
    </row>
    <row r="1192" spans="1:5" ht="15" thickBot="1" x14ac:dyDescent="0.4">
      <c r="A1192" s="595"/>
      <c r="B1192" s="595"/>
      <c r="C1192" s="391" t="s">
        <v>766</v>
      </c>
      <c r="D1192" s="595"/>
      <c r="E1192" s="598"/>
    </row>
    <row r="1193" spans="1:5" x14ac:dyDescent="0.35">
      <c r="A1193" s="593" t="s">
        <v>1153</v>
      </c>
      <c r="B1193" s="593" t="s">
        <v>924</v>
      </c>
      <c r="C1193" s="355" t="s">
        <v>925</v>
      </c>
      <c r="D1193" s="593"/>
      <c r="E1193" s="596"/>
    </row>
    <row r="1194" spans="1:5" x14ac:dyDescent="0.35">
      <c r="A1194" s="594"/>
      <c r="B1194" s="594"/>
      <c r="C1194" s="355" t="s">
        <v>926</v>
      </c>
      <c r="D1194" s="594"/>
      <c r="E1194" s="597"/>
    </row>
    <row r="1195" spans="1:5" ht="15" thickBot="1" x14ac:dyDescent="0.4">
      <c r="A1195" s="595"/>
      <c r="B1195" s="595"/>
      <c r="C1195" s="360"/>
      <c r="D1195" s="595"/>
      <c r="E1195" s="598"/>
    </row>
    <row r="1196" spans="1:5" ht="25" x14ac:dyDescent="0.35">
      <c r="A1196" s="603">
        <v>70</v>
      </c>
      <c r="B1196" s="603" t="s">
        <v>1154</v>
      </c>
      <c r="C1196" s="355" t="s">
        <v>1155</v>
      </c>
      <c r="D1196" s="376" t="s">
        <v>1156</v>
      </c>
      <c r="E1196" s="355" t="s">
        <v>1157</v>
      </c>
    </row>
    <row r="1197" spans="1:5" ht="25" x14ac:dyDescent="0.35">
      <c r="A1197" s="604"/>
      <c r="B1197" s="604"/>
      <c r="C1197" s="355" t="s">
        <v>1158</v>
      </c>
      <c r="D1197" s="376" t="s">
        <v>1159</v>
      </c>
      <c r="E1197" s="355" t="s">
        <v>325</v>
      </c>
    </row>
    <row r="1198" spans="1:5" ht="37.5" x14ac:dyDescent="0.35">
      <c r="A1198" s="604"/>
      <c r="B1198" s="604"/>
      <c r="C1198" s="364" t="s">
        <v>1160</v>
      </c>
      <c r="D1198" s="359"/>
      <c r="E1198" s="355" t="s">
        <v>907</v>
      </c>
    </row>
    <row r="1199" spans="1:5" x14ac:dyDescent="0.35">
      <c r="A1199" s="604"/>
      <c r="B1199" s="604"/>
      <c r="C1199" s="364" t="s">
        <v>1161</v>
      </c>
      <c r="D1199" s="426" t="s">
        <v>1074</v>
      </c>
      <c r="E1199" s="359"/>
    </row>
    <row r="1200" spans="1:5" x14ac:dyDescent="0.35">
      <c r="A1200" s="604"/>
      <c r="B1200" s="604"/>
      <c r="C1200" s="364" t="s">
        <v>1162</v>
      </c>
      <c r="D1200" s="356"/>
      <c r="E1200" s="356"/>
    </row>
    <row r="1201" spans="1:5" ht="15" thickBot="1" x14ac:dyDescent="0.4">
      <c r="A1201" s="605"/>
      <c r="B1201" s="605"/>
      <c r="C1201" s="401"/>
      <c r="D1201" s="357"/>
      <c r="E1201" s="357"/>
    </row>
    <row r="1202" spans="1:5" x14ac:dyDescent="0.35">
      <c r="A1202" s="593" t="s">
        <v>1163</v>
      </c>
      <c r="B1202" s="593" t="s">
        <v>127</v>
      </c>
      <c r="C1202" s="355" t="s">
        <v>1164</v>
      </c>
      <c r="D1202" s="426" t="s">
        <v>129</v>
      </c>
      <c r="E1202" s="600" t="s">
        <v>140</v>
      </c>
    </row>
    <row r="1203" spans="1:5" ht="25" x14ac:dyDescent="0.35">
      <c r="A1203" s="594"/>
      <c r="B1203" s="594"/>
      <c r="C1203" s="355" t="s">
        <v>136</v>
      </c>
      <c r="D1203" s="355" t="s">
        <v>142</v>
      </c>
      <c r="E1203" s="601"/>
    </row>
    <row r="1204" spans="1:5" ht="15" thickBot="1" x14ac:dyDescent="0.4">
      <c r="A1204" s="595"/>
      <c r="B1204" s="595"/>
      <c r="C1204" s="360"/>
      <c r="D1204" s="428"/>
      <c r="E1204" s="602"/>
    </row>
    <row r="1205" spans="1:5" x14ac:dyDescent="0.35">
      <c r="A1205" s="593" t="s">
        <v>1165</v>
      </c>
      <c r="B1205" s="593" t="s">
        <v>952</v>
      </c>
      <c r="C1205" s="355" t="s">
        <v>1166</v>
      </c>
      <c r="D1205" s="426" t="s">
        <v>129</v>
      </c>
      <c r="E1205" s="600" t="s">
        <v>140</v>
      </c>
    </row>
    <row r="1206" spans="1:5" ht="37.5" x14ac:dyDescent="0.35">
      <c r="A1206" s="594"/>
      <c r="B1206" s="594"/>
      <c r="C1206" s="355" t="s">
        <v>919</v>
      </c>
      <c r="D1206" s="355" t="s">
        <v>142</v>
      </c>
      <c r="E1206" s="601"/>
    </row>
    <row r="1207" spans="1:5" x14ac:dyDescent="0.35">
      <c r="A1207" s="594"/>
      <c r="B1207" s="594"/>
      <c r="C1207" s="355" t="s">
        <v>1096</v>
      </c>
      <c r="D1207" s="426"/>
      <c r="E1207" s="601"/>
    </row>
    <row r="1208" spans="1:5" x14ac:dyDescent="0.35">
      <c r="A1208" s="594"/>
      <c r="B1208" s="594"/>
      <c r="C1208" s="355" t="s">
        <v>136</v>
      </c>
      <c r="D1208" s="356"/>
      <c r="E1208" s="601"/>
    </row>
    <row r="1209" spans="1:5" ht="15" thickBot="1" x14ac:dyDescent="0.4">
      <c r="A1209" s="595"/>
      <c r="B1209" s="595"/>
      <c r="C1209" s="360"/>
      <c r="D1209" s="357"/>
      <c r="E1209" s="602"/>
    </row>
    <row r="1210" spans="1:5" ht="25" x14ac:dyDescent="0.35">
      <c r="A1210" s="593" t="s">
        <v>1167</v>
      </c>
      <c r="B1210" s="593" t="s">
        <v>138</v>
      </c>
      <c r="C1210" s="355" t="s">
        <v>139</v>
      </c>
      <c r="D1210" s="426" t="s">
        <v>129</v>
      </c>
      <c r="E1210" s="600" t="s">
        <v>140</v>
      </c>
    </row>
    <row r="1211" spans="1:5" ht="25" x14ac:dyDescent="0.35">
      <c r="A1211" s="594"/>
      <c r="B1211" s="594"/>
      <c r="C1211" s="355" t="s">
        <v>141</v>
      </c>
      <c r="D1211" s="355" t="s">
        <v>142</v>
      </c>
      <c r="E1211" s="601"/>
    </row>
    <row r="1212" spans="1:5" ht="15" thickBot="1" x14ac:dyDescent="0.4">
      <c r="A1212" s="595"/>
      <c r="B1212" s="595"/>
      <c r="C1212" s="360"/>
      <c r="D1212" s="428"/>
      <c r="E1212" s="602"/>
    </row>
    <row r="1213" spans="1:5" ht="37.5" x14ac:dyDescent="0.35">
      <c r="A1213" s="593" t="s">
        <v>1168</v>
      </c>
      <c r="B1213" s="593" t="s">
        <v>764</v>
      </c>
      <c r="C1213" s="355" t="s">
        <v>765</v>
      </c>
      <c r="D1213" s="593"/>
      <c r="E1213" s="596"/>
    </row>
    <row r="1214" spans="1:5" x14ac:dyDescent="0.35">
      <c r="A1214" s="594"/>
      <c r="B1214" s="594"/>
      <c r="C1214" s="355" t="s">
        <v>766</v>
      </c>
      <c r="D1214" s="594"/>
      <c r="E1214" s="597"/>
    </row>
    <row r="1215" spans="1:5" ht="15" thickBot="1" x14ac:dyDescent="0.4">
      <c r="A1215" s="595"/>
      <c r="B1215" s="595"/>
      <c r="C1215" s="360"/>
      <c r="D1215" s="595"/>
      <c r="E1215" s="598"/>
    </row>
    <row r="1216" spans="1:5" x14ac:dyDescent="0.35">
      <c r="A1216" s="593" t="s">
        <v>1169</v>
      </c>
      <c r="B1216" s="593" t="s">
        <v>924</v>
      </c>
      <c r="C1216" s="355" t="s">
        <v>925</v>
      </c>
      <c r="D1216" s="593"/>
      <c r="E1216" s="596"/>
    </row>
    <row r="1217" spans="1:5" x14ac:dyDescent="0.35">
      <c r="A1217" s="594"/>
      <c r="B1217" s="594"/>
      <c r="C1217" s="355" t="s">
        <v>926</v>
      </c>
      <c r="D1217" s="594"/>
      <c r="E1217" s="597"/>
    </row>
    <row r="1218" spans="1:5" ht="15" thickBot="1" x14ac:dyDescent="0.4">
      <c r="A1218" s="595"/>
      <c r="B1218" s="595"/>
      <c r="C1218" s="360"/>
      <c r="D1218" s="595"/>
      <c r="E1218" s="598"/>
    </row>
    <row r="1219" spans="1:5" ht="50" x14ac:dyDescent="0.35">
      <c r="A1219" s="603">
        <v>71</v>
      </c>
      <c r="B1219" s="603" t="s">
        <v>1170</v>
      </c>
      <c r="C1219" s="355" t="s">
        <v>1171</v>
      </c>
      <c r="D1219" s="376" t="s">
        <v>1172</v>
      </c>
      <c r="E1219" s="355" t="s">
        <v>1173</v>
      </c>
    </row>
    <row r="1220" spans="1:5" ht="25" x14ac:dyDescent="0.35">
      <c r="A1220" s="604"/>
      <c r="B1220" s="604"/>
      <c r="C1220" s="355" t="s">
        <v>1174</v>
      </c>
      <c r="D1220" s="376" t="s">
        <v>1175</v>
      </c>
      <c r="E1220" s="355" t="s">
        <v>1023</v>
      </c>
    </row>
    <row r="1221" spans="1:5" ht="25" x14ac:dyDescent="0.35">
      <c r="A1221" s="604"/>
      <c r="B1221" s="604"/>
      <c r="C1221" s="355" t="s">
        <v>1176</v>
      </c>
      <c r="D1221" s="359"/>
      <c r="E1221" s="359"/>
    </row>
    <row r="1222" spans="1:5" ht="37.5" x14ac:dyDescent="0.35">
      <c r="A1222" s="604"/>
      <c r="B1222" s="604"/>
      <c r="C1222" s="355" t="s">
        <v>1177</v>
      </c>
      <c r="D1222" s="426" t="s">
        <v>1074</v>
      </c>
      <c r="E1222" s="356"/>
    </row>
    <row r="1223" spans="1:5" x14ac:dyDescent="0.35">
      <c r="A1223" s="604"/>
      <c r="B1223" s="604"/>
      <c r="C1223" s="355" t="s">
        <v>1178</v>
      </c>
      <c r="D1223" s="356"/>
      <c r="E1223" s="356"/>
    </row>
    <row r="1224" spans="1:5" x14ac:dyDescent="0.35">
      <c r="A1224" s="604"/>
      <c r="B1224" s="604"/>
      <c r="C1224" s="375"/>
      <c r="D1224" s="356"/>
      <c r="E1224" s="356"/>
    </row>
    <row r="1225" spans="1:5" ht="25" x14ac:dyDescent="0.35">
      <c r="A1225" s="604"/>
      <c r="B1225" s="604"/>
      <c r="C1225" s="427" t="s">
        <v>1179</v>
      </c>
      <c r="D1225" s="356"/>
      <c r="E1225" s="356"/>
    </row>
    <row r="1226" spans="1:5" ht="15" thickBot="1" x14ac:dyDescent="0.4">
      <c r="A1226" s="605"/>
      <c r="B1226" s="605"/>
      <c r="C1226" s="365"/>
      <c r="D1226" s="357"/>
      <c r="E1226" s="357"/>
    </row>
    <row r="1227" spans="1:5" x14ac:dyDescent="0.35">
      <c r="A1227" s="593" t="s">
        <v>1180</v>
      </c>
      <c r="B1227" s="593" t="s">
        <v>1181</v>
      </c>
      <c r="C1227" s="355" t="s">
        <v>1182</v>
      </c>
      <c r="D1227" s="426" t="s">
        <v>129</v>
      </c>
      <c r="E1227" s="600" t="s">
        <v>140</v>
      </c>
    </row>
    <row r="1228" spans="1:5" ht="25" x14ac:dyDescent="0.35">
      <c r="A1228" s="594"/>
      <c r="B1228" s="594"/>
      <c r="C1228" s="355" t="s">
        <v>136</v>
      </c>
      <c r="D1228" s="355" t="s">
        <v>142</v>
      </c>
      <c r="E1228" s="601"/>
    </row>
    <row r="1229" spans="1:5" ht="15" thickBot="1" x14ac:dyDescent="0.4">
      <c r="A1229" s="595"/>
      <c r="B1229" s="595"/>
      <c r="C1229" s="360"/>
      <c r="D1229" s="428"/>
      <c r="E1229" s="602"/>
    </row>
    <row r="1230" spans="1:5" ht="25" x14ac:dyDescent="0.35">
      <c r="A1230" s="593" t="s">
        <v>1183</v>
      </c>
      <c r="B1230" s="593" t="s">
        <v>1184</v>
      </c>
      <c r="C1230" s="355" t="s">
        <v>1185</v>
      </c>
      <c r="D1230" s="426" t="s">
        <v>129</v>
      </c>
      <c r="E1230" s="600" t="s">
        <v>140</v>
      </c>
    </row>
    <row r="1231" spans="1:5" ht="37.5" x14ac:dyDescent="0.35">
      <c r="A1231" s="594"/>
      <c r="B1231" s="594"/>
      <c r="C1231" s="355" t="s">
        <v>1186</v>
      </c>
      <c r="D1231" s="355" t="s">
        <v>142</v>
      </c>
      <c r="E1231" s="601"/>
    </row>
    <row r="1232" spans="1:5" x14ac:dyDescent="0.35">
      <c r="A1232" s="594"/>
      <c r="B1232" s="594"/>
      <c r="C1232" s="355" t="s">
        <v>1096</v>
      </c>
      <c r="D1232" s="426"/>
      <c r="E1232" s="601"/>
    </row>
    <row r="1233" spans="1:5" ht="15" thickBot="1" x14ac:dyDescent="0.4">
      <c r="A1233" s="595"/>
      <c r="B1233" s="595"/>
      <c r="C1233" s="391" t="s">
        <v>136</v>
      </c>
      <c r="D1233" s="357"/>
      <c r="E1233" s="602"/>
    </row>
    <row r="1234" spans="1:5" ht="25" x14ac:dyDescent="0.35">
      <c r="A1234" s="593" t="s">
        <v>1187</v>
      </c>
      <c r="B1234" s="593" t="s">
        <v>138</v>
      </c>
      <c r="C1234" s="355" t="s">
        <v>139</v>
      </c>
      <c r="D1234" s="426" t="s">
        <v>129</v>
      </c>
      <c r="E1234" s="600" t="s">
        <v>140</v>
      </c>
    </row>
    <row r="1235" spans="1:5" ht="25" x14ac:dyDescent="0.35">
      <c r="A1235" s="594"/>
      <c r="B1235" s="594"/>
      <c r="C1235" s="355" t="s">
        <v>141</v>
      </c>
      <c r="D1235" s="355" t="s">
        <v>142</v>
      </c>
      <c r="E1235" s="601"/>
    </row>
    <row r="1236" spans="1:5" ht="15" thickBot="1" x14ac:dyDescent="0.4">
      <c r="A1236" s="595"/>
      <c r="B1236" s="595"/>
      <c r="C1236" s="360"/>
      <c r="D1236" s="428"/>
      <c r="E1236" s="602"/>
    </row>
    <row r="1237" spans="1:5" ht="37.5" x14ac:dyDescent="0.35">
      <c r="A1237" s="593" t="s">
        <v>1188</v>
      </c>
      <c r="B1237" s="593" t="s">
        <v>764</v>
      </c>
      <c r="C1237" s="355" t="s">
        <v>765</v>
      </c>
      <c r="D1237" s="593"/>
      <c r="E1237" s="596"/>
    </row>
    <row r="1238" spans="1:5" x14ac:dyDescent="0.35">
      <c r="A1238" s="594"/>
      <c r="B1238" s="594"/>
      <c r="C1238" s="355" t="s">
        <v>766</v>
      </c>
      <c r="D1238" s="594"/>
      <c r="E1238" s="597"/>
    </row>
    <row r="1239" spans="1:5" ht="15" thickBot="1" x14ac:dyDescent="0.4">
      <c r="A1239" s="595"/>
      <c r="B1239" s="595"/>
      <c r="C1239" s="360"/>
      <c r="D1239" s="595"/>
      <c r="E1239" s="598"/>
    </row>
    <row r="1240" spans="1:5" x14ac:dyDescent="0.35">
      <c r="A1240" s="593" t="s">
        <v>1189</v>
      </c>
      <c r="B1240" s="593" t="s">
        <v>924</v>
      </c>
      <c r="C1240" s="355" t="s">
        <v>925</v>
      </c>
      <c r="D1240" s="593"/>
      <c r="E1240" s="596"/>
    </row>
    <row r="1241" spans="1:5" x14ac:dyDescent="0.35">
      <c r="A1241" s="594"/>
      <c r="B1241" s="594"/>
      <c r="C1241" s="355" t="s">
        <v>926</v>
      </c>
      <c r="D1241" s="594"/>
      <c r="E1241" s="597"/>
    </row>
    <row r="1242" spans="1:5" ht="15" thickBot="1" x14ac:dyDescent="0.4">
      <c r="A1242" s="595"/>
      <c r="B1242" s="595"/>
      <c r="C1242" s="360"/>
      <c r="D1242" s="595"/>
      <c r="E1242" s="598"/>
    </row>
    <row r="1243" spans="1:5" ht="17" x14ac:dyDescent="0.35">
      <c r="A1243" s="351"/>
    </row>
  </sheetData>
  <sheetProtection algorithmName="SHA-512" hashValue="XDgfspPw4fmhkGRiv2W9eUEI7S1N3+uic+HfIc6X1fegyp8Qn/s4tzlgkCIEV3YoUk0+iVwYN8aLu3IJR6eOiQ==" saltValue="QQGGEcyDiXJWtHT5qxv6CA==" spinCount="100000" sheet="1" objects="1" scenarios="1"/>
  <mergeCells count="883">
    <mergeCell ref="A50:A62"/>
    <mergeCell ref="A63:A67"/>
    <mergeCell ref="B63:B67"/>
    <mergeCell ref="E63:E67"/>
    <mergeCell ref="A68:A69"/>
    <mergeCell ref="B68:B69"/>
    <mergeCell ref="C68:C69"/>
    <mergeCell ref="E68:E69"/>
    <mergeCell ref="C31:C34"/>
    <mergeCell ref="C35:C38"/>
    <mergeCell ref="C39:C45"/>
    <mergeCell ref="A70:A73"/>
    <mergeCell ref="B70:B73"/>
    <mergeCell ref="E70:E73"/>
    <mergeCell ref="A74:A76"/>
    <mergeCell ref="B74:B76"/>
    <mergeCell ref="E74:E76"/>
    <mergeCell ref="A77:A82"/>
    <mergeCell ref="B77:B82"/>
    <mergeCell ref="E77:E82"/>
    <mergeCell ref="A109:A111"/>
    <mergeCell ref="B109:B111"/>
    <mergeCell ref="C109:C111"/>
    <mergeCell ref="E109:E111"/>
    <mergeCell ref="A112:A114"/>
    <mergeCell ref="B112:B114"/>
    <mergeCell ref="E112:E114"/>
    <mergeCell ref="A115:A121"/>
    <mergeCell ref="B115:B121"/>
    <mergeCell ref="E115:E121"/>
    <mergeCell ref="A131:A135"/>
    <mergeCell ref="B131:B135"/>
    <mergeCell ref="A136:A139"/>
    <mergeCell ref="B136:B139"/>
    <mergeCell ref="E136:E139"/>
    <mergeCell ref="A140:A142"/>
    <mergeCell ref="B140:B142"/>
    <mergeCell ref="E140:E142"/>
    <mergeCell ref="A143:A145"/>
    <mergeCell ref="B143:B145"/>
    <mergeCell ref="E143:E145"/>
    <mergeCell ref="A146:A166"/>
    <mergeCell ref="B146:B166"/>
    <mergeCell ref="E146:E166"/>
    <mergeCell ref="A167:A169"/>
    <mergeCell ref="B167:B169"/>
    <mergeCell ref="E167:E169"/>
    <mergeCell ref="A170:A172"/>
    <mergeCell ref="B170:B172"/>
    <mergeCell ref="E170:E172"/>
    <mergeCell ref="A233:A248"/>
    <mergeCell ref="E233:E248"/>
    <mergeCell ref="A249:A256"/>
    <mergeCell ref="B249:B256"/>
    <mergeCell ref="A208:A212"/>
    <mergeCell ref="B208:B212"/>
    <mergeCell ref="E208:E212"/>
    <mergeCell ref="A213:A215"/>
    <mergeCell ref="B213:B215"/>
    <mergeCell ref="E213:E215"/>
    <mergeCell ref="A216:A218"/>
    <mergeCell ref="B216:B218"/>
    <mergeCell ref="E216:E218"/>
    <mergeCell ref="A219:A221"/>
    <mergeCell ref="A227:A229"/>
    <mergeCell ref="B227:B229"/>
    <mergeCell ref="E227:E229"/>
    <mergeCell ref="A230:A232"/>
    <mergeCell ref="B230:B232"/>
    <mergeCell ref="E230:E232"/>
    <mergeCell ref="A257:A259"/>
    <mergeCell ref="B257:B259"/>
    <mergeCell ref="E257:E259"/>
    <mergeCell ref="A260:A262"/>
    <mergeCell ref="B260:B262"/>
    <mergeCell ref="C260:C262"/>
    <mergeCell ref="E260:E262"/>
    <mergeCell ref="A263:A265"/>
    <mergeCell ref="B263:B265"/>
    <mergeCell ref="E263:E265"/>
    <mergeCell ref="A266:A273"/>
    <mergeCell ref="B266:B273"/>
    <mergeCell ref="A274:A276"/>
    <mergeCell ref="B274:B276"/>
    <mergeCell ref="E274:E276"/>
    <mergeCell ref="A277:A279"/>
    <mergeCell ref="B277:B279"/>
    <mergeCell ref="E277:E279"/>
    <mergeCell ref="A280:A282"/>
    <mergeCell ref="B280:B282"/>
    <mergeCell ref="C280:C282"/>
    <mergeCell ref="E280:E282"/>
    <mergeCell ref="A345:A354"/>
    <mergeCell ref="B345:B354"/>
    <mergeCell ref="A313:A315"/>
    <mergeCell ref="B313:B315"/>
    <mergeCell ref="E313:E315"/>
    <mergeCell ref="A324:A326"/>
    <mergeCell ref="B324:B326"/>
    <mergeCell ref="E324:E326"/>
    <mergeCell ref="A327:A329"/>
    <mergeCell ref="B327:B329"/>
    <mergeCell ref="E327:E329"/>
    <mergeCell ref="A330:A335"/>
    <mergeCell ref="B330:B335"/>
    <mergeCell ref="E330:E335"/>
    <mergeCell ref="A336:A338"/>
    <mergeCell ref="B336:B338"/>
    <mergeCell ref="E336:E338"/>
    <mergeCell ref="A339:A341"/>
    <mergeCell ref="B339:B341"/>
    <mergeCell ref="C339:C341"/>
    <mergeCell ref="E339:E341"/>
    <mergeCell ref="A342:A344"/>
    <mergeCell ref="B342:B344"/>
    <mergeCell ref="E342:E344"/>
    <mergeCell ref="A361:A369"/>
    <mergeCell ref="B361:B369"/>
    <mergeCell ref="A370:A372"/>
    <mergeCell ref="B370:B372"/>
    <mergeCell ref="E370:E372"/>
    <mergeCell ref="A373:A375"/>
    <mergeCell ref="B373:B375"/>
    <mergeCell ref="E373:E375"/>
    <mergeCell ref="A355:A357"/>
    <mergeCell ref="B355:B357"/>
    <mergeCell ref="E355:E357"/>
    <mergeCell ref="A358:A360"/>
    <mergeCell ref="B358:B360"/>
    <mergeCell ref="E358:E360"/>
    <mergeCell ref="A390:A392"/>
    <mergeCell ref="B390:B392"/>
    <mergeCell ref="E390:E392"/>
    <mergeCell ref="A387:A389"/>
    <mergeCell ref="B387:B389"/>
    <mergeCell ref="E387:E389"/>
    <mergeCell ref="A376:A383"/>
    <mergeCell ref="B376:B383"/>
    <mergeCell ref="E376:E383"/>
    <mergeCell ref="A384:A386"/>
    <mergeCell ref="B384:B386"/>
    <mergeCell ref="E384:E386"/>
    <mergeCell ref="A393:A399"/>
    <mergeCell ref="B393:B399"/>
    <mergeCell ref="E393:E399"/>
    <mergeCell ref="A400:A402"/>
    <mergeCell ref="B400:B402"/>
    <mergeCell ref="E400:E402"/>
    <mergeCell ref="A403:A405"/>
    <mergeCell ref="B403:B405"/>
    <mergeCell ref="E403:E405"/>
    <mergeCell ref="A428:A431"/>
    <mergeCell ref="E428:E431"/>
    <mergeCell ref="A432:A437"/>
    <mergeCell ref="B432:B437"/>
    <mergeCell ref="A438:A440"/>
    <mergeCell ref="B438:B440"/>
    <mergeCell ref="E438:E440"/>
    <mergeCell ref="A441:A443"/>
    <mergeCell ref="A422:A424"/>
    <mergeCell ref="B422:B424"/>
    <mergeCell ref="C422:C424"/>
    <mergeCell ref="E422:E424"/>
    <mergeCell ref="A425:A427"/>
    <mergeCell ref="B425:B427"/>
    <mergeCell ref="E425:E427"/>
    <mergeCell ref="B441:B443"/>
    <mergeCell ref="C441:C443"/>
    <mergeCell ref="E441:E443"/>
    <mergeCell ref="A471:A481"/>
    <mergeCell ref="B471:B481"/>
    <mergeCell ref="A482:A484"/>
    <mergeCell ref="B482:B484"/>
    <mergeCell ref="E482:E484"/>
    <mergeCell ref="A485:A487"/>
    <mergeCell ref="B485:B487"/>
    <mergeCell ref="E485:E487"/>
    <mergeCell ref="A488:A491"/>
    <mergeCell ref="C488:C491"/>
    <mergeCell ref="A510:A512"/>
    <mergeCell ref="B510:B512"/>
    <mergeCell ref="E510:E512"/>
    <mergeCell ref="A492:A495"/>
    <mergeCell ref="C492:C495"/>
    <mergeCell ref="A496:E496"/>
    <mergeCell ref="A497:E497"/>
    <mergeCell ref="A498:E498"/>
    <mergeCell ref="A499:E499"/>
    <mergeCell ref="A500:E500"/>
    <mergeCell ref="A501:E501"/>
    <mergeCell ref="A502:A509"/>
    <mergeCell ref="B502:B509"/>
    <mergeCell ref="A513:A515"/>
    <mergeCell ref="B513:B515"/>
    <mergeCell ref="E513:E515"/>
    <mergeCell ref="A516:A518"/>
    <mergeCell ref="B516:B518"/>
    <mergeCell ref="E516:E518"/>
    <mergeCell ref="A519:A521"/>
    <mergeCell ref="B519:B521"/>
    <mergeCell ref="E519:E521"/>
    <mergeCell ref="A562:A569"/>
    <mergeCell ref="B562:B569"/>
    <mergeCell ref="A570:A572"/>
    <mergeCell ref="A550:A552"/>
    <mergeCell ref="B550:B552"/>
    <mergeCell ref="E550:E552"/>
    <mergeCell ref="A542:A549"/>
    <mergeCell ref="B542:B549"/>
    <mergeCell ref="A530:A532"/>
    <mergeCell ref="B530:B532"/>
    <mergeCell ref="E530:E532"/>
    <mergeCell ref="A553:A555"/>
    <mergeCell ref="B553:B555"/>
    <mergeCell ref="E553:E555"/>
    <mergeCell ref="A556:A558"/>
    <mergeCell ref="B556:B558"/>
    <mergeCell ref="E556:E558"/>
    <mergeCell ref="A559:A561"/>
    <mergeCell ref="B559:B561"/>
    <mergeCell ref="E559:E561"/>
    <mergeCell ref="B570:B572"/>
    <mergeCell ref="E570:E572"/>
    <mergeCell ref="A603:A605"/>
    <mergeCell ref="B603:B605"/>
    <mergeCell ref="C603:C605"/>
    <mergeCell ref="E603:E605"/>
    <mergeCell ref="A582:A602"/>
    <mergeCell ref="B582:B602"/>
    <mergeCell ref="A606:A608"/>
    <mergeCell ref="B606:B608"/>
    <mergeCell ref="C606:C608"/>
    <mergeCell ref="E606:E608"/>
    <mergeCell ref="A609:A617"/>
    <mergeCell ref="B609:B617"/>
    <mergeCell ref="A618:A620"/>
    <mergeCell ref="B618:B620"/>
    <mergeCell ref="C618:C620"/>
    <mergeCell ref="E618:E620"/>
    <mergeCell ref="A621:A623"/>
    <mergeCell ref="B621:B623"/>
    <mergeCell ref="C621:C623"/>
    <mergeCell ref="E621:E623"/>
    <mergeCell ref="A693:A694"/>
    <mergeCell ref="B693:B694"/>
    <mergeCell ref="D693:D694"/>
    <mergeCell ref="E693:E694"/>
    <mergeCell ref="A638:A640"/>
    <mergeCell ref="B638:B640"/>
    <mergeCell ref="C638:C640"/>
    <mergeCell ref="E638:E640"/>
    <mergeCell ref="A641:A644"/>
    <mergeCell ref="B641:B644"/>
    <mergeCell ref="E641:E644"/>
    <mergeCell ref="A645:A648"/>
    <mergeCell ref="B645:B648"/>
    <mergeCell ref="E645:E648"/>
    <mergeCell ref="A649:A651"/>
    <mergeCell ref="B649:B651"/>
    <mergeCell ref="C649:C651"/>
    <mergeCell ref="E649:E651"/>
    <mergeCell ref="A652:A655"/>
    <mergeCell ref="B652:B655"/>
    <mergeCell ref="E652:E655"/>
    <mergeCell ref="A656:A664"/>
    <mergeCell ref="B656:B664"/>
    <mergeCell ref="A727:A729"/>
    <mergeCell ref="B727:B729"/>
    <mergeCell ref="C727:C729"/>
    <mergeCell ref="E727:E729"/>
    <mergeCell ref="A730:A732"/>
    <mergeCell ref="B730:B732"/>
    <mergeCell ref="E730:E732"/>
    <mergeCell ref="A665:A667"/>
    <mergeCell ref="B665:B667"/>
    <mergeCell ref="E665:E667"/>
    <mergeCell ref="A668:A670"/>
    <mergeCell ref="B668:B670"/>
    <mergeCell ref="E668:E670"/>
    <mergeCell ref="A671:A674"/>
    <mergeCell ref="B671:B674"/>
    <mergeCell ref="E671:E674"/>
    <mergeCell ref="A678:A686"/>
    <mergeCell ref="B678:B686"/>
    <mergeCell ref="A687:A689"/>
    <mergeCell ref="B687:B689"/>
    <mergeCell ref="E687:E689"/>
    <mergeCell ref="A690:A692"/>
    <mergeCell ref="B690:B692"/>
    <mergeCell ref="E690:E692"/>
    <mergeCell ref="E778:E780"/>
    <mergeCell ref="A781:A783"/>
    <mergeCell ref="A743:A745"/>
    <mergeCell ref="B743:B745"/>
    <mergeCell ref="E743:E745"/>
    <mergeCell ref="A746:A748"/>
    <mergeCell ref="B746:B748"/>
    <mergeCell ref="C746:C748"/>
    <mergeCell ref="E746:E748"/>
    <mergeCell ref="A749:A751"/>
    <mergeCell ref="B749:B751"/>
    <mergeCell ref="E749:E751"/>
    <mergeCell ref="A765:A767"/>
    <mergeCell ref="B765:B767"/>
    <mergeCell ref="E765:E767"/>
    <mergeCell ref="A768:A770"/>
    <mergeCell ref="B768:B770"/>
    <mergeCell ref="D768:D770"/>
    <mergeCell ref="E768:E770"/>
    <mergeCell ref="A771:A774"/>
    <mergeCell ref="B771:B774"/>
    <mergeCell ref="B781:B783"/>
    <mergeCell ref="E781:E783"/>
    <mergeCell ref="A798:A803"/>
    <mergeCell ref="B798:B803"/>
    <mergeCell ref="E798:E803"/>
    <mergeCell ref="A804:A806"/>
    <mergeCell ref="B804:B806"/>
    <mergeCell ref="E804:E806"/>
    <mergeCell ref="A807:A809"/>
    <mergeCell ref="A775:A777"/>
    <mergeCell ref="B775:B777"/>
    <mergeCell ref="E775:E777"/>
    <mergeCell ref="A778:A780"/>
    <mergeCell ref="B807:B809"/>
    <mergeCell ref="D807:D809"/>
    <mergeCell ref="E807:E809"/>
    <mergeCell ref="A784:A786"/>
    <mergeCell ref="B784:B786"/>
    <mergeCell ref="D784:D786"/>
    <mergeCell ref="E784:E786"/>
    <mergeCell ref="A787:A792"/>
    <mergeCell ref="A793:A797"/>
    <mergeCell ref="B793:B797"/>
    <mergeCell ref="B778:B780"/>
    <mergeCell ref="C778:C780"/>
    <mergeCell ref="A849:A851"/>
    <mergeCell ref="B849:B851"/>
    <mergeCell ref="E849:E851"/>
    <mergeCell ref="A852:A854"/>
    <mergeCell ref="B852:B854"/>
    <mergeCell ref="E852:E854"/>
    <mergeCell ref="A855:A859"/>
    <mergeCell ref="B855:B859"/>
    <mergeCell ref="A823:A825"/>
    <mergeCell ref="B823:B825"/>
    <mergeCell ref="D823:D825"/>
    <mergeCell ref="E823:E825"/>
    <mergeCell ref="A826:A829"/>
    <mergeCell ref="B826:B829"/>
    <mergeCell ref="E826:E829"/>
    <mergeCell ref="A830:A832"/>
    <mergeCell ref="B830:B832"/>
    <mergeCell ref="E830:E832"/>
    <mergeCell ref="A839:A848"/>
    <mergeCell ref="B839:B848"/>
    <mergeCell ref="E855:E859"/>
    <mergeCell ref="A833:A835"/>
    <mergeCell ref="B833:B835"/>
    <mergeCell ref="E833:E835"/>
    <mergeCell ref="A899:A902"/>
    <mergeCell ref="B899:B902"/>
    <mergeCell ref="A903:A905"/>
    <mergeCell ref="B903:B905"/>
    <mergeCell ref="E903:E905"/>
    <mergeCell ref="A868:A878"/>
    <mergeCell ref="B868:B878"/>
    <mergeCell ref="A879:A881"/>
    <mergeCell ref="B879:B881"/>
    <mergeCell ref="E879:E881"/>
    <mergeCell ref="A882:A884"/>
    <mergeCell ref="B882:B884"/>
    <mergeCell ref="E882:E884"/>
    <mergeCell ref="A885:A889"/>
    <mergeCell ref="B885:B889"/>
    <mergeCell ref="E885:E889"/>
    <mergeCell ref="A890:A892"/>
    <mergeCell ref="B890:B892"/>
    <mergeCell ref="E890:E892"/>
    <mergeCell ref="A893:A895"/>
    <mergeCell ref="B893:B895"/>
    <mergeCell ref="D893:D895"/>
    <mergeCell ref="E893:E895"/>
    <mergeCell ref="A896:A898"/>
    <mergeCell ref="B896:B898"/>
    <mergeCell ref="D896:D898"/>
    <mergeCell ref="E896:E898"/>
    <mergeCell ref="A938:A940"/>
    <mergeCell ref="B938:B940"/>
    <mergeCell ref="D938:D940"/>
    <mergeCell ref="E938:E940"/>
    <mergeCell ref="A914:A916"/>
    <mergeCell ref="B914:B916"/>
    <mergeCell ref="D914:D916"/>
    <mergeCell ref="E914:E916"/>
    <mergeCell ref="A917:A919"/>
    <mergeCell ref="B917:B919"/>
    <mergeCell ref="D917:D919"/>
    <mergeCell ref="E917:E919"/>
    <mergeCell ref="A906:A910"/>
    <mergeCell ref="B906:B910"/>
    <mergeCell ref="E906:E910"/>
    <mergeCell ref="A911:A913"/>
    <mergeCell ref="B911:B913"/>
    <mergeCell ref="E911:E913"/>
    <mergeCell ref="E932:E934"/>
    <mergeCell ref="A935:A937"/>
    <mergeCell ref="B935:B937"/>
    <mergeCell ref="B945:B948"/>
    <mergeCell ref="E945:E948"/>
    <mergeCell ref="A949:A953"/>
    <mergeCell ref="B949:B953"/>
    <mergeCell ref="E949:E953"/>
    <mergeCell ref="A954:A956"/>
    <mergeCell ref="B954:B956"/>
    <mergeCell ref="E954:E956"/>
    <mergeCell ref="A957:A959"/>
    <mergeCell ref="B957:B959"/>
    <mergeCell ref="D957:D959"/>
    <mergeCell ref="E957:E959"/>
    <mergeCell ref="B1030:B1032"/>
    <mergeCell ref="D1030:D1032"/>
    <mergeCell ref="E1030:E1032"/>
    <mergeCell ref="A1004:A1007"/>
    <mergeCell ref="B1004:B1007"/>
    <mergeCell ref="E1004:E1007"/>
    <mergeCell ref="A1008:A1010"/>
    <mergeCell ref="B1008:B1010"/>
    <mergeCell ref="E1008:E1010"/>
    <mergeCell ref="A1011:A1013"/>
    <mergeCell ref="B1011:B1013"/>
    <mergeCell ref="A1017:A1020"/>
    <mergeCell ref="B1017:B1020"/>
    <mergeCell ref="A1021:A1023"/>
    <mergeCell ref="B1021:B1023"/>
    <mergeCell ref="E1021:E1023"/>
    <mergeCell ref="A1024:A1026"/>
    <mergeCell ref="B1024:B1026"/>
    <mergeCell ref="E1024:E1026"/>
    <mergeCell ref="A1027:A1029"/>
    <mergeCell ref="B1027:B1029"/>
    <mergeCell ref="E1027:E1029"/>
    <mergeCell ref="A1030:A1032"/>
    <mergeCell ref="A1086:A1090"/>
    <mergeCell ref="B1086:B1090"/>
    <mergeCell ref="A1058:A1060"/>
    <mergeCell ref="B1058:B1060"/>
    <mergeCell ref="D1058:D1060"/>
    <mergeCell ref="E1058:E1060"/>
    <mergeCell ref="A1061:A1066"/>
    <mergeCell ref="B1061:B1066"/>
    <mergeCell ref="A1040:A1042"/>
    <mergeCell ref="B1040:B1042"/>
    <mergeCell ref="E1040:E1042"/>
    <mergeCell ref="A1055:A1057"/>
    <mergeCell ref="B1055:B1057"/>
    <mergeCell ref="D1055:D1057"/>
    <mergeCell ref="E1055:E1057"/>
    <mergeCell ref="A1043:A1046"/>
    <mergeCell ref="B1043:B1046"/>
    <mergeCell ref="E1043:E1046"/>
    <mergeCell ref="A1047:A1051"/>
    <mergeCell ref="B1047:B1051"/>
    <mergeCell ref="E1047:E1051"/>
    <mergeCell ref="A1052:A1054"/>
    <mergeCell ref="B1052:B1054"/>
    <mergeCell ref="E1052:E1054"/>
    <mergeCell ref="A1077:A1079"/>
    <mergeCell ref="B1077:B1079"/>
    <mergeCell ref="E1077:E1079"/>
    <mergeCell ref="A1080:A1082"/>
    <mergeCell ref="B1080:B1082"/>
    <mergeCell ref="D1080:D1082"/>
    <mergeCell ref="E1080:E1082"/>
    <mergeCell ref="A1083:A1085"/>
    <mergeCell ref="B1083:B1085"/>
    <mergeCell ref="D1083:D1085"/>
    <mergeCell ref="E1083:E1085"/>
    <mergeCell ref="A1114:A1118"/>
    <mergeCell ref="B1114:B1118"/>
    <mergeCell ref="E1114:E1118"/>
    <mergeCell ref="A1119:A1121"/>
    <mergeCell ref="B1119:B1121"/>
    <mergeCell ref="E1119:E1121"/>
    <mergeCell ref="A1122:A1123"/>
    <mergeCell ref="B1122:B1123"/>
    <mergeCell ref="D1122:D1123"/>
    <mergeCell ref="E1122:E1123"/>
    <mergeCell ref="A1175:A1179"/>
    <mergeCell ref="B1175:B1179"/>
    <mergeCell ref="E1175:E1179"/>
    <mergeCell ref="A1138:A1142"/>
    <mergeCell ref="B1138:B1142"/>
    <mergeCell ref="E1138:E1142"/>
    <mergeCell ref="A1143:A1145"/>
    <mergeCell ref="B1143:B1145"/>
    <mergeCell ref="E1143:E1145"/>
    <mergeCell ref="A1146:A1148"/>
    <mergeCell ref="B1146:B1148"/>
    <mergeCell ref="D1146:D1148"/>
    <mergeCell ref="E1146:E1148"/>
    <mergeCell ref="A1149:A1151"/>
    <mergeCell ref="B1149:B1151"/>
    <mergeCell ref="A1166:A1168"/>
    <mergeCell ref="B1166:B1168"/>
    <mergeCell ref="E1166:E1168"/>
    <mergeCell ref="A1169:A1171"/>
    <mergeCell ref="B1169:B1171"/>
    <mergeCell ref="D1169:D1171"/>
    <mergeCell ref="E1169:E1171"/>
    <mergeCell ref="A1172:A1174"/>
    <mergeCell ref="B1172:B1174"/>
    <mergeCell ref="D1172:D1174"/>
    <mergeCell ref="E1172:E1174"/>
    <mergeCell ref="E83:E85"/>
    <mergeCell ref="A86:A88"/>
    <mergeCell ref="B86:B88"/>
    <mergeCell ref="E86:E88"/>
    <mergeCell ref="A89:A91"/>
    <mergeCell ref="B89:B91"/>
    <mergeCell ref="E89:E91"/>
    <mergeCell ref="A92:A108"/>
    <mergeCell ref="B92:B108"/>
    <mergeCell ref="E92:E108"/>
    <mergeCell ref="A83:A85"/>
    <mergeCell ref="B83:B85"/>
    <mergeCell ref="A122:A124"/>
    <mergeCell ref="B122:B124"/>
    <mergeCell ref="E122:E124"/>
    <mergeCell ref="A125:A127"/>
    <mergeCell ref="B125:B127"/>
    <mergeCell ref="E125:E127"/>
    <mergeCell ref="A128:A130"/>
    <mergeCell ref="B128:B130"/>
    <mergeCell ref="E128:E130"/>
    <mergeCell ref="E173:E176"/>
    <mergeCell ref="A177:A179"/>
    <mergeCell ref="B177:B179"/>
    <mergeCell ref="E177:E179"/>
    <mergeCell ref="A173:A176"/>
    <mergeCell ref="B173:B176"/>
    <mergeCell ref="B219:B221"/>
    <mergeCell ref="E219:E221"/>
    <mergeCell ref="A222:A226"/>
    <mergeCell ref="B222:B226"/>
    <mergeCell ref="E222:E226"/>
    <mergeCell ref="A180:A183"/>
    <mergeCell ref="B180:B183"/>
    <mergeCell ref="E180:E183"/>
    <mergeCell ref="A184:A193"/>
    <mergeCell ref="A194:A201"/>
    <mergeCell ref="B194:B201"/>
    <mergeCell ref="E194:E201"/>
    <mergeCell ref="A205:A207"/>
    <mergeCell ref="B205:B207"/>
    <mergeCell ref="E205:E207"/>
    <mergeCell ref="A202:A204"/>
    <mergeCell ref="B202:B204"/>
    <mergeCell ref="E202:E204"/>
    <mergeCell ref="A283:A285"/>
    <mergeCell ref="B283:B285"/>
    <mergeCell ref="E283:E285"/>
    <mergeCell ref="A286:A290"/>
    <mergeCell ref="B286:B290"/>
    <mergeCell ref="E286:E290"/>
    <mergeCell ref="A291:A293"/>
    <mergeCell ref="B291:B293"/>
    <mergeCell ref="E291:E293"/>
    <mergeCell ref="A294:A296"/>
    <mergeCell ref="B294:B296"/>
    <mergeCell ref="E294:E296"/>
    <mergeCell ref="A297:A299"/>
    <mergeCell ref="B297:B299"/>
    <mergeCell ref="E297:E299"/>
    <mergeCell ref="A300:A309"/>
    <mergeCell ref="B300:B309"/>
    <mergeCell ref="A316:A323"/>
    <mergeCell ref="B316:B323"/>
    <mergeCell ref="E316:E323"/>
    <mergeCell ref="A310:A312"/>
    <mergeCell ref="B310:B312"/>
    <mergeCell ref="E310:E312"/>
    <mergeCell ref="E406:E411"/>
    <mergeCell ref="A412:A415"/>
    <mergeCell ref="B412:B415"/>
    <mergeCell ref="E412:E415"/>
    <mergeCell ref="A416:A418"/>
    <mergeCell ref="B416:B418"/>
    <mergeCell ref="E416:E418"/>
    <mergeCell ref="A419:A421"/>
    <mergeCell ref="B419:B421"/>
    <mergeCell ref="E419:E421"/>
    <mergeCell ref="A406:A411"/>
    <mergeCell ref="A444:A446"/>
    <mergeCell ref="B444:B446"/>
    <mergeCell ref="E444:E446"/>
    <mergeCell ref="A447:A452"/>
    <mergeCell ref="B447:B452"/>
    <mergeCell ref="C447:C452"/>
    <mergeCell ref="C453:C455"/>
    <mergeCell ref="A459:A464"/>
    <mergeCell ref="B459:B464"/>
    <mergeCell ref="A465:A467"/>
    <mergeCell ref="B465:B467"/>
    <mergeCell ref="E465:E467"/>
    <mergeCell ref="A468:A470"/>
    <mergeCell ref="B468:B470"/>
    <mergeCell ref="E468:E470"/>
    <mergeCell ref="A453:A455"/>
    <mergeCell ref="B453:B455"/>
    <mergeCell ref="E453:E455"/>
    <mergeCell ref="A456:A458"/>
    <mergeCell ref="B456:B458"/>
    <mergeCell ref="E456:E458"/>
    <mergeCell ref="B522:B529"/>
    <mergeCell ref="A533:A535"/>
    <mergeCell ref="B533:B535"/>
    <mergeCell ref="E533:E535"/>
    <mergeCell ref="A536:A538"/>
    <mergeCell ref="B536:B538"/>
    <mergeCell ref="E536:E538"/>
    <mergeCell ref="A539:A541"/>
    <mergeCell ref="B539:B541"/>
    <mergeCell ref="E539:E541"/>
    <mergeCell ref="A522:A529"/>
    <mergeCell ref="A573:A575"/>
    <mergeCell ref="B573:B575"/>
    <mergeCell ref="E573:E575"/>
    <mergeCell ref="A576:A578"/>
    <mergeCell ref="B576:B578"/>
    <mergeCell ref="E576:E578"/>
    <mergeCell ref="A579:A581"/>
    <mergeCell ref="B579:B581"/>
    <mergeCell ref="E579:E581"/>
    <mergeCell ref="A624:A626"/>
    <mergeCell ref="B624:B626"/>
    <mergeCell ref="C624:C626"/>
    <mergeCell ref="E624:E626"/>
    <mergeCell ref="A627:A634"/>
    <mergeCell ref="B627:B634"/>
    <mergeCell ref="A635:A637"/>
    <mergeCell ref="B635:B637"/>
    <mergeCell ref="E635:E637"/>
    <mergeCell ref="A702:A708"/>
    <mergeCell ref="D702:D708"/>
    <mergeCell ref="A709:A713"/>
    <mergeCell ref="B709:B713"/>
    <mergeCell ref="A695:A701"/>
    <mergeCell ref="D695:D701"/>
    <mergeCell ref="B752:B754"/>
    <mergeCell ref="D752:D754"/>
    <mergeCell ref="E752:E754"/>
    <mergeCell ref="A752:A754"/>
    <mergeCell ref="A736:A742"/>
    <mergeCell ref="B736:B742"/>
    <mergeCell ref="A714:A720"/>
    <mergeCell ref="B714:B720"/>
    <mergeCell ref="A721:A723"/>
    <mergeCell ref="B721:B723"/>
    <mergeCell ref="E721:E723"/>
    <mergeCell ref="A724:A726"/>
    <mergeCell ref="B724:B726"/>
    <mergeCell ref="E724:E726"/>
    <mergeCell ref="A733:A735"/>
    <mergeCell ref="B733:B735"/>
    <mergeCell ref="D733:D735"/>
    <mergeCell ref="E733:E735"/>
    <mergeCell ref="A755:A758"/>
    <mergeCell ref="B755:B758"/>
    <mergeCell ref="A759:A761"/>
    <mergeCell ref="B759:B761"/>
    <mergeCell ref="E759:E761"/>
    <mergeCell ref="A762:A764"/>
    <mergeCell ref="B762:B764"/>
    <mergeCell ref="C762:C764"/>
    <mergeCell ref="E762:E764"/>
    <mergeCell ref="A836:A838"/>
    <mergeCell ref="B836:B838"/>
    <mergeCell ref="D836:D838"/>
    <mergeCell ref="E836:E838"/>
    <mergeCell ref="A820:A822"/>
    <mergeCell ref="B820:B822"/>
    <mergeCell ref="E820:E822"/>
    <mergeCell ref="A810:A815"/>
    <mergeCell ref="B810:B815"/>
    <mergeCell ref="A816:A819"/>
    <mergeCell ref="B816:B819"/>
    <mergeCell ref="E816:E819"/>
    <mergeCell ref="A860:A862"/>
    <mergeCell ref="B860:B862"/>
    <mergeCell ref="E860:E862"/>
    <mergeCell ref="D863:D865"/>
    <mergeCell ref="A866:A867"/>
    <mergeCell ref="B866:B867"/>
    <mergeCell ref="D866:D867"/>
    <mergeCell ref="E866:E867"/>
    <mergeCell ref="A863:A865"/>
    <mergeCell ref="B863:B865"/>
    <mergeCell ref="E863:E865"/>
    <mergeCell ref="A920:A923"/>
    <mergeCell ref="B920:B923"/>
    <mergeCell ref="A924:A926"/>
    <mergeCell ref="B924:B926"/>
    <mergeCell ref="E924:E926"/>
    <mergeCell ref="A927:A931"/>
    <mergeCell ref="B927:B931"/>
    <mergeCell ref="E927:E931"/>
    <mergeCell ref="A932:A934"/>
    <mergeCell ref="B932:B934"/>
    <mergeCell ref="D935:D937"/>
    <mergeCell ref="E935:E937"/>
    <mergeCell ref="B988:B989"/>
    <mergeCell ref="A990:A992"/>
    <mergeCell ref="B990:B992"/>
    <mergeCell ref="D990:D992"/>
    <mergeCell ref="E990:E992"/>
    <mergeCell ref="A975:A977"/>
    <mergeCell ref="B975:B977"/>
    <mergeCell ref="E975:E977"/>
    <mergeCell ref="A978:A980"/>
    <mergeCell ref="B978:B980"/>
    <mergeCell ref="E978:E980"/>
    <mergeCell ref="D975:D977"/>
    <mergeCell ref="D978:D980"/>
    <mergeCell ref="A960:A962"/>
    <mergeCell ref="B960:B962"/>
    <mergeCell ref="D960:D962"/>
    <mergeCell ref="E960:E962"/>
    <mergeCell ref="A963:A967"/>
    <mergeCell ref="B963:B967"/>
    <mergeCell ref="A941:A944"/>
    <mergeCell ref="B941:B944"/>
    <mergeCell ref="A945:A948"/>
    <mergeCell ref="A968:A971"/>
    <mergeCell ref="B968:B971"/>
    <mergeCell ref="E968:E971"/>
    <mergeCell ref="A972:A974"/>
    <mergeCell ref="B972:B974"/>
    <mergeCell ref="E972:E974"/>
    <mergeCell ref="D1011:D1013"/>
    <mergeCell ref="E1011:E1013"/>
    <mergeCell ref="A1014:A1016"/>
    <mergeCell ref="B1014:B1016"/>
    <mergeCell ref="D1014:D1016"/>
    <mergeCell ref="E1014:E1016"/>
    <mergeCell ref="A1001:A1003"/>
    <mergeCell ref="B1001:B1003"/>
    <mergeCell ref="A993:A995"/>
    <mergeCell ref="B993:B995"/>
    <mergeCell ref="D993:D995"/>
    <mergeCell ref="E993:E995"/>
    <mergeCell ref="C1001:C1003"/>
    <mergeCell ref="A981:A985"/>
    <mergeCell ref="E981:E985"/>
    <mergeCell ref="A986:A987"/>
    <mergeCell ref="B986:B987"/>
    <mergeCell ref="A988:A989"/>
    <mergeCell ref="A1107:A1110"/>
    <mergeCell ref="B1107:B1110"/>
    <mergeCell ref="E1107:E1110"/>
    <mergeCell ref="A1111:A1113"/>
    <mergeCell ref="B1111:B1113"/>
    <mergeCell ref="E1111:E1113"/>
    <mergeCell ref="A1105:A1106"/>
    <mergeCell ref="A1033:A1035"/>
    <mergeCell ref="B1033:B1035"/>
    <mergeCell ref="D1033:D1035"/>
    <mergeCell ref="E1033:E1035"/>
    <mergeCell ref="A1036:A1039"/>
    <mergeCell ref="B1036:B1039"/>
    <mergeCell ref="B1091:B1093"/>
    <mergeCell ref="E1091:E1093"/>
    <mergeCell ref="A1067:A1070"/>
    <mergeCell ref="B1067:B1070"/>
    <mergeCell ref="E1067:E1070"/>
    <mergeCell ref="A1071:A1073"/>
    <mergeCell ref="B1071:B1073"/>
    <mergeCell ref="E1071:E1073"/>
    <mergeCell ref="A1074:A1076"/>
    <mergeCell ref="B1074:B1076"/>
    <mergeCell ref="E1074:E1076"/>
    <mergeCell ref="A1091:A1093"/>
    <mergeCell ref="A1124:A1126"/>
    <mergeCell ref="B1124:B1126"/>
    <mergeCell ref="D1124:D1126"/>
    <mergeCell ref="E1124:E1126"/>
    <mergeCell ref="A1127:A1134"/>
    <mergeCell ref="B1127:B1134"/>
    <mergeCell ref="E1127:E1134"/>
    <mergeCell ref="A1135:A1137"/>
    <mergeCell ref="B1135:B1137"/>
    <mergeCell ref="E1135:E1137"/>
    <mergeCell ref="A1094:A1098"/>
    <mergeCell ref="B1094:B1098"/>
    <mergeCell ref="E1094:E1098"/>
    <mergeCell ref="A1099:A1101"/>
    <mergeCell ref="B1099:B1101"/>
    <mergeCell ref="E1099:E1101"/>
    <mergeCell ref="A1102:A1104"/>
    <mergeCell ref="B1102:B1104"/>
    <mergeCell ref="D1102:D1104"/>
    <mergeCell ref="E1102:E1104"/>
    <mergeCell ref="B1105:B1106"/>
    <mergeCell ref="D1105:D1106"/>
    <mergeCell ref="E1105:E1106"/>
    <mergeCell ref="D1149:D1151"/>
    <mergeCell ref="E1149:E1151"/>
    <mergeCell ref="A1152:A1157"/>
    <mergeCell ref="B1152:B1157"/>
    <mergeCell ref="E1152:E1157"/>
    <mergeCell ref="A1158:A1160"/>
    <mergeCell ref="B1158:B1160"/>
    <mergeCell ref="E1158:E1160"/>
    <mergeCell ref="A1161:A1165"/>
    <mergeCell ref="B1161:B1165"/>
    <mergeCell ref="E1161:E1165"/>
    <mergeCell ref="A1180:A1182"/>
    <mergeCell ref="B1180:B1182"/>
    <mergeCell ref="E1180:E1182"/>
    <mergeCell ref="A1183:A1187"/>
    <mergeCell ref="B1183:B1187"/>
    <mergeCell ref="E1183:E1187"/>
    <mergeCell ref="A1188:A1190"/>
    <mergeCell ref="B1188:B1190"/>
    <mergeCell ref="E1188:E1190"/>
    <mergeCell ref="A1191:A1192"/>
    <mergeCell ref="B1191:B1192"/>
    <mergeCell ref="D1191:D1192"/>
    <mergeCell ref="E1191:E1192"/>
    <mergeCell ref="A1193:A1195"/>
    <mergeCell ref="B1193:B1195"/>
    <mergeCell ref="D1193:D1195"/>
    <mergeCell ref="E1193:E1195"/>
    <mergeCell ref="A1196:A1201"/>
    <mergeCell ref="B1196:B1201"/>
    <mergeCell ref="A1202:A1204"/>
    <mergeCell ref="B1202:B1204"/>
    <mergeCell ref="E1202:E1204"/>
    <mergeCell ref="A1205:A1209"/>
    <mergeCell ref="B1205:B1209"/>
    <mergeCell ref="E1205:E1209"/>
    <mergeCell ref="A1210:A1212"/>
    <mergeCell ref="B1210:B1212"/>
    <mergeCell ref="E1210:E1212"/>
    <mergeCell ref="B1230:B1233"/>
    <mergeCell ref="E1230:E1233"/>
    <mergeCell ref="A1234:A1236"/>
    <mergeCell ref="B1234:B1236"/>
    <mergeCell ref="E1234:E1236"/>
    <mergeCell ref="A1213:A1215"/>
    <mergeCell ref="B1213:B1215"/>
    <mergeCell ref="D1213:D1215"/>
    <mergeCell ref="E1213:E1215"/>
    <mergeCell ref="A1216:A1218"/>
    <mergeCell ref="B1216:B1218"/>
    <mergeCell ref="D1216:D1218"/>
    <mergeCell ref="E1216:E1218"/>
    <mergeCell ref="A1219:A1226"/>
    <mergeCell ref="B1219:B1226"/>
    <mergeCell ref="A10:E10"/>
    <mergeCell ref="A12:E12"/>
    <mergeCell ref="A14:E14"/>
    <mergeCell ref="A997:E997"/>
    <mergeCell ref="A1237:A1239"/>
    <mergeCell ref="B1237:B1239"/>
    <mergeCell ref="D1237:D1239"/>
    <mergeCell ref="E1237:E1239"/>
    <mergeCell ref="A1240:A1242"/>
    <mergeCell ref="B1240:B1242"/>
    <mergeCell ref="D1240:D1242"/>
    <mergeCell ref="E1240:E1242"/>
    <mergeCell ref="B19:E19"/>
    <mergeCell ref="B21:E21"/>
    <mergeCell ref="B22:E22"/>
    <mergeCell ref="B23:E23"/>
    <mergeCell ref="B24:E24"/>
    <mergeCell ref="B25:E25"/>
    <mergeCell ref="B26:E26"/>
    <mergeCell ref="B27:E27"/>
    <mergeCell ref="A1227:A1229"/>
    <mergeCell ref="B1227:B1229"/>
    <mergeCell ref="E1227:E1229"/>
    <mergeCell ref="A1230:A1233"/>
  </mergeCells>
  <hyperlinks>
    <hyperlink ref="A10" r:id="rId1" display="https://www.myodp.org/" xr:uid="{F19329F2-2363-4BE5-9D3C-6BC7061D8E29}"/>
    <hyperlink ref="A12" r:id="rId2" display="mailto:RA-PWQAIProcess@pa.gov" xr:uid="{6DB7F926-A486-4E05-9265-A2F74BEA8589}"/>
    <hyperlink ref="A14" r:id="rId3" display="https://www.dhs.pa.gov/docs/Publications/Documents/FORMS AND PUBS ODP/Bulletin 00-21-02 Incident Management.pdf" xr:uid="{E52E44C3-7713-46D6-8952-7212D6BE05D8}"/>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N414"/>
  <sheetViews>
    <sheetView showGridLines="0" zoomScaleNormal="100" workbookViewId="0">
      <pane xSplit="8" ySplit="6" topLeftCell="I7" activePane="bottomRight" state="frozen"/>
      <selection pane="topRight" activeCell="I1" sqref="I1"/>
      <selection pane="bottomLeft" activeCell="A7" sqref="A7"/>
      <selection pane="bottomRight" activeCell="L7" sqref="L7"/>
    </sheetView>
  </sheetViews>
  <sheetFormatPr defaultColWidth="9.1796875" defaultRowHeight="14" x14ac:dyDescent="0.3"/>
  <cols>
    <col min="1" max="1" width="11.81640625" style="258" bestFit="1" customWidth="1"/>
    <col min="2" max="2" width="9.1796875" style="175" customWidth="1"/>
    <col min="3" max="3" width="15.1796875" style="177" customWidth="1"/>
    <col min="4" max="4" width="50.1796875" style="273" customWidth="1"/>
    <col min="5" max="5" width="11.1796875" style="149" customWidth="1"/>
    <col min="6" max="8" width="9.1796875" style="149" hidden="1" customWidth="1"/>
    <col min="9" max="9" width="10.1796875" style="177" customWidth="1"/>
    <col min="10" max="11" width="11.81640625" style="177" customWidth="1"/>
    <col min="12" max="21" width="10.81640625" style="177" customWidth="1"/>
    <col min="22" max="119" width="10.81640625" style="177" hidden="1" customWidth="1"/>
    <col min="120" max="120" width="32.54296875" style="256" customWidth="1"/>
    <col min="121" max="133" width="6.453125" style="177" customWidth="1"/>
    <col min="134" max="16384" width="9.1796875" style="177"/>
  </cols>
  <sheetData>
    <row r="1" spans="1:222" ht="16.5" customHeight="1" x14ac:dyDescent="0.35">
      <c r="A1" s="274" t="s">
        <v>1190</v>
      </c>
      <c r="B1" s="724"/>
      <c r="C1" s="724"/>
      <c r="D1" s="275" t="s">
        <v>1191</v>
      </c>
      <c r="E1" s="340"/>
      <c r="F1" s="254"/>
      <c r="G1" s="254"/>
      <c r="H1" s="254"/>
      <c r="I1" s="311"/>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570"/>
      <c r="DQ1" s="570"/>
      <c r="DR1" s="570"/>
      <c r="DS1" s="570"/>
      <c r="DT1" s="570"/>
      <c r="DU1" s="570"/>
      <c r="DV1" s="570"/>
      <c r="DW1" s="570"/>
      <c r="DX1" s="570"/>
      <c r="DY1" s="570"/>
      <c r="DZ1" s="570"/>
      <c r="EA1" s="570"/>
      <c r="EB1" s="570"/>
      <c r="EC1" s="570"/>
      <c r="ED1" s="570"/>
      <c r="EE1" s="570"/>
      <c r="EF1" s="570"/>
      <c r="EG1" s="570"/>
      <c r="EH1" s="570"/>
      <c r="EI1" s="570"/>
      <c r="EJ1" s="570"/>
      <c r="EK1" s="570"/>
      <c r="EL1" s="570"/>
      <c r="EM1" s="570"/>
      <c r="EN1" s="570"/>
      <c r="EO1" s="570"/>
      <c r="EP1" s="570"/>
      <c r="EQ1" s="570"/>
      <c r="ER1" s="570"/>
      <c r="ES1" s="570"/>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70"/>
      <c r="GI1" s="570"/>
      <c r="GJ1" s="570"/>
      <c r="GK1" s="570"/>
      <c r="GL1" s="570"/>
      <c r="GM1" s="570"/>
      <c r="GN1" s="570"/>
      <c r="GO1" s="570"/>
      <c r="GP1" s="570"/>
      <c r="GQ1" s="570"/>
      <c r="GR1" s="570"/>
      <c r="GS1" s="570"/>
      <c r="GT1" s="570"/>
      <c r="GU1" s="570"/>
      <c r="GV1" s="570"/>
      <c r="GW1" s="570"/>
      <c r="GX1" s="570"/>
      <c r="GY1" s="570"/>
      <c r="GZ1" s="570"/>
      <c r="HA1" s="570"/>
      <c r="HB1" s="570"/>
      <c r="HC1" s="570"/>
      <c r="HD1" s="570"/>
      <c r="HE1" s="570"/>
      <c r="HF1" s="570"/>
      <c r="HG1" s="570"/>
      <c r="HH1" s="570"/>
      <c r="HI1" s="570"/>
      <c r="HJ1" s="570"/>
      <c r="HK1" s="570"/>
      <c r="HL1" s="570"/>
      <c r="HM1" s="570"/>
      <c r="HN1" s="570"/>
    </row>
    <row r="2" spans="1:222" ht="14.5" x14ac:dyDescent="0.35">
      <c r="A2" s="274" t="s">
        <v>1192</v>
      </c>
      <c r="B2" s="725"/>
      <c r="C2" s="725"/>
      <c r="D2" s="275"/>
      <c r="E2" s="470"/>
      <c r="F2" s="254"/>
      <c r="G2" s="254"/>
      <c r="H2" s="254"/>
      <c r="I2" s="255"/>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0"/>
      <c r="EW2" s="570"/>
      <c r="EX2" s="570"/>
      <c r="EY2" s="570"/>
      <c r="EZ2" s="570"/>
      <c r="FA2" s="570"/>
      <c r="FB2" s="570"/>
      <c r="FC2" s="570"/>
      <c r="FD2" s="570"/>
      <c r="FE2" s="570"/>
      <c r="FF2" s="570"/>
      <c r="FG2" s="570"/>
      <c r="FH2" s="570"/>
      <c r="FI2" s="570"/>
      <c r="FJ2" s="570"/>
      <c r="FK2" s="570"/>
      <c r="FL2" s="570"/>
      <c r="FM2" s="570"/>
      <c r="FN2" s="570"/>
      <c r="FO2" s="570"/>
      <c r="FP2" s="570"/>
      <c r="FQ2" s="570"/>
      <c r="FR2" s="570"/>
      <c r="FS2" s="570"/>
      <c r="FT2" s="570"/>
      <c r="FU2" s="570"/>
      <c r="FV2" s="570"/>
      <c r="FW2" s="570"/>
      <c r="FX2" s="570"/>
      <c r="FY2" s="570"/>
      <c r="FZ2" s="570"/>
      <c r="GA2" s="570"/>
      <c r="GB2" s="570"/>
      <c r="GC2" s="570"/>
      <c r="GD2" s="570"/>
      <c r="GE2" s="570"/>
      <c r="GF2" s="570"/>
      <c r="GG2" s="570"/>
      <c r="GH2" s="570"/>
      <c r="GI2" s="570"/>
      <c r="GJ2" s="570"/>
      <c r="GK2" s="570"/>
      <c r="GL2" s="570"/>
      <c r="GM2" s="570"/>
      <c r="GN2" s="570"/>
      <c r="GO2" s="570"/>
      <c r="GP2" s="570"/>
      <c r="GQ2" s="570"/>
      <c r="GR2" s="570"/>
      <c r="GS2" s="570"/>
      <c r="GT2" s="570"/>
      <c r="GU2" s="570"/>
      <c r="GV2" s="570"/>
      <c r="GW2" s="570"/>
      <c r="GX2" s="570"/>
      <c r="GY2" s="570"/>
      <c r="GZ2" s="570"/>
      <c r="HA2" s="570"/>
      <c r="HB2" s="570"/>
      <c r="HC2" s="570"/>
      <c r="HD2" s="570"/>
      <c r="HE2" s="570"/>
      <c r="HF2" s="570"/>
      <c r="HG2" s="570"/>
      <c r="HH2" s="570"/>
      <c r="HI2" s="570"/>
      <c r="HJ2" s="570"/>
      <c r="HK2" s="570"/>
      <c r="HL2" s="570"/>
      <c r="HM2" s="570"/>
      <c r="HN2" s="570"/>
    </row>
    <row r="3" spans="1:222" x14ac:dyDescent="0.3">
      <c r="A3" s="276" t="s">
        <v>1193</v>
      </c>
      <c r="B3" s="727"/>
      <c r="C3" s="727"/>
      <c r="D3" s="275"/>
      <c r="E3" s="470"/>
      <c r="F3" s="254"/>
      <c r="G3" s="254"/>
      <c r="H3" s="254"/>
      <c r="I3" s="255"/>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0"/>
      <c r="CC3" s="570"/>
      <c r="CD3" s="570"/>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Q3" s="570"/>
      <c r="DR3" s="570"/>
      <c r="DS3" s="570"/>
      <c r="DT3" s="570"/>
      <c r="DU3" s="570"/>
      <c r="DV3" s="570"/>
      <c r="DW3" s="570"/>
      <c r="DX3" s="570"/>
      <c r="DY3" s="570"/>
      <c r="DZ3" s="570"/>
      <c r="EA3" s="570"/>
      <c r="EB3" s="570"/>
      <c r="EC3" s="570"/>
      <c r="ED3" s="570"/>
      <c r="EE3" s="570"/>
      <c r="EF3" s="570"/>
      <c r="EG3" s="570"/>
      <c r="EH3" s="570"/>
      <c r="EI3" s="570"/>
      <c r="EJ3" s="570"/>
      <c r="EK3" s="570"/>
      <c r="EL3" s="570"/>
      <c r="EM3" s="570"/>
      <c r="EN3" s="570"/>
      <c r="EO3" s="570"/>
      <c r="EP3" s="570"/>
      <c r="EQ3" s="570"/>
      <c r="ER3" s="570"/>
      <c r="ES3" s="570"/>
      <c r="ET3" s="570"/>
      <c r="EU3" s="570"/>
      <c r="EV3" s="570"/>
      <c r="EW3" s="570"/>
      <c r="EX3" s="570"/>
      <c r="EY3" s="570"/>
      <c r="EZ3" s="570"/>
      <c r="FA3" s="570"/>
      <c r="FB3" s="570"/>
      <c r="FC3" s="570"/>
      <c r="FD3" s="570"/>
      <c r="FE3" s="570"/>
      <c r="FF3" s="570"/>
      <c r="FG3" s="570"/>
      <c r="FH3" s="570"/>
      <c r="FI3" s="570"/>
      <c r="FJ3" s="570"/>
      <c r="FK3" s="570"/>
      <c r="FL3" s="570"/>
      <c r="FM3" s="570"/>
      <c r="FN3" s="570"/>
      <c r="FO3" s="570"/>
      <c r="FP3" s="570"/>
      <c r="FQ3" s="570"/>
      <c r="FR3" s="570"/>
      <c r="FS3" s="570"/>
      <c r="FT3" s="570"/>
      <c r="FU3" s="570"/>
      <c r="FV3" s="570"/>
      <c r="FW3" s="570"/>
      <c r="FX3" s="570"/>
      <c r="FY3" s="570"/>
      <c r="FZ3" s="570"/>
      <c r="GA3" s="570"/>
      <c r="GB3" s="570"/>
      <c r="GC3" s="570"/>
      <c r="GD3" s="570"/>
      <c r="GE3" s="570"/>
      <c r="GF3" s="570"/>
      <c r="GG3" s="570"/>
      <c r="GH3" s="570"/>
      <c r="GI3" s="570"/>
      <c r="GJ3" s="570"/>
      <c r="GK3" s="570"/>
      <c r="GL3" s="570"/>
      <c r="GM3" s="570"/>
      <c r="GN3" s="570"/>
      <c r="GO3" s="570"/>
      <c r="GP3" s="570"/>
      <c r="GQ3" s="570"/>
      <c r="GR3" s="570"/>
      <c r="GS3" s="570"/>
      <c r="GT3" s="570"/>
      <c r="GU3" s="570"/>
      <c r="GV3" s="570"/>
      <c r="GW3" s="570"/>
      <c r="GX3" s="570"/>
      <c r="GY3" s="570"/>
      <c r="GZ3" s="570"/>
      <c r="HA3" s="570"/>
      <c r="HB3" s="570"/>
      <c r="HC3" s="570"/>
      <c r="HD3" s="570"/>
      <c r="HE3" s="570"/>
      <c r="HF3" s="570"/>
      <c r="HG3" s="570"/>
      <c r="HH3" s="570"/>
      <c r="HI3" s="570"/>
      <c r="HJ3" s="570"/>
      <c r="HK3" s="570"/>
      <c r="HL3" s="570"/>
      <c r="HM3" s="570"/>
      <c r="HN3" s="570"/>
    </row>
    <row r="4" spans="1:222" ht="14.5" thickBot="1" x14ac:dyDescent="0.35">
      <c r="A4" s="276" t="s">
        <v>1193</v>
      </c>
      <c r="B4" s="726"/>
      <c r="C4" s="726"/>
      <c r="D4" s="275"/>
      <c r="E4" s="341"/>
      <c r="F4" s="173"/>
      <c r="G4" s="173"/>
      <c r="H4" s="173"/>
      <c r="I4" s="257"/>
      <c r="J4" s="570"/>
      <c r="K4" s="570"/>
      <c r="L4" s="728" t="s">
        <v>1194</v>
      </c>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Q4" s="570"/>
      <c r="DR4" s="570"/>
      <c r="DS4" s="570"/>
      <c r="DT4" s="570"/>
      <c r="DU4" s="570"/>
      <c r="DV4" s="570"/>
      <c r="DW4" s="570"/>
      <c r="DX4" s="570"/>
      <c r="DY4" s="570"/>
      <c r="DZ4" s="570"/>
      <c r="EA4" s="570"/>
      <c r="EB4" s="570"/>
      <c r="EC4" s="570"/>
      <c r="ED4" s="570"/>
      <c r="EE4" s="570"/>
      <c r="EF4" s="570"/>
      <c r="EG4" s="570"/>
      <c r="EH4" s="570"/>
      <c r="EI4" s="570"/>
      <c r="EJ4" s="570"/>
      <c r="EK4" s="570"/>
      <c r="EL4" s="570"/>
      <c r="EM4" s="570"/>
      <c r="EN4" s="570"/>
      <c r="EO4" s="570"/>
      <c r="EP4" s="570"/>
      <c r="EQ4" s="570"/>
      <c r="ER4" s="570"/>
      <c r="ES4" s="570"/>
      <c r="ET4" s="570"/>
      <c r="EU4" s="570"/>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70"/>
      <c r="GK4" s="570"/>
      <c r="GL4" s="570"/>
      <c r="GM4" s="570"/>
      <c r="GN4" s="570"/>
      <c r="GO4" s="570"/>
      <c r="GP4" s="570"/>
      <c r="GQ4" s="570"/>
      <c r="GR4" s="570"/>
      <c r="GS4" s="570"/>
      <c r="GT4" s="570"/>
      <c r="GU4" s="570"/>
      <c r="GV4" s="570"/>
      <c r="GW4" s="570"/>
      <c r="GX4" s="570"/>
      <c r="GY4" s="570"/>
      <c r="GZ4" s="570"/>
      <c r="HA4" s="570"/>
      <c r="HB4" s="570"/>
      <c r="HC4" s="570"/>
      <c r="HD4" s="570"/>
      <c r="HE4" s="570"/>
      <c r="HF4" s="570"/>
      <c r="HG4" s="570"/>
      <c r="HH4" s="570"/>
      <c r="HI4" s="570"/>
      <c r="HJ4" s="570"/>
      <c r="HK4" s="570"/>
      <c r="HL4" s="570"/>
      <c r="HM4" s="570"/>
      <c r="HN4" s="570"/>
    </row>
    <row r="5" spans="1:222" s="258" customFormat="1" ht="87" customHeight="1" thickBot="1" x14ac:dyDescent="0.4">
      <c r="A5" s="103" t="s">
        <v>1195</v>
      </c>
      <c r="B5" s="104" t="s">
        <v>1196</v>
      </c>
      <c r="C5" s="104" t="s">
        <v>1197</v>
      </c>
      <c r="D5" s="104" t="s">
        <v>1198</v>
      </c>
      <c r="E5" s="105" t="s">
        <v>1199</v>
      </c>
      <c r="F5" s="105" t="s">
        <v>1200</v>
      </c>
      <c r="G5" s="105" t="s">
        <v>1201</v>
      </c>
      <c r="H5" s="105" t="s">
        <v>1202</v>
      </c>
      <c r="I5" s="106" t="s">
        <v>1203</v>
      </c>
      <c r="J5" s="107" t="s">
        <v>1204</v>
      </c>
      <c r="K5" s="107" t="s">
        <v>1205</v>
      </c>
      <c r="L5" s="584"/>
      <c r="M5" s="584"/>
      <c r="N5" s="584"/>
      <c r="O5" s="584"/>
      <c r="P5" s="584"/>
      <c r="Q5" s="584"/>
      <c r="R5" s="584"/>
      <c r="S5" s="584"/>
      <c r="T5" s="584"/>
      <c r="U5" s="584"/>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277"/>
      <c r="DP5" s="684" t="s">
        <v>1206</v>
      </c>
    </row>
    <row r="6" spans="1:222" s="258" customFormat="1" ht="15.75" customHeight="1" thickBot="1" x14ac:dyDescent="0.4">
      <c r="A6" s="108"/>
      <c r="B6" s="108"/>
      <c r="C6" s="108"/>
      <c r="D6" s="109"/>
      <c r="E6" s="110"/>
      <c r="F6" s="110"/>
      <c r="G6" s="110"/>
      <c r="H6" s="111"/>
      <c r="I6" s="729" t="s">
        <v>1207</v>
      </c>
      <c r="J6" s="729"/>
      <c r="K6" s="730"/>
      <c r="L6" s="585"/>
      <c r="M6" s="585"/>
      <c r="N6" s="585"/>
      <c r="O6" s="585"/>
      <c r="P6" s="585"/>
      <c r="Q6" s="585"/>
      <c r="R6" s="585"/>
      <c r="S6" s="585"/>
      <c r="T6" s="585"/>
      <c r="U6" s="585"/>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278"/>
      <c r="DP6" s="685"/>
    </row>
    <row r="7" spans="1:222" s="258" customFormat="1" ht="15.75" customHeight="1" thickBot="1" x14ac:dyDescent="0.4">
      <c r="A7" s="404"/>
      <c r="B7" s="404"/>
      <c r="C7" s="404"/>
      <c r="D7" s="405"/>
      <c r="E7" s="406"/>
      <c r="F7" s="407"/>
      <c r="G7" s="407"/>
      <c r="H7" s="408"/>
      <c r="I7" s="409"/>
      <c r="J7" s="409"/>
      <c r="K7" s="409" t="s">
        <v>1208</v>
      </c>
      <c r="L7" s="585"/>
      <c r="M7" s="585"/>
      <c r="N7" s="585"/>
      <c r="O7" s="585"/>
      <c r="P7" s="585"/>
      <c r="Q7" s="585"/>
      <c r="R7" s="585"/>
      <c r="S7" s="585"/>
      <c r="T7" s="585"/>
      <c r="U7" s="585"/>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412"/>
      <c r="DP7" s="410"/>
    </row>
    <row r="8" spans="1:222" ht="26.25" customHeight="1" x14ac:dyDescent="0.3">
      <c r="A8" s="747" t="s">
        <v>1209</v>
      </c>
      <c r="B8" s="759">
        <v>1</v>
      </c>
      <c r="C8" s="747" t="s">
        <v>1210</v>
      </c>
      <c r="D8" s="749" t="s">
        <v>99</v>
      </c>
      <c r="E8" s="669"/>
      <c r="F8" s="191"/>
      <c r="G8" s="259"/>
      <c r="H8" s="125"/>
      <c r="I8" s="731" t="s">
        <v>87</v>
      </c>
      <c r="J8" s="761"/>
      <c r="K8" s="150"/>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336" t="s">
        <v>1211</v>
      </c>
      <c r="DQ8" s="176"/>
      <c r="DR8" s="176"/>
      <c r="DS8" s="176"/>
      <c r="DT8" s="570"/>
      <c r="DU8" s="570"/>
      <c r="DV8" s="570"/>
      <c r="DW8" s="570"/>
      <c r="DX8" s="570"/>
      <c r="DY8" s="570"/>
      <c r="DZ8" s="570"/>
      <c r="EA8" s="570"/>
      <c r="EB8" s="570"/>
      <c r="EC8" s="570"/>
      <c r="ED8" s="570"/>
      <c r="EE8" s="570"/>
      <c r="EF8" s="570"/>
      <c r="EG8" s="570"/>
      <c r="EH8" s="570"/>
      <c r="EI8" s="570"/>
      <c r="EJ8" s="570"/>
      <c r="EK8" s="570"/>
      <c r="EL8" s="570"/>
      <c r="EM8" s="570"/>
      <c r="EN8" s="570"/>
      <c r="EO8" s="570"/>
      <c r="EP8" s="570"/>
      <c r="EQ8" s="570"/>
      <c r="ER8" s="570"/>
      <c r="ES8" s="570"/>
      <c r="ET8" s="570"/>
      <c r="EU8" s="570"/>
      <c r="EV8" s="570"/>
      <c r="EW8" s="570"/>
      <c r="EX8" s="570"/>
      <c r="EY8" s="570"/>
      <c r="EZ8" s="570"/>
      <c r="FA8" s="570"/>
      <c r="FB8" s="570"/>
      <c r="FC8" s="570"/>
      <c r="FD8" s="570"/>
      <c r="FE8" s="570"/>
      <c r="FF8" s="570"/>
      <c r="FG8" s="570"/>
      <c r="FH8" s="570"/>
      <c r="FI8" s="570"/>
      <c r="FJ8" s="570"/>
      <c r="FK8" s="570"/>
      <c r="FL8" s="570"/>
      <c r="FM8" s="570"/>
      <c r="FN8" s="570"/>
      <c r="FO8" s="570"/>
      <c r="FP8" s="570"/>
      <c r="FQ8" s="570"/>
      <c r="FR8" s="570"/>
      <c r="FS8" s="570"/>
      <c r="FT8" s="570"/>
      <c r="FU8" s="570"/>
      <c r="FV8" s="570"/>
      <c r="FW8" s="570"/>
      <c r="FX8" s="570"/>
      <c r="FY8" s="570"/>
      <c r="FZ8" s="570"/>
      <c r="GA8" s="570"/>
      <c r="GB8" s="570"/>
      <c r="GC8" s="570"/>
      <c r="GD8" s="570"/>
      <c r="GE8" s="570"/>
      <c r="GF8" s="570"/>
      <c r="GG8" s="570"/>
      <c r="GH8" s="570"/>
      <c r="GI8" s="570"/>
      <c r="GJ8" s="570"/>
      <c r="GK8" s="570"/>
      <c r="GL8" s="570"/>
      <c r="GM8" s="570"/>
      <c r="GN8" s="570"/>
      <c r="GO8" s="570"/>
      <c r="GP8" s="570"/>
      <c r="GQ8" s="570"/>
      <c r="GR8" s="570"/>
      <c r="GS8" s="570"/>
      <c r="GT8" s="570"/>
      <c r="GU8" s="570"/>
      <c r="GV8" s="570"/>
      <c r="GW8" s="570"/>
      <c r="GX8" s="570"/>
      <c r="GY8" s="570"/>
      <c r="GZ8" s="570"/>
      <c r="HA8" s="570"/>
      <c r="HB8" s="570"/>
      <c r="HC8" s="570"/>
      <c r="HD8" s="570"/>
      <c r="HE8" s="570"/>
      <c r="HF8" s="570"/>
      <c r="HG8" s="570"/>
      <c r="HH8" s="570"/>
      <c r="HI8" s="570"/>
      <c r="HJ8" s="570"/>
      <c r="HK8" s="570"/>
      <c r="HL8" s="570"/>
      <c r="HM8" s="570"/>
      <c r="HN8" s="570"/>
    </row>
    <row r="9" spans="1:222" ht="39" customHeight="1" thickBot="1" x14ac:dyDescent="0.35">
      <c r="A9" s="748"/>
      <c r="B9" s="760"/>
      <c r="C9" s="748"/>
      <c r="D9" s="750"/>
      <c r="E9" s="670"/>
      <c r="F9" s="191"/>
      <c r="G9" s="259"/>
      <c r="H9" s="125"/>
      <c r="I9" s="734"/>
      <c r="J9" s="762"/>
      <c r="K9" s="151"/>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575"/>
      <c r="DQ9" s="176"/>
      <c r="DR9" s="176"/>
      <c r="DS9" s="176"/>
      <c r="DT9" s="570"/>
      <c r="DU9" s="570"/>
      <c r="DV9" s="570"/>
      <c r="DW9" s="570"/>
      <c r="DX9" s="570"/>
      <c r="DY9" s="570"/>
      <c r="DZ9" s="570"/>
      <c r="EA9" s="570"/>
      <c r="EB9" s="570"/>
      <c r="EC9" s="570"/>
      <c r="ED9" s="570"/>
      <c r="EE9" s="570"/>
      <c r="EF9" s="570"/>
      <c r="EG9" s="570"/>
      <c r="EH9" s="570"/>
      <c r="EI9" s="570"/>
      <c r="EJ9" s="570"/>
      <c r="EK9" s="570"/>
      <c r="EL9" s="570"/>
      <c r="EM9" s="570"/>
      <c r="EN9" s="570"/>
      <c r="EO9" s="570"/>
      <c r="EP9" s="570"/>
      <c r="EQ9" s="570"/>
      <c r="ER9" s="570"/>
      <c r="ES9" s="570"/>
      <c r="ET9" s="570"/>
      <c r="EU9" s="570"/>
      <c r="EV9" s="570"/>
      <c r="EW9" s="570"/>
      <c r="EX9" s="570"/>
      <c r="EY9" s="570"/>
      <c r="EZ9" s="570"/>
      <c r="FA9" s="570"/>
      <c r="FB9" s="570"/>
      <c r="FC9" s="570"/>
      <c r="FD9" s="570"/>
      <c r="FE9" s="570"/>
      <c r="FF9" s="570"/>
      <c r="FG9" s="570"/>
      <c r="FH9" s="570"/>
      <c r="FI9" s="570"/>
      <c r="FJ9" s="570"/>
      <c r="FK9" s="570"/>
      <c r="FL9" s="570"/>
      <c r="FM9" s="570"/>
      <c r="FN9" s="570"/>
      <c r="FO9" s="570"/>
      <c r="FP9" s="570"/>
      <c r="FQ9" s="570"/>
      <c r="FR9" s="570"/>
      <c r="FS9" s="570"/>
      <c r="FT9" s="570"/>
      <c r="FU9" s="570"/>
      <c r="FV9" s="570"/>
      <c r="FW9" s="570"/>
      <c r="FX9" s="570"/>
      <c r="FY9" s="570"/>
      <c r="FZ9" s="570"/>
      <c r="GA9" s="570"/>
      <c r="GB9" s="570"/>
      <c r="GC9" s="570"/>
      <c r="GD9" s="570"/>
      <c r="GE9" s="570"/>
      <c r="GF9" s="570"/>
      <c r="GG9" s="570"/>
      <c r="GH9" s="570"/>
      <c r="GI9" s="570"/>
      <c r="GJ9" s="570"/>
      <c r="GK9" s="570"/>
      <c r="GL9" s="570"/>
      <c r="GM9" s="570"/>
      <c r="GN9" s="570"/>
      <c r="GO9" s="570"/>
      <c r="GP9" s="570"/>
      <c r="GQ9" s="570"/>
      <c r="GR9" s="570"/>
      <c r="GS9" s="570"/>
      <c r="GT9" s="570"/>
      <c r="GU9" s="570"/>
      <c r="GV9" s="570"/>
      <c r="GW9" s="570"/>
      <c r="GX9" s="570"/>
      <c r="GY9" s="570"/>
      <c r="GZ9" s="570"/>
      <c r="HA9" s="570"/>
      <c r="HB9" s="570"/>
      <c r="HC9" s="570"/>
      <c r="HD9" s="570"/>
      <c r="HE9" s="570"/>
      <c r="HF9" s="570"/>
      <c r="HG9" s="570"/>
      <c r="HH9" s="570"/>
      <c r="HI9" s="570"/>
      <c r="HJ9" s="570"/>
      <c r="HK9" s="570"/>
      <c r="HL9" s="570"/>
      <c r="HM9" s="570"/>
      <c r="HN9" s="570"/>
    </row>
    <row r="10" spans="1:222" s="138" customFormat="1" ht="37.5" x14ac:dyDescent="0.3">
      <c r="A10" s="155" t="s">
        <v>1209</v>
      </c>
      <c r="B10" s="569">
        <v>2</v>
      </c>
      <c r="C10" s="38" t="s">
        <v>1210</v>
      </c>
      <c r="D10" s="133" t="s">
        <v>116</v>
      </c>
      <c r="E10" s="239"/>
      <c r="F10" s="134"/>
      <c r="G10" s="135"/>
      <c r="H10" s="125"/>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338" t="s">
        <v>1212</v>
      </c>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718"/>
      <c r="HJ10" s="718"/>
      <c r="HK10" s="137"/>
      <c r="HL10" s="137"/>
      <c r="HM10" s="137"/>
      <c r="HN10" s="137"/>
    </row>
    <row r="11" spans="1:222" s="138" customFormat="1" x14ac:dyDescent="0.3">
      <c r="A11" s="702" t="s">
        <v>1213</v>
      </c>
      <c r="B11" s="676"/>
      <c r="C11" s="676"/>
      <c r="D11" s="139" t="s">
        <v>1214</v>
      </c>
      <c r="E11" s="240"/>
      <c r="F11" s="128"/>
      <c r="G11" s="129"/>
      <c r="H11" s="130"/>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720"/>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718"/>
      <c r="HJ11" s="718"/>
      <c r="HK11" s="137"/>
      <c r="HL11" s="137"/>
      <c r="HM11" s="137"/>
      <c r="HN11" s="137"/>
    </row>
    <row r="12" spans="1:222" s="138" customFormat="1" ht="30.75" customHeight="1" x14ac:dyDescent="0.3">
      <c r="A12" s="702" t="s">
        <v>1213</v>
      </c>
      <c r="B12" s="676"/>
      <c r="C12" s="676"/>
      <c r="D12" s="139" t="s">
        <v>1215</v>
      </c>
      <c r="E12" s="241"/>
      <c r="F12" s="131"/>
      <c r="G12" s="132"/>
      <c r="H12" s="125"/>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720"/>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718"/>
      <c r="HJ12" s="718"/>
      <c r="HK12" s="137"/>
      <c r="HL12" s="137"/>
      <c r="HM12" s="137"/>
      <c r="HN12" s="137"/>
    </row>
    <row r="13" spans="1:222" s="138" customFormat="1" x14ac:dyDescent="0.3">
      <c r="A13" s="702" t="s">
        <v>1213</v>
      </c>
      <c r="B13" s="676"/>
      <c r="C13" s="676"/>
      <c r="D13" s="578" t="s">
        <v>1216</v>
      </c>
      <c r="E13" s="241"/>
      <c r="F13" s="131"/>
      <c r="G13" s="132"/>
      <c r="H13" s="125"/>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720"/>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718"/>
      <c r="HJ13" s="718"/>
      <c r="HK13" s="137"/>
      <c r="HL13" s="137"/>
      <c r="HM13" s="137"/>
      <c r="HN13" s="137"/>
    </row>
    <row r="14" spans="1:222" s="138" customFormat="1" ht="14.5" thickBot="1" x14ac:dyDescent="0.35">
      <c r="A14" s="719" t="s">
        <v>1213</v>
      </c>
      <c r="B14" s="679"/>
      <c r="C14" s="679"/>
      <c r="D14" s="168" t="s">
        <v>129</v>
      </c>
      <c r="E14" s="242"/>
      <c r="F14" s="131"/>
      <c r="G14" s="132"/>
      <c r="H14" s="125"/>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721"/>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718"/>
      <c r="HJ14" s="718"/>
      <c r="HK14" s="137"/>
      <c r="HL14" s="137"/>
      <c r="HM14" s="137"/>
      <c r="HN14" s="137"/>
    </row>
    <row r="15" spans="1:222" s="138" customFormat="1" ht="36" customHeight="1" x14ac:dyDescent="0.3">
      <c r="A15" s="155" t="s">
        <v>1209</v>
      </c>
      <c r="B15" s="569">
        <v>3</v>
      </c>
      <c r="C15" s="38" t="s">
        <v>1210</v>
      </c>
      <c r="D15" s="133" t="s">
        <v>143</v>
      </c>
      <c r="E15" s="239"/>
      <c r="F15" s="134"/>
      <c r="G15" s="135"/>
      <c r="H15" s="125"/>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722"/>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718"/>
      <c r="HJ15" s="718"/>
      <c r="HK15" s="137"/>
      <c r="HL15" s="137"/>
      <c r="HM15" s="137"/>
      <c r="HN15" s="137"/>
    </row>
    <row r="16" spans="1:222" s="138" customFormat="1" ht="25" x14ac:dyDescent="0.3">
      <c r="A16" s="702" t="s">
        <v>1213</v>
      </c>
      <c r="B16" s="676"/>
      <c r="C16" s="676"/>
      <c r="D16" s="139" t="s">
        <v>1217</v>
      </c>
      <c r="E16" s="240"/>
      <c r="F16" s="128"/>
      <c r="G16" s="129"/>
      <c r="H16" s="130"/>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720"/>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718"/>
      <c r="HJ16" s="718"/>
      <c r="HK16" s="137"/>
      <c r="HL16" s="137"/>
      <c r="HM16" s="137"/>
      <c r="HN16" s="137"/>
    </row>
    <row r="17" spans="1:222" s="138" customFormat="1" x14ac:dyDescent="0.3">
      <c r="A17" s="702" t="s">
        <v>1213</v>
      </c>
      <c r="B17" s="676"/>
      <c r="C17" s="676"/>
      <c r="D17" s="139" t="s">
        <v>1218</v>
      </c>
      <c r="E17" s="241"/>
      <c r="F17" s="131"/>
      <c r="G17" s="132"/>
      <c r="H17" s="125"/>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720"/>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718"/>
      <c r="HJ17" s="718"/>
      <c r="HK17" s="137"/>
      <c r="HL17" s="137"/>
      <c r="HM17" s="137"/>
      <c r="HN17" s="137"/>
    </row>
    <row r="18" spans="1:222" s="138" customFormat="1" ht="15" customHeight="1" x14ac:dyDescent="0.3">
      <c r="A18" s="702" t="s">
        <v>1213</v>
      </c>
      <c r="B18" s="676"/>
      <c r="C18" s="676"/>
      <c r="D18" s="578" t="s">
        <v>1216</v>
      </c>
      <c r="E18" s="241"/>
      <c r="F18" s="131"/>
      <c r="G18" s="132"/>
      <c r="H18" s="125"/>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720"/>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718"/>
      <c r="HJ18" s="718"/>
      <c r="HK18" s="137"/>
      <c r="HL18" s="137"/>
      <c r="HM18" s="137"/>
      <c r="HN18" s="137"/>
    </row>
    <row r="19" spans="1:222" s="138" customFormat="1" ht="15.75" customHeight="1" thickBot="1" x14ac:dyDescent="0.35">
      <c r="A19" s="719" t="s">
        <v>1213</v>
      </c>
      <c r="B19" s="679"/>
      <c r="C19" s="679"/>
      <c r="D19" s="168" t="s">
        <v>129</v>
      </c>
      <c r="E19" s="242"/>
      <c r="F19" s="131"/>
      <c r="G19" s="132"/>
      <c r="H19" s="125"/>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721"/>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718"/>
      <c r="HJ19" s="718"/>
      <c r="HK19" s="137"/>
      <c r="HL19" s="137"/>
      <c r="HM19" s="137"/>
      <c r="HN19" s="137"/>
    </row>
    <row r="20" spans="1:222" ht="62.5" x14ac:dyDescent="0.3">
      <c r="A20" s="709" t="s">
        <v>1209</v>
      </c>
      <c r="B20" s="712">
        <v>4</v>
      </c>
      <c r="C20" s="715" t="s">
        <v>1210</v>
      </c>
      <c r="D20" s="170" t="s">
        <v>1388</v>
      </c>
      <c r="E20" s="141" t="b">
        <f>F20</f>
        <v>0</v>
      </c>
      <c r="F20" s="171" t="b">
        <f>IF(G22&gt;0,"2 No",IF(F22&gt;0,"1 Yes",IF(H22=8,"3 N/A")))</f>
        <v>0</v>
      </c>
      <c r="G20" s="172"/>
      <c r="H20" s="173"/>
      <c r="I20" s="694" t="s">
        <v>1219</v>
      </c>
      <c r="J20" s="694"/>
      <c r="K20" s="694"/>
      <c r="L20" s="694"/>
      <c r="M20" s="69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691"/>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567"/>
      <c r="FO20" s="567"/>
      <c r="FP20" s="176"/>
      <c r="FQ20" s="176"/>
      <c r="FR20" s="176"/>
      <c r="FS20" s="176"/>
      <c r="FT20" s="570"/>
      <c r="FU20" s="570"/>
      <c r="FV20" s="570"/>
      <c r="FW20" s="570"/>
      <c r="FX20" s="570"/>
      <c r="FY20" s="570"/>
      <c r="FZ20" s="570"/>
      <c r="GA20" s="570"/>
      <c r="GB20" s="570"/>
      <c r="GC20" s="570"/>
      <c r="GD20" s="570"/>
      <c r="GE20" s="570"/>
      <c r="GF20" s="570"/>
      <c r="GG20" s="570"/>
      <c r="GH20" s="570"/>
      <c r="GI20" s="570"/>
      <c r="GJ20" s="570"/>
      <c r="GK20" s="570"/>
      <c r="GL20" s="570"/>
      <c r="GM20" s="570"/>
      <c r="GN20" s="570"/>
      <c r="GO20" s="570"/>
      <c r="GP20" s="570"/>
      <c r="GQ20" s="570"/>
      <c r="GR20" s="570"/>
      <c r="GS20" s="570"/>
      <c r="GT20" s="570"/>
      <c r="GU20" s="570"/>
      <c r="GV20" s="570"/>
      <c r="GW20" s="570"/>
      <c r="GX20" s="570"/>
      <c r="GY20" s="570"/>
      <c r="GZ20" s="570"/>
      <c r="HA20" s="570"/>
      <c r="HB20" s="570"/>
      <c r="HC20" s="570"/>
      <c r="HD20" s="570"/>
      <c r="HE20" s="570"/>
      <c r="HF20" s="570"/>
      <c r="HG20" s="570"/>
      <c r="HH20" s="570"/>
      <c r="HI20" s="570"/>
      <c r="HJ20" s="570"/>
      <c r="HK20" s="570"/>
      <c r="HL20" s="570"/>
      <c r="HM20" s="570"/>
      <c r="HN20" s="570"/>
    </row>
    <row r="21" spans="1:222" ht="15" customHeight="1" x14ac:dyDescent="0.3">
      <c r="A21" s="710"/>
      <c r="B21" s="713"/>
      <c r="C21" s="716"/>
      <c r="D21" s="178" t="s">
        <v>1220</v>
      </c>
      <c r="E21" s="18"/>
      <c r="F21" s="179" t="s">
        <v>1221</v>
      </c>
      <c r="G21" s="180" t="s">
        <v>1222</v>
      </c>
      <c r="H21" s="181" t="s">
        <v>1223</v>
      </c>
      <c r="I21" s="236" t="b">
        <f t="shared" ref="I21:I28" si="0">IF(E21="No","3 N/A",IF(E21="Yes",""))</f>
        <v>0</v>
      </c>
      <c r="J21" s="688"/>
      <c r="K21" s="689"/>
      <c r="L21" s="689"/>
      <c r="M21" s="690"/>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203"/>
      <c r="DP21" s="692"/>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567"/>
      <c r="FO21" s="567"/>
      <c r="FP21" s="176"/>
      <c r="FQ21" s="176"/>
      <c r="FR21" s="176"/>
      <c r="FS21" s="176"/>
      <c r="FT21" s="570"/>
      <c r="FU21" s="570"/>
      <c r="FV21" s="570"/>
      <c r="FW21" s="570"/>
      <c r="FX21" s="570"/>
      <c r="FY21" s="570"/>
      <c r="FZ21" s="570"/>
      <c r="GA21" s="570"/>
      <c r="GB21" s="570"/>
      <c r="GC21" s="570"/>
      <c r="GD21" s="570"/>
      <c r="GE21" s="570"/>
      <c r="GF21" s="570"/>
      <c r="GG21" s="570"/>
      <c r="GH21" s="570"/>
      <c r="GI21" s="570"/>
      <c r="GJ21" s="570"/>
      <c r="GK21" s="570"/>
      <c r="GL21" s="570"/>
      <c r="GM21" s="570"/>
      <c r="GN21" s="570"/>
      <c r="GO21" s="570"/>
      <c r="GP21" s="570"/>
      <c r="GQ21" s="570"/>
      <c r="GR21" s="570"/>
      <c r="GS21" s="570"/>
      <c r="GT21" s="570"/>
      <c r="GU21" s="570"/>
      <c r="GV21" s="570"/>
      <c r="GW21" s="570"/>
      <c r="GX21" s="570"/>
      <c r="GY21" s="570"/>
      <c r="GZ21" s="570"/>
      <c r="HA21" s="570"/>
      <c r="HB21" s="570"/>
      <c r="HC21" s="570"/>
      <c r="HD21" s="570"/>
      <c r="HE21" s="570"/>
      <c r="HF21" s="570"/>
      <c r="HG21" s="570"/>
      <c r="HH21" s="570"/>
      <c r="HI21" s="570"/>
      <c r="HJ21" s="570"/>
      <c r="HK21" s="570"/>
      <c r="HL21" s="570"/>
      <c r="HM21" s="570"/>
      <c r="HN21" s="570"/>
    </row>
    <row r="22" spans="1:222" ht="15" customHeight="1" x14ac:dyDescent="0.3">
      <c r="A22" s="710"/>
      <c r="B22" s="713"/>
      <c r="C22" s="716"/>
      <c r="D22" s="178" t="s">
        <v>1224</v>
      </c>
      <c r="E22" s="18"/>
      <c r="F22" s="179">
        <f>COUNTIF(I21:I28,"1 Yes")</f>
        <v>0</v>
      </c>
      <c r="G22" s="180">
        <f>COUNTIF(I21:I28,"2 No")</f>
        <v>0</v>
      </c>
      <c r="H22" s="181">
        <f>COUNTIF(E21:E28,"No")</f>
        <v>0</v>
      </c>
      <c r="I22" s="236" t="b">
        <f t="shared" si="0"/>
        <v>0</v>
      </c>
      <c r="J22" s="688"/>
      <c r="K22" s="689"/>
      <c r="L22" s="689"/>
      <c r="M22" s="690"/>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203"/>
      <c r="DP22" s="692"/>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567"/>
      <c r="FN22" s="567"/>
      <c r="FO22" s="176"/>
      <c r="FP22" s="176"/>
      <c r="FQ22" s="176"/>
      <c r="FR22" s="176"/>
      <c r="FS22" s="570"/>
      <c r="FT22" s="570"/>
      <c r="FU22" s="570"/>
      <c r="FV22" s="570"/>
      <c r="FW22" s="570"/>
      <c r="FX22" s="570"/>
      <c r="FY22" s="570"/>
      <c r="FZ22" s="570"/>
      <c r="GA22" s="570"/>
      <c r="GB22" s="570"/>
      <c r="GC22" s="570"/>
      <c r="GD22" s="570"/>
      <c r="GE22" s="570"/>
      <c r="GF22" s="570"/>
      <c r="GG22" s="570"/>
      <c r="GH22" s="570"/>
      <c r="GI22" s="570"/>
      <c r="GJ22" s="570"/>
      <c r="GK22" s="570"/>
      <c r="GL22" s="570"/>
      <c r="GM22" s="570"/>
      <c r="GN22" s="570"/>
      <c r="GO22" s="570"/>
      <c r="GP22" s="570"/>
      <c r="GQ22" s="570"/>
      <c r="GR22" s="570"/>
      <c r="GS22" s="570"/>
      <c r="GT22" s="570"/>
      <c r="GU22" s="570"/>
      <c r="GV22" s="570"/>
      <c r="GW22" s="570"/>
      <c r="GX22" s="570"/>
      <c r="GY22" s="570"/>
      <c r="GZ22" s="570"/>
      <c r="HA22" s="570"/>
      <c r="HB22" s="570"/>
      <c r="HC22" s="570"/>
      <c r="HD22" s="570"/>
      <c r="HE22" s="570"/>
      <c r="HF22" s="570"/>
      <c r="HG22" s="570"/>
      <c r="HH22" s="570"/>
      <c r="HI22" s="570"/>
      <c r="HJ22" s="570"/>
      <c r="HK22" s="570"/>
      <c r="HL22" s="570"/>
      <c r="HM22" s="570"/>
      <c r="HN22" s="570"/>
    </row>
    <row r="23" spans="1:222" ht="15" customHeight="1" x14ac:dyDescent="0.3">
      <c r="A23" s="710"/>
      <c r="B23" s="713"/>
      <c r="C23" s="716"/>
      <c r="D23" s="178" t="s">
        <v>1225</v>
      </c>
      <c r="E23" s="18"/>
      <c r="F23" s="182"/>
      <c r="G23" s="183"/>
      <c r="H23" s="184"/>
      <c r="I23" s="236" t="b">
        <f t="shared" si="0"/>
        <v>0</v>
      </c>
      <c r="J23" s="688"/>
      <c r="K23" s="689"/>
      <c r="L23" s="689"/>
      <c r="M23" s="690"/>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203"/>
      <c r="DP23" s="692"/>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567"/>
      <c r="FN23" s="567"/>
      <c r="FO23" s="176"/>
      <c r="FP23" s="176"/>
      <c r="FQ23" s="176"/>
      <c r="FR23" s="176"/>
      <c r="FS23" s="570"/>
      <c r="FT23" s="570"/>
      <c r="FU23" s="570"/>
      <c r="FV23" s="570"/>
      <c r="FW23" s="570"/>
      <c r="FX23" s="570"/>
      <c r="FY23" s="570"/>
      <c r="FZ23" s="570"/>
      <c r="GA23" s="570"/>
      <c r="GB23" s="570"/>
      <c r="GC23" s="570"/>
      <c r="GD23" s="570"/>
      <c r="GE23" s="570"/>
      <c r="GF23" s="570"/>
      <c r="GG23" s="570"/>
      <c r="GH23" s="570"/>
      <c r="GI23" s="570"/>
      <c r="GJ23" s="570"/>
      <c r="GK23" s="570"/>
      <c r="GL23" s="570"/>
      <c r="GM23" s="570"/>
      <c r="GN23" s="570"/>
      <c r="GO23" s="570"/>
      <c r="GP23" s="570"/>
      <c r="GQ23" s="570"/>
      <c r="GR23" s="570"/>
      <c r="GS23" s="570"/>
      <c r="GT23" s="570"/>
      <c r="GU23" s="570"/>
      <c r="GV23" s="570"/>
      <c r="GW23" s="570"/>
      <c r="GX23" s="570"/>
      <c r="GY23" s="570"/>
      <c r="GZ23" s="570"/>
      <c r="HA23" s="570"/>
      <c r="HB23" s="570"/>
      <c r="HC23" s="570"/>
      <c r="HD23" s="570"/>
      <c r="HE23" s="570"/>
      <c r="HF23" s="570"/>
      <c r="HG23" s="570"/>
      <c r="HH23" s="570"/>
      <c r="HI23" s="570"/>
      <c r="HJ23" s="570"/>
      <c r="HK23" s="570"/>
      <c r="HL23" s="570"/>
      <c r="HM23" s="570"/>
      <c r="HN23" s="570"/>
    </row>
    <row r="24" spans="1:222" ht="15" customHeight="1" x14ac:dyDescent="0.3">
      <c r="A24" s="710"/>
      <c r="B24" s="713"/>
      <c r="C24" s="716"/>
      <c r="D24" s="178" t="s">
        <v>1226</v>
      </c>
      <c r="E24" s="18"/>
      <c r="F24" s="167"/>
      <c r="G24" s="185"/>
      <c r="H24" s="201"/>
      <c r="I24" s="236" t="b">
        <f t="shared" si="0"/>
        <v>0</v>
      </c>
      <c r="J24" s="706"/>
      <c r="K24" s="707"/>
      <c r="L24" s="707"/>
      <c r="M24" s="708"/>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8"/>
      <c r="DP24" s="692"/>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567"/>
      <c r="FN24" s="567"/>
      <c r="FO24" s="176"/>
      <c r="FP24" s="176"/>
      <c r="FQ24" s="176"/>
      <c r="FR24" s="176"/>
      <c r="FS24" s="570"/>
      <c r="FT24" s="570"/>
      <c r="FU24" s="570"/>
      <c r="FV24" s="570"/>
      <c r="FW24" s="570"/>
      <c r="FX24" s="570"/>
      <c r="FY24" s="570"/>
      <c r="FZ24" s="570"/>
      <c r="GA24" s="570"/>
      <c r="GB24" s="570"/>
      <c r="GC24" s="570"/>
      <c r="GD24" s="570"/>
      <c r="GE24" s="570"/>
      <c r="GF24" s="570"/>
      <c r="GG24" s="570"/>
      <c r="GH24" s="570"/>
      <c r="GI24" s="570"/>
      <c r="GJ24" s="570"/>
      <c r="GK24" s="570"/>
      <c r="GL24" s="570"/>
      <c r="GM24" s="570"/>
      <c r="GN24" s="570"/>
      <c r="GO24" s="570"/>
      <c r="GP24" s="570"/>
      <c r="GQ24" s="570"/>
      <c r="GR24" s="570"/>
      <c r="GS24" s="570"/>
      <c r="GT24" s="570"/>
      <c r="GU24" s="570"/>
      <c r="GV24" s="570"/>
      <c r="GW24" s="570"/>
      <c r="GX24" s="570"/>
      <c r="GY24" s="570"/>
      <c r="GZ24" s="570"/>
      <c r="HA24" s="570"/>
      <c r="HB24" s="570"/>
      <c r="HC24" s="570"/>
      <c r="HD24" s="570"/>
      <c r="HE24" s="570"/>
      <c r="HF24" s="570"/>
      <c r="HG24" s="570"/>
      <c r="HH24" s="570"/>
      <c r="HI24" s="570"/>
      <c r="HJ24" s="570"/>
      <c r="HK24" s="570"/>
      <c r="HL24" s="570"/>
      <c r="HM24" s="570"/>
      <c r="HN24" s="570"/>
    </row>
    <row r="25" spans="1:222" ht="15" customHeight="1" x14ac:dyDescent="0.3">
      <c r="A25" s="710"/>
      <c r="B25" s="713"/>
      <c r="C25" s="716"/>
      <c r="D25" s="178" t="s">
        <v>1227</v>
      </c>
      <c r="E25" s="18"/>
      <c r="F25" s="167"/>
      <c r="G25" s="185"/>
      <c r="H25" s="202"/>
      <c r="I25" s="236" t="b">
        <f t="shared" si="0"/>
        <v>0</v>
      </c>
      <c r="J25" s="688"/>
      <c r="K25" s="689"/>
      <c r="L25" s="689"/>
      <c r="M25" s="690"/>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205"/>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8"/>
      <c r="DP25" s="692"/>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567"/>
      <c r="FN25" s="567"/>
      <c r="FO25" s="176"/>
      <c r="FP25" s="176"/>
      <c r="FQ25" s="176"/>
      <c r="FR25" s="176"/>
      <c r="FS25" s="570"/>
      <c r="FT25" s="570"/>
      <c r="FU25" s="570"/>
      <c r="FV25" s="570"/>
      <c r="FW25" s="570"/>
      <c r="FX25" s="570"/>
      <c r="FY25" s="570"/>
      <c r="FZ25" s="570"/>
      <c r="GA25" s="570"/>
      <c r="GB25" s="570"/>
      <c r="GC25" s="570"/>
      <c r="GD25" s="570"/>
      <c r="GE25" s="570"/>
      <c r="GF25" s="570"/>
      <c r="GG25" s="570"/>
      <c r="GH25" s="570"/>
      <c r="GI25" s="570"/>
      <c r="GJ25" s="570"/>
      <c r="GK25" s="570"/>
      <c r="GL25" s="570"/>
      <c r="GM25" s="570"/>
      <c r="GN25" s="570"/>
      <c r="GO25" s="570"/>
      <c r="GP25" s="570"/>
      <c r="GQ25" s="570"/>
      <c r="GR25" s="570"/>
      <c r="GS25" s="570"/>
      <c r="GT25" s="570"/>
      <c r="GU25" s="570"/>
      <c r="GV25" s="570"/>
      <c r="GW25" s="570"/>
      <c r="GX25" s="570"/>
      <c r="GY25" s="570"/>
      <c r="GZ25" s="570"/>
      <c r="HA25" s="570"/>
      <c r="HB25" s="570"/>
      <c r="HC25" s="570"/>
      <c r="HD25" s="570"/>
      <c r="HE25" s="570"/>
      <c r="HF25" s="570"/>
      <c r="HG25" s="570"/>
      <c r="HH25" s="570"/>
      <c r="HI25" s="570"/>
      <c r="HJ25" s="570"/>
      <c r="HK25" s="570"/>
      <c r="HL25" s="570"/>
      <c r="HM25" s="570"/>
      <c r="HN25" s="570"/>
    </row>
    <row r="26" spans="1:222" ht="15" customHeight="1" x14ac:dyDescent="0.3">
      <c r="A26" s="710"/>
      <c r="B26" s="713"/>
      <c r="C26" s="716"/>
      <c r="D26" s="178" t="s">
        <v>1228</v>
      </c>
      <c r="E26" s="18"/>
      <c r="F26" s="167"/>
      <c r="G26" s="185"/>
      <c r="H26" s="202"/>
      <c r="I26" s="236" t="b">
        <f t="shared" si="0"/>
        <v>0</v>
      </c>
      <c r="J26" s="688"/>
      <c r="K26" s="689"/>
      <c r="L26" s="689"/>
      <c r="M26" s="690"/>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205"/>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8"/>
      <c r="DP26" s="692"/>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567"/>
      <c r="FN26" s="567"/>
      <c r="FO26" s="176"/>
      <c r="FP26" s="176"/>
      <c r="FQ26" s="176"/>
      <c r="FR26" s="176"/>
      <c r="FS26" s="570"/>
      <c r="FT26" s="570"/>
      <c r="FU26" s="570"/>
      <c r="FV26" s="570"/>
      <c r="FW26" s="570"/>
      <c r="FX26" s="570"/>
      <c r="FY26" s="570"/>
      <c r="FZ26" s="570"/>
      <c r="GA26" s="570"/>
      <c r="GB26" s="570"/>
      <c r="GC26" s="570"/>
      <c r="GD26" s="570"/>
      <c r="GE26" s="570"/>
      <c r="GF26" s="570"/>
      <c r="GG26" s="570"/>
      <c r="GH26" s="570"/>
      <c r="GI26" s="570"/>
      <c r="GJ26" s="570"/>
      <c r="GK26" s="570"/>
      <c r="GL26" s="570"/>
      <c r="GM26" s="570"/>
      <c r="GN26" s="570"/>
      <c r="GO26" s="570"/>
      <c r="GP26" s="570"/>
      <c r="GQ26" s="570"/>
      <c r="GR26" s="570"/>
      <c r="GS26" s="570"/>
      <c r="GT26" s="570"/>
      <c r="GU26" s="570"/>
      <c r="GV26" s="570"/>
      <c r="GW26" s="570"/>
      <c r="GX26" s="570"/>
      <c r="GY26" s="570"/>
      <c r="GZ26" s="570"/>
      <c r="HA26" s="570"/>
      <c r="HB26" s="570"/>
      <c r="HC26" s="570"/>
      <c r="HD26" s="570"/>
      <c r="HE26" s="570"/>
      <c r="HF26" s="570"/>
      <c r="HG26" s="570"/>
      <c r="HH26" s="570"/>
      <c r="HI26" s="570"/>
      <c r="HJ26" s="570"/>
      <c r="HK26" s="570"/>
      <c r="HL26" s="570"/>
      <c r="HM26" s="570"/>
      <c r="HN26" s="570"/>
    </row>
    <row r="27" spans="1:222" ht="15" customHeight="1" x14ac:dyDescent="0.3">
      <c r="A27" s="710"/>
      <c r="B27" s="713"/>
      <c r="C27" s="716"/>
      <c r="D27" s="178" t="s">
        <v>1229</v>
      </c>
      <c r="E27" s="18"/>
      <c r="F27" s="167"/>
      <c r="G27" s="185"/>
      <c r="H27" s="202"/>
      <c r="I27" s="236" t="b">
        <f t="shared" si="0"/>
        <v>0</v>
      </c>
      <c r="J27" s="688"/>
      <c r="K27" s="689"/>
      <c r="L27" s="689"/>
      <c r="M27" s="690"/>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205"/>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8"/>
      <c r="DP27" s="692"/>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567"/>
      <c r="FN27" s="567"/>
      <c r="FO27" s="176"/>
      <c r="FP27" s="176"/>
      <c r="FQ27" s="176"/>
      <c r="FR27" s="176"/>
      <c r="FS27" s="570"/>
      <c r="FT27" s="570"/>
      <c r="FU27" s="570"/>
      <c r="FV27" s="570"/>
      <c r="FW27" s="570"/>
      <c r="FX27" s="570"/>
      <c r="FY27" s="570"/>
      <c r="FZ27" s="570"/>
      <c r="GA27" s="570"/>
      <c r="GB27" s="570"/>
      <c r="GC27" s="570"/>
      <c r="GD27" s="570"/>
      <c r="GE27" s="570"/>
      <c r="GF27" s="570"/>
      <c r="GG27" s="570"/>
      <c r="GH27" s="570"/>
      <c r="GI27" s="570"/>
      <c r="GJ27" s="570"/>
      <c r="GK27" s="570"/>
      <c r="GL27" s="570"/>
      <c r="GM27" s="570"/>
      <c r="GN27" s="570"/>
      <c r="GO27" s="570"/>
      <c r="GP27" s="570"/>
      <c r="GQ27" s="570"/>
      <c r="GR27" s="570"/>
      <c r="GS27" s="570"/>
      <c r="GT27" s="570"/>
      <c r="GU27" s="570"/>
      <c r="GV27" s="570"/>
      <c r="GW27" s="570"/>
      <c r="GX27" s="570"/>
      <c r="GY27" s="570"/>
      <c r="GZ27" s="570"/>
      <c r="HA27" s="570"/>
      <c r="HB27" s="570"/>
      <c r="HC27" s="570"/>
      <c r="HD27" s="570"/>
      <c r="HE27" s="570"/>
      <c r="HF27" s="570"/>
      <c r="HG27" s="570"/>
      <c r="HH27" s="570"/>
      <c r="HI27" s="570"/>
      <c r="HJ27" s="570"/>
      <c r="HK27" s="570"/>
      <c r="HL27" s="570"/>
      <c r="HM27" s="570"/>
      <c r="HN27" s="570"/>
    </row>
    <row r="28" spans="1:222" ht="15" customHeight="1" x14ac:dyDescent="0.3">
      <c r="A28" s="711"/>
      <c r="B28" s="714"/>
      <c r="C28" s="717"/>
      <c r="D28" s="178" t="s">
        <v>1230</v>
      </c>
      <c r="E28" s="18"/>
      <c r="F28" s="167"/>
      <c r="G28" s="185"/>
      <c r="H28" s="186"/>
      <c r="I28" s="236" t="b">
        <f t="shared" si="0"/>
        <v>0</v>
      </c>
      <c r="J28" s="735" t="s">
        <v>1231</v>
      </c>
      <c r="K28" s="736"/>
      <c r="L28" s="689"/>
      <c r="M28" s="690"/>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206"/>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200"/>
      <c r="DP28" s="692"/>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567"/>
      <c r="FN28" s="567"/>
      <c r="FO28" s="176"/>
      <c r="FP28" s="176"/>
      <c r="FQ28" s="176"/>
      <c r="FR28" s="176"/>
      <c r="FS28" s="570"/>
      <c r="FT28" s="570"/>
      <c r="FU28" s="570"/>
      <c r="FV28" s="570"/>
      <c r="FW28" s="570"/>
      <c r="FX28" s="570"/>
      <c r="FY28" s="570"/>
      <c r="FZ28" s="570"/>
      <c r="GA28" s="570"/>
      <c r="GB28" s="570"/>
      <c r="GC28" s="570"/>
      <c r="GD28" s="570"/>
      <c r="GE28" s="570"/>
      <c r="GF28" s="570"/>
      <c r="GG28" s="570"/>
      <c r="GH28" s="570"/>
      <c r="GI28" s="570"/>
      <c r="GJ28" s="570"/>
      <c r="GK28" s="570"/>
      <c r="GL28" s="570"/>
      <c r="GM28" s="570"/>
      <c r="GN28" s="570"/>
      <c r="GO28" s="570"/>
      <c r="GP28" s="570"/>
      <c r="GQ28" s="570"/>
      <c r="GR28" s="570"/>
      <c r="GS28" s="570"/>
      <c r="GT28" s="570"/>
      <c r="GU28" s="570"/>
      <c r="GV28" s="570"/>
      <c r="GW28" s="570"/>
      <c r="GX28" s="570"/>
      <c r="GY28" s="570"/>
      <c r="GZ28" s="570"/>
      <c r="HA28" s="570"/>
      <c r="HB28" s="570"/>
      <c r="HC28" s="570"/>
      <c r="HD28" s="570"/>
      <c r="HE28" s="570"/>
      <c r="HF28" s="570"/>
      <c r="HG28" s="570"/>
      <c r="HH28" s="570"/>
      <c r="HI28" s="570"/>
      <c r="HJ28" s="570"/>
      <c r="HK28" s="570"/>
      <c r="HL28" s="570"/>
      <c r="HM28" s="570"/>
      <c r="HN28" s="570"/>
    </row>
    <row r="29" spans="1:222" ht="15" customHeight="1" x14ac:dyDescent="0.3">
      <c r="A29" s="687" t="s">
        <v>1213</v>
      </c>
      <c r="B29" s="655"/>
      <c r="C29" s="655"/>
      <c r="D29" s="139" t="s">
        <v>1214</v>
      </c>
      <c r="E29" s="21"/>
      <c r="F29" s="187"/>
      <c r="G29" s="188"/>
      <c r="I29" s="572"/>
      <c r="J29" s="735" t="s">
        <v>1232</v>
      </c>
      <c r="K29" s="736"/>
      <c r="L29" s="689"/>
      <c r="M29" s="690"/>
      <c r="N29" s="174"/>
      <c r="O29" s="174"/>
      <c r="P29" s="174"/>
      <c r="Q29" s="174" t="s">
        <v>1233</v>
      </c>
      <c r="R29" s="174" t="s">
        <v>1233</v>
      </c>
      <c r="S29" s="174" t="s">
        <v>1234</v>
      </c>
      <c r="T29" s="174" t="s">
        <v>1234</v>
      </c>
      <c r="U29" s="174"/>
      <c r="V29" s="174"/>
      <c r="W29" s="174"/>
      <c r="X29" s="174"/>
      <c r="Y29" s="174"/>
      <c r="Z29" s="174"/>
      <c r="AA29" s="174"/>
      <c r="AB29" s="174"/>
      <c r="AC29" s="174"/>
      <c r="AD29" s="174"/>
      <c r="AE29" s="174"/>
      <c r="AF29" s="174"/>
      <c r="AG29" s="174"/>
      <c r="AH29" s="174"/>
      <c r="AI29" s="174"/>
      <c r="AJ29" s="174"/>
      <c r="AK29" s="174"/>
      <c r="AL29" s="174" t="s">
        <v>1233</v>
      </c>
      <c r="AM29" s="174" t="s">
        <v>1233</v>
      </c>
      <c r="AN29" s="174" t="s">
        <v>1234</v>
      </c>
      <c r="AO29" s="174" t="s">
        <v>1234</v>
      </c>
      <c r="AP29" s="174"/>
      <c r="AQ29" s="174"/>
      <c r="AR29" s="174"/>
      <c r="AS29" s="174"/>
      <c r="AT29" s="174"/>
      <c r="AU29" s="174"/>
      <c r="AV29" s="174"/>
      <c r="AW29" s="174"/>
      <c r="AX29" s="174"/>
      <c r="AY29" s="174"/>
      <c r="AZ29" s="174"/>
      <c r="BA29" s="174"/>
      <c r="BB29" s="174"/>
      <c r="BC29" s="174"/>
      <c r="BD29" s="174"/>
      <c r="BE29" s="174"/>
      <c r="BF29" s="174"/>
      <c r="BG29" s="174" t="s">
        <v>1233</v>
      </c>
      <c r="BH29" s="174" t="s">
        <v>1233</v>
      </c>
      <c r="BI29" s="174" t="s">
        <v>1234</v>
      </c>
      <c r="BJ29" s="174" t="s">
        <v>1234</v>
      </c>
      <c r="BK29" s="174"/>
      <c r="BL29" s="174"/>
      <c r="BM29" s="174"/>
      <c r="BN29" s="174"/>
      <c r="BO29" s="174"/>
      <c r="BP29" s="174"/>
      <c r="BQ29" s="174"/>
      <c r="BR29" s="174"/>
      <c r="BS29" s="174" t="s">
        <v>1234</v>
      </c>
      <c r="BT29" s="207"/>
      <c r="BU29" s="571"/>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692"/>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567"/>
      <c r="FN29" s="567"/>
      <c r="FO29" s="176"/>
      <c r="FP29" s="176"/>
      <c r="FQ29" s="176"/>
      <c r="FR29" s="176"/>
      <c r="FS29" s="570"/>
      <c r="FT29" s="570"/>
      <c r="FU29" s="570"/>
      <c r="FV29" s="570"/>
      <c r="FW29" s="570"/>
      <c r="FX29" s="570"/>
      <c r="FY29" s="570"/>
      <c r="FZ29" s="570"/>
      <c r="GA29" s="570"/>
      <c r="GB29" s="570"/>
      <c r="GC29" s="570"/>
      <c r="GD29" s="570"/>
      <c r="GE29" s="570"/>
      <c r="GF29" s="570"/>
      <c r="GG29" s="570"/>
      <c r="GH29" s="570"/>
      <c r="GI29" s="570"/>
      <c r="GJ29" s="570"/>
      <c r="GK29" s="570"/>
      <c r="GL29" s="570"/>
      <c r="GM29" s="570"/>
      <c r="GN29" s="570"/>
      <c r="GO29" s="570"/>
      <c r="GP29" s="570"/>
      <c r="GQ29" s="570"/>
      <c r="GR29" s="570"/>
      <c r="GS29" s="570"/>
      <c r="GT29" s="570"/>
      <c r="GU29" s="570"/>
      <c r="GV29" s="570"/>
      <c r="GW29" s="570"/>
      <c r="GX29" s="570"/>
      <c r="GY29" s="570"/>
      <c r="GZ29" s="570"/>
      <c r="HA29" s="570"/>
      <c r="HB29" s="570"/>
      <c r="HC29" s="570"/>
      <c r="HD29" s="570"/>
      <c r="HE29" s="570"/>
      <c r="HF29" s="570"/>
      <c r="HG29" s="570"/>
      <c r="HH29" s="570"/>
      <c r="HI29" s="570"/>
      <c r="HJ29" s="570"/>
      <c r="HK29" s="570"/>
      <c r="HL29" s="570"/>
      <c r="HM29" s="570"/>
      <c r="HN29" s="570"/>
    </row>
    <row r="30" spans="1:222" ht="15" customHeight="1" x14ac:dyDescent="0.3">
      <c r="A30" s="687" t="s">
        <v>1213</v>
      </c>
      <c r="B30" s="655"/>
      <c r="C30" s="655"/>
      <c r="D30" s="139" t="s">
        <v>1235</v>
      </c>
      <c r="E30" s="21"/>
      <c r="F30" s="187"/>
      <c r="G30" s="188"/>
      <c r="I30" s="737" t="s">
        <v>1236</v>
      </c>
      <c r="J30" s="738"/>
      <c r="K30" s="738"/>
      <c r="L30" s="739"/>
      <c r="M30" s="740"/>
      <c r="N30" s="174"/>
      <c r="O30" s="174"/>
      <c r="P30" s="174"/>
      <c r="Q30" s="174" t="s">
        <v>1233</v>
      </c>
      <c r="R30" s="174" t="s">
        <v>1233</v>
      </c>
      <c r="S30" s="174" t="s">
        <v>1234</v>
      </c>
      <c r="T30" s="174" t="s">
        <v>1234</v>
      </c>
      <c r="U30" s="174"/>
      <c r="V30" s="174"/>
      <c r="W30" s="174"/>
      <c r="X30" s="174"/>
      <c r="Y30" s="174"/>
      <c r="Z30" s="174"/>
      <c r="AA30" s="174"/>
      <c r="AB30" s="174"/>
      <c r="AC30" s="174"/>
      <c r="AD30" s="174"/>
      <c r="AE30" s="174"/>
      <c r="AF30" s="174"/>
      <c r="AG30" s="174"/>
      <c r="AH30" s="174"/>
      <c r="AI30" s="174"/>
      <c r="AJ30" s="174"/>
      <c r="AK30" s="174"/>
      <c r="AL30" s="174" t="s">
        <v>1233</v>
      </c>
      <c r="AM30" s="174" t="s">
        <v>1233</v>
      </c>
      <c r="AN30" s="174" t="s">
        <v>1234</v>
      </c>
      <c r="AO30" s="174" t="s">
        <v>1234</v>
      </c>
      <c r="AP30" s="174"/>
      <c r="AQ30" s="174"/>
      <c r="AR30" s="174"/>
      <c r="AS30" s="174"/>
      <c r="AT30" s="174"/>
      <c r="AU30" s="174"/>
      <c r="AV30" s="174"/>
      <c r="AW30" s="174"/>
      <c r="AX30" s="174"/>
      <c r="AY30" s="174"/>
      <c r="AZ30" s="174"/>
      <c r="BA30" s="174"/>
      <c r="BB30" s="174"/>
      <c r="BC30" s="174"/>
      <c r="BD30" s="174"/>
      <c r="BE30" s="174"/>
      <c r="BF30" s="174"/>
      <c r="BG30" s="174" t="s">
        <v>1233</v>
      </c>
      <c r="BH30" s="174" t="s">
        <v>1233</v>
      </c>
      <c r="BI30" s="174" t="s">
        <v>1234</v>
      </c>
      <c r="BJ30" s="174" t="s">
        <v>1234</v>
      </c>
      <c r="BK30" s="174"/>
      <c r="BL30" s="174"/>
      <c r="BM30" s="174"/>
      <c r="BN30" s="174"/>
      <c r="BO30" s="174"/>
      <c r="BP30" s="174"/>
      <c r="BQ30" s="174"/>
      <c r="BR30" s="174"/>
      <c r="BS30" s="174" t="s">
        <v>1234</v>
      </c>
      <c r="BT30" s="207"/>
      <c r="BU30" s="571"/>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692"/>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567"/>
      <c r="FN30" s="567"/>
      <c r="FO30" s="176"/>
      <c r="FP30" s="176"/>
      <c r="FQ30" s="176"/>
      <c r="FR30" s="176"/>
      <c r="FS30" s="570"/>
      <c r="FT30" s="570"/>
      <c r="FU30" s="570"/>
      <c r="FV30" s="570"/>
      <c r="FW30" s="570"/>
      <c r="FX30" s="570"/>
      <c r="FY30" s="570"/>
      <c r="FZ30" s="570"/>
      <c r="GA30" s="570"/>
      <c r="GB30" s="570"/>
      <c r="GC30" s="570"/>
      <c r="GD30" s="570"/>
      <c r="GE30" s="570"/>
      <c r="GF30" s="570"/>
      <c r="GG30" s="570"/>
      <c r="GH30" s="570"/>
      <c r="GI30" s="570"/>
      <c r="GJ30" s="570"/>
      <c r="GK30" s="570"/>
      <c r="GL30" s="570"/>
      <c r="GM30" s="570"/>
      <c r="GN30" s="570"/>
      <c r="GO30" s="570"/>
      <c r="GP30" s="570"/>
      <c r="GQ30" s="570"/>
      <c r="GR30" s="570"/>
      <c r="GS30" s="570"/>
      <c r="GT30" s="570"/>
      <c r="GU30" s="570"/>
      <c r="GV30" s="570"/>
      <c r="GW30" s="570"/>
      <c r="GX30" s="570"/>
      <c r="GY30" s="570"/>
      <c r="GZ30" s="570"/>
      <c r="HA30" s="570"/>
      <c r="HB30" s="570"/>
      <c r="HC30" s="570"/>
      <c r="HD30" s="570"/>
      <c r="HE30" s="570"/>
      <c r="HF30" s="570"/>
      <c r="HG30" s="570"/>
      <c r="HH30" s="570"/>
      <c r="HI30" s="570"/>
      <c r="HJ30" s="570"/>
      <c r="HK30" s="570"/>
      <c r="HL30" s="570"/>
      <c r="HM30" s="570"/>
      <c r="HN30" s="570"/>
    </row>
    <row r="31" spans="1:222" ht="15" customHeight="1" thickBot="1" x14ac:dyDescent="0.35">
      <c r="A31" s="763" t="s">
        <v>1213</v>
      </c>
      <c r="B31" s="662"/>
      <c r="C31" s="662"/>
      <c r="D31" s="168" t="s">
        <v>129</v>
      </c>
      <c r="E31" s="189"/>
      <c r="F31" s="187"/>
      <c r="G31" s="188"/>
      <c r="I31" s="572"/>
      <c r="J31" s="572"/>
      <c r="K31" s="572"/>
      <c r="L31" s="174"/>
      <c r="M31" s="174"/>
      <c r="N31" s="174"/>
      <c r="O31" s="174"/>
      <c r="P31" s="174"/>
      <c r="Q31" s="174" t="s">
        <v>1233</v>
      </c>
      <c r="R31" s="174" t="s">
        <v>1233</v>
      </c>
      <c r="S31" s="174" t="s">
        <v>1234</v>
      </c>
      <c r="T31" s="174" t="s">
        <v>1234</v>
      </c>
      <c r="U31" s="174"/>
      <c r="V31" s="174"/>
      <c r="W31" s="174"/>
      <c r="X31" s="174"/>
      <c r="Y31" s="174"/>
      <c r="Z31" s="174"/>
      <c r="AA31" s="174"/>
      <c r="AB31" s="174"/>
      <c r="AC31" s="174"/>
      <c r="AD31" s="174"/>
      <c r="AE31" s="174"/>
      <c r="AF31" s="174"/>
      <c r="AG31" s="174"/>
      <c r="AH31" s="174"/>
      <c r="AI31" s="174"/>
      <c r="AJ31" s="174"/>
      <c r="AK31" s="174"/>
      <c r="AL31" s="174" t="s">
        <v>1233</v>
      </c>
      <c r="AM31" s="174" t="s">
        <v>1233</v>
      </c>
      <c r="AN31" s="174" t="s">
        <v>1234</v>
      </c>
      <c r="AO31" s="174" t="s">
        <v>1234</v>
      </c>
      <c r="AP31" s="174"/>
      <c r="AQ31" s="174"/>
      <c r="AR31" s="174"/>
      <c r="AS31" s="174"/>
      <c r="AT31" s="174"/>
      <c r="AU31" s="174"/>
      <c r="AV31" s="174"/>
      <c r="AW31" s="174"/>
      <c r="AX31" s="174"/>
      <c r="AY31" s="174"/>
      <c r="AZ31" s="174"/>
      <c r="BA31" s="174"/>
      <c r="BB31" s="174"/>
      <c r="BC31" s="174"/>
      <c r="BD31" s="174"/>
      <c r="BE31" s="174"/>
      <c r="BF31" s="174"/>
      <c r="BG31" s="174" t="s">
        <v>1233</v>
      </c>
      <c r="BH31" s="174" t="s">
        <v>1233</v>
      </c>
      <c r="BI31" s="174" t="s">
        <v>1234</v>
      </c>
      <c r="BJ31" s="174" t="s">
        <v>1234</v>
      </c>
      <c r="BK31" s="174"/>
      <c r="BL31" s="174"/>
      <c r="BM31" s="174"/>
      <c r="BN31" s="174"/>
      <c r="BO31" s="174"/>
      <c r="BP31" s="174"/>
      <c r="BQ31" s="174"/>
      <c r="BR31" s="174"/>
      <c r="BS31" s="174" t="s">
        <v>1234</v>
      </c>
      <c r="BT31" s="208"/>
      <c r="BU31" s="209"/>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693"/>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567"/>
      <c r="FN31" s="567"/>
      <c r="FO31" s="176"/>
      <c r="FP31" s="176"/>
      <c r="FQ31" s="176"/>
      <c r="FR31" s="176"/>
      <c r="FS31" s="570"/>
      <c r="FT31" s="570"/>
      <c r="FU31" s="570"/>
      <c r="FV31" s="570"/>
      <c r="FW31" s="570"/>
      <c r="FX31" s="570"/>
      <c r="FY31" s="570"/>
      <c r="FZ31" s="570"/>
      <c r="GA31" s="570"/>
      <c r="GB31" s="570"/>
      <c r="GC31" s="570"/>
      <c r="GD31" s="570"/>
      <c r="GE31" s="570"/>
      <c r="GF31" s="570"/>
      <c r="GG31" s="570"/>
      <c r="GH31" s="570"/>
      <c r="GI31" s="570"/>
      <c r="GJ31" s="570"/>
      <c r="GK31" s="570"/>
      <c r="GL31" s="570"/>
      <c r="GM31" s="570"/>
      <c r="GN31" s="570"/>
      <c r="GO31" s="570"/>
      <c r="GP31" s="570"/>
      <c r="GQ31" s="570"/>
      <c r="GR31" s="570"/>
      <c r="GS31" s="570"/>
      <c r="GT31" s="570"/>
      <c r="GU31" s="570"/>
      <c r="GV31" s="570"/>
      <c r="GW31" s="570"/>
      <c r="GX31" s="570"/>
      <c r="GY31" s="570"/>
      <c r="GZ31" s="570"/>
      <c r="HA31" s="570"/>
      <c r="HB31" s="570"/>
      <c r="HC31" s="570"/>
      <c r="HD31" s="570"/>
      <c r="HE31" s="570"/>
      <c r="HF31" s="570"/>
      <c r="HG31" s="570"/>
      <c r="HH31" s="570"/>
      <c r="HI31" s="570"/>
      <c r="HJ31" s="570"/>
      <c r="HK31" s="570"/>
      <c r="HL31" s="570"/>
      <c r="HM31" s="570"/>
      <c r="HN31" s="570"/>
    </row>
    <row r="32" spans="1:222" ht="25" x14ac:dyDescent="0.3">
      <c r="A32" s="709" t="s">
        <v>1209</v>
      </c>
      <c r="B32" s="712">
        <v>5</v>
      </c>
      <c r="C32" s="715" t="s">
        <v>1210</v>
      </c>
      <c r="D32" s="190" t="s">
        <v>1237</v>
      </c>
      <c r="E32" s="142" t="b">
        <f>F32</f>
        <v>0</v>
      </c>
      <c r="F32" s="191" t="b">
        <f>IF(G34&gt;0,"No",IF(F34&gt;0,"1 Yes",IF(H34=8,"4 N/A")))</f>
        <v>0</v>
      </c>
      <c r="G32" s="192"/>
      <c r="I32" s="174"/>
      <c r="J32" s="174"/>
      <c r="K32" s="174"/>
      <c r="L32" s="174"/>
      <c r="M32" s="174"/>
      <c r="N32" s="174"/>
      <c r="O32" s="174"/>
      <c r="P32" s="174"/>
      <c r="Q32" s="174" t="s">
        <v>1233</v>
      </c>
      <c r="R32" s="174" t="s">
        <v>1233</v>
      </c>
      <c r="S32" s="174" t="s">
        <v>1234</v>
      </c>
      <c r="T32" s="174" t="s">
        <v>1234</v>
      </c>
      <c r="U32" s="174"/>
      <c r="V32" s="174"/>
      <c r="W32" s="174"/>
      <c r="X32" s="174"/>
      <c r="Y32" s="174"/>
      <c r="Z32" s="174"/>
      <c r="AA32" s="174"/>
      <c r="AB32" s="174"/>
      <c r="AC32" s="174"/>
      <c r="AD32" s="174"/>
      <c r="AE32" s="174"/>
      <c r="AF32" s="174"/>
      <c r="AG32" s="174"/>
      <c r="AH32" s="174"/>
      <c r="AI32" s="174"/>
      <c r="AJ32" s="174"/>
      <c r="AK32" s="174"/>
      <c r="AL32" s="174" t="s">
        <v>1233</v>
      </c>
      <c r="AM32" s="174" t="s">
        <v>1233</v>
      </c>
      <c r="AN32" s="174" t="s">
        <v>1234</v>
      </c>
      <c r="AO32" s="174" t="s">
        <v>1234</v>
      </c>
      <c r="AP32" s="174"/>
      <c r="AQ32" s="174"/>
      <c r="AR32" s="174"/>
      <c r="AS32" s="174"/>
      <c r="AT32" s="174"/>
      <c r="AU32" s="174"/>
      <c r="AV32" s="174"/>
      <c r="AW32" s="174"/>
      <c r="AX32" s="174"/>
      <c r="AY32" s="174"/>
      <c r="AZ32" s="174"/>
      <c r="BA32" s="174"/>
      <c r="BB32" s="174"/>
      <c r="BC32" s="174"/>
      <c r="BD32" s="174"/>
      <c r="BE32" s="174"/>
      <c r="BF32" s="174"/>
      <c r="BG32" s="174" t="s">
        <v>1233</v>
      </c>
      <c r="BH32" s="174" t="s">
        <v>1233</v>
      </c>
      <c r="BI32" s="174" t="s">
        <v>1234</v>
      </c>
      <c r="BJ32" s="174" t="s">
        <v>1234</v>
      </c>
      <c r="BK32" s="174"/>
      <c r="BL32" s="174"/>
      <c r="BM32" s="174"/>
      <c r="BN32" s="174"/>
      <c r="BO32" s="174"/>
      <c r="BP32" s="174"/>
      <c r="BQ32" s="174"/>
      <c r="BR32" s="174"/>
      <c r="BS32" s="174" t="s">
        <v>1234</v>
      </c>
      <c r="BT32" s="704"/>
      <c r="BU32" s="70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691"/>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686"/>
      <c r="FN32" s="686"/>
      <c r="FO32" s="176"/>
      <c r="FP32" s="176"/>
      <c r="FQ32" s="176"/>
      <c r="FR32" s="176"/>
      <c r="FS32" s="570"/>
      <c r="FT32" s="570"/>
      <c r="FU32" s="570"/>
      <c r="FV32" s="570"/>
      <c r="FW32" s="570"/>
      <c r="FX32" s="570"/>
      <c r="FY32" s="570"/>
      <c r="FZ32" s="570"/>
      <c r="GA32" s="570"/>
      <c r="GB32" s="570"/>
      <c r="GC32" s="570"/>
      <c r="GD32" s="570"/>
      <c r="GE32" s="570"/>
      <c r="GF32" s="570"/>
      <c r="GG32" s="570"/>
      <c r="GH32" s="570"/>
      <c r="GI32" s="570"/>
      <c r="GJ32" s="570"/>
      <c r="GK32" s="570"/>
      <c r="GL32" s="570"/>
      <c r="GM32" s="570"/>
      <c r="GN32" s="570"/>
      <c r="GO32" s="570"/>
      <c r="GP32" s="570"/>
      <c r="GQ32" s="570"/>
      <c r="GR32" s="570"/>
      <c r="GS32" s="570"/>
      <c r="GT32" s="570"/>
      <c r="GU32" s="570"/>
      <c r="GV32" s="570"/>
      <c r="GW32" s="570"/>
      <c r="GX32" s="570"/>
      <c r="GY32" s="570"/>
      <c r="GZ32" s="570"/>
      <c r="HA32" s="570"/>
      <c r="HB32" s="570"/>
      <c r="HC32" s="570"/>
      <c r="HD32" s="570"/>
      <c r="HE32" s="570"/>
      <c r="HF32" s="570"/>
      <c r="HG32" s="570"/>
      <c r="HH32" s="570"/>
      <c r="HI32" s="570"/>
      <c r="HJ32" s="570"/>
      <c r="HK32" s="570"/>
      <c r="HL32" s="570"/>
      <c r="HM32" s="570"/>
      <c r="HN32" s="570"/>
    </row>
    <row r="33" spans="1:174" ht="15" customHeight="1" x14ac:dyDescent="0.3">
      <c r="A33" s="710"/>
      <c r="B33" s="713"/>
      <c r="C33" s="716"/>
      <c r="D33" s="238" t="s">
        <v>1220</v>
      </c>
      <c r="E33" s="403" t="str">
        <f>IF(E21="No", "4 N/A","")</f>
        <v/>
      </c>
      <c r="F33" s="193" t="s">
        <v>1221</v>
      </c>
      <c r="G33" s="194" t="s">
        <v>1222</v>
      </c>
      <c r="H33" s="195" t="s">
        <v>1223</v>
      </c>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705"/>
      <c r="BU33" s="705"/>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692"/>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686"/>
      <c r="FN33" s="686"/>
      <c r="FO33" s="176"/>
      <c r="FP33" s="176"/>
      <c r="FQ33" s="176"/>
      <c r="FR33" s="176"/>
    </row>
    <row r="34" spans="1:174" ht="15" customHeight="1" x14ac:dyDescent="0.3">
      <c r="A34" s="710"/>
      <c r="B34" s="713"/>
      <c r="C34" s="716"/>
      <c r="D34" s="238" t="s">
        <v>1224</v>
      </c>
      <c r="E34" s="403" t="str">
        <f t="shared" ref="E34:E40" si="1">IF(E22="No", "4 N/A","")</f>
        <v/>
      </c>
      <c r="F34" s="191">
        <f>COUNTIF(E33:E40,"1 Yes")</f>
        <v>0</v>
      </c>
      <c r="G34" s="149">
        <f>COUNTIF(E33:E40,"2 No")+COUNTIF(E33:E40,"3 No")</f>
        <v>0</v>
      </c>
      <c r="H34" s="149">
        <f>COUNTIF(E21:E28,"No")</f>
        <v>0</v>
      </c>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705"/>
      <c r="BU34" s="705"/>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692"/>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686"/>
      <c r="FN34" s="686"/>
      <c r="FO34" s="176"/>
      <c r="FP34" s="176"/>
      <c r="FQ34" s="176"/>
      <c r="FR34" s="176"/>
    </row>
    <row r="35" spans="1:174" ht="15" customHeight="1" x14ac:dyDescent="0.3">
      <c r="A35" s="710"/>
      <c r="B35" s="713"/>
      <c r="C35" s="716"/>
      <c r="D35" s="238" t="s">
        <v>1225</v>
      </c>
      <c r="E35" s="403" t="str">
        <f t="shared" si="1"/>
        <v/>
      </c>
      <c r="F35" s="191"/>
      <c r="G35" s="192"/>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705"/>
      <c r="BU35" s="705"/>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692"/>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686"/>
      <c r="FN35" s="686"/>
      <c r="FO35" s="176"/>
      <c r="FP35" s="176"/>
      <c r="FQ35" s="176"/>
      <c r="FR35" s="176"/>
    </row>
    <row r="36" spans="1:174" ht="15" customHeight="1" x14ac:dyDescent="0.3">
      <c r="A36" s="710"/>
      <c r="B36" s="713"/>
      <c r="C36" s="716"/>
      <c r="D36" s="238" t="s">
        <v>1226</v>
      </c>
      <c r="E36" s="403" t="str">
        <f t="shared" si="1"/>
        <v/>
      </c>
      <c r="F36" s="191"/>
      <c r="G36" s="19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705"/>
      <c r="BU36" s="705"/>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692"/>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686"/>
      <c r="FN36" s="686"/>
      <c r="FO36" s="176"/>
      <c r="FP36" s="176"/>
      <c r="FQ36" s="176"/>
      <c r="FR36" s="176"/>
    </row>
    <row r="37" spans="1:174" ht="15" customHeight="1" x14ac:dyDescent="0.3">
      <c r="A37" s="710"/>
      <c r="B37" s="713"/>
      <c r="C37" s="716"/>
      <c r="D37" s="238" t="s">
        <v>1227</v>
      </c>
      <c r="E37" s="403" t="str">
        <f t="shared" si="1"/>
        <v/>
      </c>
      <c r="F37" s="191"/>
      <c r="G37" s="192"/>
      <c r="H37" s="570"/>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705"/>
      <c r="BU37" s="705"/>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692"/>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686"/>
      <c r="FN37" s="686"/>
      <c r="FO37" s="176"/>
      <c r="FP37" s="176"/>
      <c r="FQ37" s="176"/>
      <c r="FR37" s="176"/>
    </row>
    <row r="38" spans="1:174" ht="15" customHeight="1" x14ac:dyDescent="0.3">
      <c r="A38" s="710"/>
      <c r="B38" s="713"/>
      <c r="C38" s="716"/>
      <c r="D38" s="238" t="s">
        <v>1228</v>
      </c>
      <c r="E38" s="403" t="str">
        <f t="shared" si="1"/>
        <v/>
      </c>
      <c r="F38" s="191"/>
      <c r="G38" s="192"/>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705"/>
      <c r="BU38" s="705"/>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692"/>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686"/>
      <c r="FN38" s="686"/>
      <c r="FO38" s="176"/>
      <c r="FP38" s="176"/>
      <c r="FQ38" s="176"/>
      <c r="FR38" s="176"/>
    </row>
    <row r="39" spans="1:174" ht="15" customHeight="1" x14ac:dyDescent="0.3">
      <c r="A39" s="710"/>
      <c r="B39" s="713"/>
      <c r="C39" s="716"/>
      <c r="D39" s="238" t="s">
        <v>1229</v>
      </c>
      <c r="E39" s="403" t="str">
        <f t="shared" si="1"/>
        <v/>
      </c>
      <c r="F39" s="191"/>
      <c r="G39" s="19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705"/>
      <c r="BU39" s="705"/>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692"/>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686"/>
      <c r="FN39" s="686"/>
      <c r="FO39" s="176"/>
      <c r="FP39" s="176"/>
      <c r="FQ39" s="176"/>
      <c r="FR39" s="176"/>
    </row>
    <row r="40" spans="1:174" ht="15" customHeight="1" x14ac:dyDescent="0.3">
      <c r="A40" s="711"/>
      <c r="B40" s="714"/>
      <c r="C40" s="717"/>
      <c r="D40" s="238" t="s">
        <v>1230</v>
      </c>
      <c r="E40" s="403" t="str">
        <f t="shared" si="1"/>
        <v/>
      </c>
      <c r="F40" s="191"/>
      <c r="G40" s="192"/>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705"/>
      <c r="BU40" s="705"/>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692"/>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686"/>
      <c r="FN40" s="686"/>
      <c r="FO40" s="176"/>
      <c r="FP40" s="176"/>
      <c r="FQ40" s="176"/>
      <c r="FR40" s="176"/>
    </row>
    <row r="41" spans="1:174" ht="30" customHeight="1" x14ac:dyDescent="0.3">
      <c r="A41" s="687" t="s">
        <v>1213</v>
      </c>
      <c r="B41" s="655"/>
      <c r="C41" s="655"/>
      <c r="D41" s="139" t="s">
        <v>1238</v>
      </c>
      <c r="E41" s="19"/>
      <c r="F41" s="187"/>
      <c r="G41" s="188"/>
      <c r="I41" s="174"/>
      <c r="J41" s="174"/>
      <c r="K41" s="174"/>
      <c r="L41" s="174"/>
      <c r="M41" s="174"/>
      <c r="N41" s="174"/>
      <c r="O41" s="174"/>
      <c r="P41" s="174"/>
      <c r="Q41" s="174" t="s">
        <v>1233</v>
      </c>
      <c r="R41" s="174" t="s">
        <v>1233</v>
      </c>
      <c r="S41" s="174" t="s">
        <v>1234</v>
      </c>
      <c r="T41" s="174" t="s">
        <v>1234</v>
      </c>
      <c r="U41" s="174"/>
      <c r="V41" s="174"/>
      <c r="W41" s="174"/>
      <c r="X41" s="174"/>
      <c r="Y41" s="174"/>
      <c r="Z41" s="174"/>
      <c r="AA41" s="174"/>
      <c r="AB41" s="174"/>
      <c r="AC41" s="174"/>
      <c r="AD41" s="174"/>
      <c r="AE41" s="174"/>
      <c r="AF41" s="174"/>
      <c r="AG41" s="174"/>
      <c r="AH41" s="174"/>
      <c r="AI41" s="174"/>
      <c r="AJ41" s="174"/>
      <c r="AK41" s="174"/>
      <c r="AL41" s="174" t="s">
        <v>1233</v>
      </c>
      <c r="AM41" s="174" t="s">
        <v>1233</v>
      </c>
      <c r="AN41" s="174" t="s">
        <v>1234</v>
      </c>
      <c r="AO41" s="174" t="s">
        <v>1234</v>
      </c>
      <c r="AP41" s="174"/>
      <c r="AQ41" s="174"/>
      <c r="AR41" s="174"/>
      <c r="AS41" s="174"/>
      <c r="AT41" s="174"/>
      <c r="AU41" s="174"/>
      <c r="AV41" s="174"/>
      <c r="AW41" s="174"/>
      <c r="AX41" s="174"/>
      <c r="AY41" s="174"/>
      <c r="AZ41" s="174"/>
      <c r="BA41" s="174"/>
      <c r="BB41" s="174"/>
      <c r="BC41" s="174"/>
      <c r="BD41" s="174"/>
      <c r="BE41" s="174"/>
      <c r="BF41" s="174"/>
      <c r="BG41" s="174" t="s">
        <v>1233</v>
      </c>
      <c r="BH41" s="174" t="s">
        <v>1233</v>
      </c>
      <c r="BI41" s="174" t="s">
        <v>1234</v>
      </c>
      <c r="BJ41" s="174" t="s">
        <v>1234</v>
      </c>
      <c r="BK41" s="174"/>
      <c r="BL41" s="174"/>
      <c r="BM41" s="174"/>
      <c r="BN41" s="174"/>
      <c r="BO41" s="174"/>
      <c r="BP41" s="174"/>
      <c r="BQ41" s="174"/>
      <c r="BR41" s="174"/>
      <c r="BS41" s="174" t="s">
        <v>1234</v>
      </c>
      <c r="BT41" s="705"/>
      <c r="BU41" s="705"/>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692"/>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686"/>
      <c r="FN41" s="686"/>
      <c r="FO41" s="176"/>
      <c r="FP41" s="176"/>
      <c r="FQ41" s="176"/>
      <c r="FR41" s="176"/>
    </row>
    <row r="42" spans="1:174" ht="15" customHeight="1" x14ac:dyDescent="0.3">
      <c r="A42" s="687" t="s">
        <v>1213</v>
      </c>
      <c r="B42" s="655"/>
      <c r="C42" s="655"/>
      <c r="D42" s="139" t="s">
        <v>1218</v>
      </c>
      <c r="E42" s="20"/>
      <c r="F42" s="187"/>
      <c r="G42" s="188"/>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705"/>
      <c r="BU42" s="705"/>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692"/>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686"/>
      <c r="FN42" s="686"/>
      <c r="FO42" s="176"/>
      <c r="FP42" s="176"/>
      <c r="FQ42" s="176"/>
      <c r="FR42" s="176"/>
    </row>
    <row r="43" spans="1:174" ht="15" customHeight="1" x14ac:dyDescent="0.3">
      <c r="A43" s="687" t="s">
        <v>1213</v>
      </c>
      <c r="B43" s="655"/>
      <c r="C43" s="655"/>
      <c r="D43" s="139" t="s">
        <v>1216</v>
      </c>
      <c r="E43" s="20"/>
      <c r="F43" s="187"/>
      <c r="G43" s="188"/>
      <c r="I43" s="174"/>
      <c r="J43" s="174"/>
      <c r="K43" s="174"/>
      <c r="L43" s="174"/>
      <c r="M43" s="174"/>
      <c r="N43" s="174"/>
      <c r="O43" s="174"/>
      <c r="P43" s="174"/>
      <c r="Q43" s="174" t="s">
        <v>1233</v>
      </c>
      <c r="R43" s="174" t="s">
        <v>1233</v>
      </c>
      <c r="S43" s="174" t="s">
        <v>1234</v>
      </c>
      <c r="T43" s="174" t="s">
        <v>1234</v>
      </c>
      <c r="U43" s="174"/>
      <c r="V43" s="174"/>
      <c r="W43" s="174"/>
      <c r="X43" s="174"/>
      <c r="Y43" s="174"/>
      <c r="Z43" s="174"/>
      <c r="AA43" s="174"/>
      <c r="AB43" s="174"/>
      <c r="AC43" s="174"/>
      <c r="AD43" s="174"/>
      <c r="AE43" s="174"/>
      <c r="AF43" s="174"/>
      <c r="AG43" s="174"/>
      <c r="AH43" s="174"/>
      <c r="AI43" s="174"/>
      <c r="AJ43" s="174"/>
      <c r="AK43" s="174"/>
      <c r="AL43" s="174" t="s">
        <v>1233</v>
      </c>
      <c r="AM43" s="174" t="s">
        <v>1233</v>
      </c>
      <c r="AN43" s="174" t="s">
        <v>1234</v>
      </c>
      <c r="AO43" s="174" t="s">
        <v>1234</v>
      </c>
      <c r="AP43" s="174"/>
      <c r="AQ43" s="174"/>
      <c r="AR43" s="174"/>
      <c r="AS43" s="174"/>
      <c r="AT43" s="174"/>
      <c r="AU43" s="174"/>
      <c r="AV43" s="174"/>
      <c r="AW43" s="174"/>
      <c r="AX43" s="174"/>
      <c r="AY43" s="174"/>
      <c r="AZ43" s="174"/>
      <c r="BA43" s="174"/>
      <c r="BB43" s="174"/>
      <c r="BC43" s="174"/>
      <c r="BD43" s="174"/>
      <c r="BE43" s="174"/>
      <c r="BF43" s="174"/>
      <c r="BG43" s="174" t="s">
        <v>1233</v>
      </c>
      <c r="BH43" s="174" t="s">
        <v>1233</v>
      </c>
      <c r="BI43" s="174" t="s">
        <v>1234</v>
      </c>
      <c r="BJ43" s="174" t="s">
        <v>1234</v>
      </c>
      <c r="BK43" s="174"/>
      <c r="BL43" s="174"/>
      <c r="BM43" s="174"/>
      <c r="BN43" s="174"/>
      <c r="BO43" s="174"/>
      <c r="BP43" s="174"/>
      <c r="BQ43" s="174"/>
      <c r="BR43" s="174"/>
      <c r="BS43" s="174" t="s">
        <v>1234</v>
      </c>
      <c r="BT43" s="705"/>
      <c r="BU43" s="705"/>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692"/>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686"/>
      <c r="FN43" s="686"/>
      <c r="FO43" s="176"/>
      <c r="FP43" s="176"/>
      <c r="FQ43" s="176"/>
      <c r="FR43" s="176"/>
    </row>
    <row r="44" spans="1:174" ht="15" customHeight="1" thickBot="1" x14ac:dyDescent="0.35">
      <c r="A44" s="763" t="s">
        <v>1213</v>
      </c>
      <c r="B44" s="662"/>
      <c r="C44" s="662"/>
      <c r="D44" s="168" t="s">
        <v>129</v>
      </c>
      <c r="E44" s="169"/>
      <c r="F44" s="187"/>
      <c r="G44" s="188"/>
      <c r="I44" s="174"/>
      <c r="J44" s="174"/>
      <c r="K44" s="174"/>
      <c r="L44" s="174"/>
      <c r="M44" s="174"/>
      <c r="N44" s="174"/>
      <c r="O44" s="174"/>
      <c r="P44" s="174"/>
      <c r="Q44" s="174" t="s">
        <v>1233</v>
      </c>
      <c r="R44" s="174" t="s">
        <v>1233</v>
      </c>
      <c r="S44" s="174" t="s">
        <v>1234</v>
      </c>
      <c r="T44" s="174" t="s">
        <v>1234</v>
      </c>
      <c r="U44" s="174"/>
      <c r="V44" s="174"/>
      <c r="W44" s="174"/>
      <c r="X44" s="174"/>
      <c r="Y44" s="174"/>
      <c r="Z44" s="174"/>
      <c r="AA44" s="174"/>
      <c r="AB44" s="174"/>
      <c r="AC44" s="174"/>
      <c r="AD44" s="174"/>
      <c r="AE44" s="174"/>
      <c r="AF44" s="174"/>
      <c r="AG44" s="174"/>
      <c r="AH44" s="174"/>
      <c r="AI44" s="174"/>
      <c r="AJ44" s="174"/>
      <c r="AK44" s="174"/>
      <c r="AL44" s="174" t="s">
        <v>1233</v>
      </c>
      <c r="AM44" s="174" t="s">
        <v>1233</v>
      </c>
      <c r="AN44" s="174" t="s">
        <v>1234</v>
      </c>
      <c r="AO44" s="174" t="s">
        <v>1234</v>
      </c>
      <c r="AP44" s="174"/>
      <c r="AQ44" s="174"/>
      <c r="AR44" s="174"/>
      <c r="AS44" s="174"/>
      <c r="AT44" s="174"/>
      <c r="AU44" s="174"/>
      <c r="AV44" s="174"/>
      <c r="AW44" s="174"/>
      <c r="AX44" s="174"/>
      <c r="AY44" s="174"/>
      <c r="AZ44" s="174"/>
      <c r="BA44" s="174"/>
      <c r="BB44" s="174"/>
      <c r="BC44" s="174"/>
      <c r="BD44" s="174"/>
      <c r="BE44" s="174"/>
      <c r="BF44" s="174"/>
      <c r="BG44" s="174" t="s">
        <v>1233</v>
      </c>
      <c r="BH44" s="174" t="s">
        <v>1233</v>
      </c>
      <c r="BI44" s="174" t="s">
        <v>1234</v>
      </c>
      <c r="BJ44" s="174" t="s">
        <v>1234</v>
      </c>
      <c r="BK44" s="174"/>
      <c r="BL44" s="174"/>
      <c r="BM44" s="174"/>
      <c r="BN44" s="174"/>
      <c r="BO44" s="174"/>
      <c r="BP44" s="174"/>
      <c r="BQ44" s="174"/>
      <c r="BR44" s="174"/>
      <c r="BS44" s="174" t="s">
        <v>1234</v>
      </c>
      <c r="BT44" s="705"/>
      <c r="BU44" s="705"/>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693"/>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686"/>
      <c r="FN44" s="686"/>
      <c r="FO44" s="176"/>
      <c r="FP44" s="176"/>
      <c r="FQ44" s="176"/>
      <c r="FR44" s="176"/>
    </row>
    <row r="45" spans="1:174" ht="38" thickBot="1" x14ac:dyDescent="0.35">
      <c r="A45" s="210" t="s">
        <v>1209</v>
      </c>
      <c r="B45" s="211">
        <v>6</v>
      </c>
      <c r="C45" s="210" t="s">
        <v>1210</v>
      </c>
      <c r="D45" s="39" t="s">
        <v>200</v>
      </c>
      <c r="E45" s="26"/>
      <c r="F45" s="260"/>
      <c r="G45" s="261"/>
      <c r="H45" s="112"/>
      <c r="I45" s="262"/>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671"/>
      <c r="DQ45" s="176"/>
      <c r="DR45" s="176"/>
      <c r="DS45" s="176"/>
      <c r="DT45" s="570"/>
      <c r="DU45" s="570"/>
      <c r="DV45" s="570"/>
      <c r="DW45" s="570"/>
      <c r="DX45" s="570"/>
      <c r="DY45" s="570"/>
      <c r="DZ45" s="570"/>
      <c r="EA45" s="570"/>
      <c r="EB45" s="570"/>
      <c r="EC45" s="570"/>
      <c r="ED45" s="570"/>
      <c r="EE45" s="570"/>
      <c r="EF45" s="570"/>
      <c r="EG45" s="570"/>
      <c r="EH45" s="570"/>
      <c r="EI45" s="570"/>
      <c r="EJ45" s="570"/>
      <c r="EK45" s="570"/>
      <c r="EL45" s="570"/>
      <c r="EM45" s="570"/>
      <c r="EN45" s="570"/>
      <c r="EO45" s="570"/>
      <c r="EP45" s="570"/>
      <c r="EQ45" s="570"/>
      <c r="ER45" s="570"/>
      <c r="ES45" s="570"/>
      <c r="ET45" s="570"/>
      <c r="EU45" s="570"/>
      <c r="EV45" s="570"/>
      <c r="EW45" s="570"/>
      <c r="EX45" s="570"/>
      <c r="EY45" s="570"/>
      <c r="EZ45" s="570"/>
      <c r="FA45" s="570"/>
      <c r="FB45" s="570"/>
      <c r="FC45" s="570"/>
      <c r="FD45" s="570"/>
      <c r="FE45" s="570"/>
      <c r="FF45" s="570"/>
      <c r="FG45" s="570"/>
      <c r="FH45" s="570"/>
      <c r="FI45" s="570"/>
      <c r="FJ45" s="570"/>
      <c r="FK45" s="570"/>
      <c r="FL45" s="570"/>
      <c r="FM45" s="570"/>
      <c r="FN45" s="570"/>
      <c r="FO45" s="570"/>
      <c r="FP45" s="570"/>
      <c r="FQ45" s="570"/>
      <c r="FR45" s="570"/>
    </row>
    <row r="46" spans="1:174" s="255" customFormat="1" x14ac:dyDescent="0.3">
      <c r="A46" s="676" t="s">
        <v>1213</v>
      </c>
      <c r="B46" s="676"/>
      <c r="C46" s="676"/>
      <c r="D46" s="578" t="s">
        <v>1239</v>
      </c>
      <c r="E46" s="19"/>
      <c r="F46" s="114"/>
      <c r="G46" s="115"/>
      <c r="H46" s="116"/>
      <c r="I46" s="117"/>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672"/>
      <c r="DQ46" s="264"/>
      <c r="DR46" s="264"/>
      <c r="DS46" s="264"/>
    </row>
    <row r="47" spans="1:174" s="255" customFormat="1" x14ac:dyDescent="0.3">
      <c r="A47" s="676" t="s">
        <v>1213</v>
      </c>
      <c r="B47" s="676"/>
      <c r="C47" s="676"/>
      <c r="D47" s="578" t="s">
        <v>1240</v>
      </c>
      <c r="E47" s="20"/>
      <c r="F47" s="114"/>
      <c r="G47" s="115"/>
      <c r="H47" s="116"/>
      <c r="I47" s="119"/>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672"/>
      <c r="DQ47" s="264"/>
      <c r="DR47" s="264"/>
      <c r="DS47" s="264"/>
    </row>
    <row r="48" spans="1:174" s="255" customFormat="1" x14ac:dyDescent="0.3">
      <c r="A48" s="676" t="s">
        <v>1213</v>
      </c>
      <c r="B48" s="676"/>
      <c r="C48" s="676"/>
      <c r="D48" s="578" t="s">
        <v>1216</v>
      </c>
      <c r="E48" s="20"/>
      <c r="F48" s="114"/>
      <c r="G48" s="115"/>
      <c r="H48" s="116"/>
      <c r="I48" s="119"/>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672"/>
      <c r="DQ48" s="264"/>
      <c r="DR48" s="264"/>
      <c r="DS48" s="264"/>
    </row>
    <row r="49" spans="1:222" s="255" customFormat="1" ht="14.5" thickBot="1" x14ac:dyDescent="0.35">
      <c r="A49" s="679" t="s">
        <v>1213</v>
      </c>
      <c r="B49" s="679"/>
      <c r="C49" s="679"/>
      <c r="D49" s="168" t="s">
        <v>129</v>
      </c>
      <c r="E49" s="169"/>
      <c r="F49" s="121"/>
      <c r="G49" s="122"/>
      <c r="H49" s="123"/>
      <c r="I49" s="119"/>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723"/>
      <c r="DQ49" s="264"/>
      <c r="DR49" s="264"/>
      <c r="DS49" s="264"/>
    </row>
    <row r="50" spans="1:222" ht="25.5" thickBot="1" x14ac:dyDescent="0.35">
      <c r="A50" s="210" t="s">
        <v>1209</v>
      </c>
      <c r="B50" s="211">
        <v>7</v>
      </c>
      <c r="C50" s="210" t="s">
        <v>1210</v>
      </c>
      <c r="D50" s="39" t="s">
        <v>217</v>
      </c>
      <c r="E50" s="26"/>
      <c r="F50" s="260"/>
      <c r="G50" s="261"/>
      <c r="H50" s="112"/>
      <c r="I50" s="262"/>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3"/>
      <c r="DH50" s="263"/>
      <c r="DI50" s="263"/>
      <c r="DJ50" s="263"/>
      <c r="DK50" s="263"/>
      <c r="DL50" s="263"/>
      <c r="DM50" s="263"/>
      <c r="DN50" s="263"/>
      <c r="DO50" s="263"/>
      <c r="DP50" s="671"/>
      <c r="DQ50" s="176"/>
      <c r="DR50" s="176"/>
      <c r="DS50" s="176"/>
      <c r="DT50" s="570"/>
      <c r="DU50" s="570"/>
      <c r="DV50" s="570"/>
      <c r="DW50" s="570"/>
      <c r="DX50" s="570"/>
      <c r="DY50" s="570"/>
      <c r="DZ50" s="570"/>
      <c r="EA50" s="570"/>
      <c r="EB50" s="570"/>
      <c r="EC50" s="570"/>
      <c r="ED50" s="570"/>
      <c r="EE50" s="570"/>
      <c r="EF50" s="570"/>
      <c r="EG50" s="570"/>
      <c r="EH50" s="570"/>
      <c r="EI50" s="570"/>
      <c r="EJ50" s="570"/>
      <c r="EK50" s="570"/>
      <c r="EL50" s="570"/>
      <c r="EM50" s="570"/>
      <c r="EN50" s="570"/>
      <c r="EO50" s="570"/>
      <c r="EP50" s="570"/>
      <c r="EQ50" s="570"/>
      <c r="ER50" s="570"/>
      <c r="ES50" s="570"/>
      <c r="ET50" s="570"/>
      <c r="EU50" s="570"/>
      <c r="EV50" s="570"/>
      <c r="EW50" s="570"/>
      <c r="EX50" s="570"/>
      <c r="EY50" s="570"/>
      <c r="EZ50" s="570"/>
      <c r="FA50" s="570"/>
      <c r="FB50" s="570"/>
      <c r="FC50" s="570"/>
      <c r="FD50" s="570"/>
      <c r="FE50" s="570"/>
      <c r="FF50" s="570"/>
      <c r="FG50" s="570"/>
      <c r="FH50" s="570"/>
      <c r="FI50" s="570"/>
      <c r="FJ50" s="570"/>
      <c r="FK50" s="570"/>
      <c r="FL50" s="570"/>
      <c r="FM50" s="570"/>
      <c r="FN50" s="570"/>
      <c r="FO50" s="570"/>
      <c r="FP50" s="570"/>
      <c r="FQ50" s="570"/>
      <c r="FR50" s="570"/>
      <c r="FS50" s="570"/>
      <c r="FT50" s="570"/>
      <c r="FU50" s="570"/>
      <c r="FV50" s="570"/>
      <c r="FW50" s="570"/>
      <c r="FX50" s="570"/>
      <c r="FY50" s="570"/>
      <c r="FZ50" s="570"/>
      <c r="GA50" s="570"/>
      <c r="GB50" s="570"/>
      <c r="GC50" s="570"/>
      <c r="GD50" s="570"/>
      <c r="GE50" s="570"/>
      <c r="GF50" s="570"/>
      <c r="GG50" s="570"/>
      <c r="GH50" s="570"/>
      <c r="GI50" s="570"/>
      <c r="GJ50" s="570"/>
      <c r="GK50" s="570"/>
      <c r="GL50" s="570"/>
      <c r="GM50" s="570"/>
      <c r="GN50" s="570"/>
      <c r="GO50" s="570"/>
      <c r="GP50" s="570"/>
      <c r="GQ50" s="570"/>
      <c r="GR50" s="570"/>
      <c r="GS50" s="570"/>
      <c r="GT50" s="570"/>
      <c r="GU50" s="570"/>
      <c r="GV50" s="570"/>
      <c r="GW50" s="570"/>
      <c r="GX50" s="570"/>
      <c r="GY50" s="570"/>
      <c r="GZ50" s="570"/>
      <c r="HA50" s="570"/>
      <c r="HB50" s="570"/>
      <c r="HC50" s="570"/>
      <c r="HD50" s="570"/>
      <c r="HE50" s="570"/>
      <c r="HF50" s="570"/>
      <c r="HG50" s="570"/>
      <c r="HH50" s="570"/>
      <c r="HI50" s="570"/>
      <c r="HJ50" s="570"/>
      <c r="HK50" s="570"/>
      <c r="HL50" s="570"/>
      <c r="HM50" s="570"/>
      <c r="HN50" s="570"/>
    </row>
    <row r="51" spans="1:222" s="255" customFormat="1" x14ac:dyDescent="0.3">
      <c r="A51" s="676" t="s">
        <v>1213</v>
      </c>
      <c r="B51" s="676"/>
      <c r="C51" s="676"/>
      <c r="D51" s="578" t="s">
        <v>1241</v>
      </c>
      <c r="E51" s="27"/>
      <c r="F51" s="114"/>
      <c r="G51" s="115"/>
      <c r="H51" s="116"/>
      <c r="I51" s="117"/>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672"/>
      <c r="DQ51" s="264"/>
      <c r="DR51" s="264"/>
      <c r="DS51" s="264"/>
    </row>
    <row r="52" spans="1:222" s="255" customFormat="1" x14ac:dyDescent="0.3">
      <c r="A52" s="676" t="s">
        <v>1213</v>
      </c>
      <c r="B52" s="676"/>
      <c r="C52" s="676"/>
      <c r="D52" s="578" t="s">
        <v>1235</v>
      </c>
      <c r="E52" s="27"/>
      <c r="F52" s="114"/>
      <c r="G52" s="115"/>
      <c r="H52" s="116"/>
      <c r="I52" s="119"/>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672"/>
      <c r="DQ52" s="264"/>
      <c r="DR52" s="264"/>
      <c r="DS52" s="264"/>
    </row>
    <row r="53" spans="1:222" s="255" customFormat="1" ht="14.5" thickBot="1" x14ac:dyDescent="0.35">
      <c r="A53" s="679" t="s">
        <v>1213</v>
      </c>
      <c r="B53" s="679"/>
      <c r="C53" s="679"/>
      <c r="D53" s="168" t="s">
        <v>129</v>
      </c>
      <c r="E53" s="219"/>
      <c r="F53" s="121"/>
      <c r="G53" s="122"/>
      <c r="H53" s="123"/>
      <c r="I53" s="119"/>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723"/>
      <c r="DQ53" s="264"/>
      <c r="DR53" s="264"/>
      <c r="DS53" s="264"/>
    </row>
    <row r="54" spans="1:222" ht="25.5" thickBot="1" x14ac:dyDescent="0.35">
      <c r="A54" s="210" t="s">
        <v>1209</v>
      </c>
      <c r="B54" s="211">
        <v>8</v>
      </c>
      <c r="C54" s="210" t="s">
        <v>1210</v>
      </c>
      <c r="D54" s="39" t="s">
        <v>234</v>
      </c>
      <c r="E54" s="26"/>
      <c r="F54" s="260"/>
      <c r="G54" s="261"/>
      <c r="H54" s="112"/>
      <c r="I54" s="262"/>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c r="DM54" s="263"/>
      <c r="DN54" s="263"/>
      <c r="DO54" s="263"/>
      <c r="DP54" s="671"/>
      <c r="DQ54" s="176"/>
      <c r="DR54" s="176"/>
      <c r="DS54" s="176"/>
      <c r="DT54" s="570"/>
      <c r="DU54" s="570"/>
      <c r="DV54" s="570"/>
      <c r="DW54" s="570"/>
      <c r="DX54" s="570"/>
      <c r="DY54" s="570"/>
      <c r="DZ54" s="570"/>
      <c r="EA54" s="570"/>
      <c r="EB54" s="570"/>
      <c r="EC54" s="570"/>
      <c r="ED54" s="570"/>
      <c r="EE54" s="570"/>
      <c r="EF54" s="570"/>
      <c r="EG54" s="570"/>
      <c r="EH54" s="570"/>
      <c r="EI54" s="570"/>
      <c r="EJ54" s="570"/>
      <c r="EK54" s="570"/>
      <c r="EL54" s="570"/>
      <c r="EM54" s="570"/>
      <c r="EN54" s="570"/>
      <c r="EO54" s="570"/>
      <c r="EP54" s="570"/>
      <c r="EQ54" s="570"/>
      <c r="ER54" s="570"/>
      <c r="ES54" s="570"/>
      <c r="ET54" s="570"/>
      <c r="EU54" s="570"/>
      <c r="EV54" s="570"/>
      <c r="EW54" s="570"/>
      <c r="EX54" s="570"/>
      <c r="EY54" s="570"/>
      <c r="EZ54" s="570"/>
      <c r="FA54" s="570"/>
      <c r="FB54" s="570"/>
      <c r="FC54" s="570"/>
      <c r="FD54" s="570"/>
      <c r="FE54" s="570"/>
      <c r="FF54" s="570"/>
      <c r="FG54" s="570"/>
      <c r="FH54" s="570"/>
      <c r="FI54" s="570"/>
      <c r="FJ54" s="570"/>
      <c r="FK54" s="570"/>
      <c r="FL54" s="570"/>
      <c r="FM54" s="570"/>
      <c r="FN54" s="570"/>
      <c r="FO54" s="570"/>
      <c r="FP54" s="570"/>
      <c r="FQ54" s="570"/>
      <c r="FR54" s="570"/>
      <c r="FS54" s="570"/>
      <c r="FT54" s="570"/>
      <c r="FU54" s="570"/>
      <c r="FV54" s="570"/>
      <c r="FW54" s="570"/>
      <c r="FX54" s="570"/>
      <c r="FY54" s="570"/>
      <c r="FZ54" s="570"/>
      <c r="GA54" s="570"/>
      <c r="GB54" s="570"/>
      <c r="GC54" s="570"/>
      <c r="GD54" s="570"/>
      <c r="GE54" s="570"/>
      <c r="GF54" s="570"/>
      <c r="GG54" s="570"/>
      <c r="GH54" s="570"/>
      <c r="GI54" s="570"/>
      <c r="GJ54" s="570"/>
      <c r="GK54" s="570"/>
      <c r="GL54" s="570"/>
      <c r="GM54" s="570"/>
      <c r="GN54" s="570"/>
      <c r="GO54" s="570"/>
      <c r="GP54" s="570"/>
      <c r="GQ54" s="570"/>
      <c r="GR54" s="570"/>
      <c r="GS54" s="570"/>
      <c r="GT54" s="570"/>
      <c r="GU54" s="570"/>
      <c r="GV54" s="570"/>
      <c r="GW54" s="570"/>
      <c r="GX54" s="570"/>
      <c r="GY54" s="570"/>
      <c r="GZ54" s="570"/>
      <c r="HA54" s="570"/>
      <c r="HB54" s="570"/>
      <c r="HC54" s="570"/>
      <c r="HD54" s="570"/>
      <c r="HE54" s="570"/>
      <c r="HF54" s="570"/>
      <c r="HG54" s="570"/>
      <c r="HH54" s="570"/>
      <c r="HI54" s="570"/>
      <c r="HJ54" s="570"/>
      <c r="HK54" s="570"/>
      <c r="HL54" s="570"/>
      <c r="HM54" s="570"/>
      <c r="HN54" s="570"/>
    </row>
    <row r="55" spans="1:222" s="255" customFormat="1" x14ac:dyDescent="0.3">
      <c r="A55" s="676" t="s">
        <v>1213</v>
      </c>
      <c r="B55" s="676"/>
      <c r="C55" s="676"/>
      <c r="D55" s="578" t="s">
        <v>1241</v>
      </c>
      <c r="E55" s="27"/>
      <c r="F55" s="114"/>
      <c r="G55" s="115"/>
      <c r="H55" s="116"/>
      <c r="I55" s="117"/>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672"/>
      <c r="DQ55" s="264"/>
      <c r="DR55" s="264"/>
      <c r="DS55" s="264"/>
    </row>
    <row r="56" spans="1:222" s="255" customFormat="1" x14ac:dyDescent="0.3">
      <c r="A56" s="676" t="s">
        <v>1213</v>
      </c>
      <c r="B56" s="676"/>
      <c r="C56" s="676"/>
      <c r="D56" s="578" t="s">
        <v>1235</v>
      </c>
      <c r="E56" s="27"/>
      <c r="F56" s="114"/>
      <c r="G56" s="115"/>
      <c r="H56" s="116"/>
      <c r="I56" s="119"/>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672"/>
      <c r="DQ56" s="264"/>
      <c r="DR56" s="264"/>
      <c r="DS56" s="264"/>
    </row>
    <row r="57" spans="1:222" s="255" customFormat="1" ht="14.5" thickBot="1" x14ac:dyDescent="0.35">
      <c r="A57" s="679" t="s">
        <v>1213</v>
      </c>
      <c r="B57" s="679"/>
      <c r="C57" s="679"/>
      <c r="D57" s="168" t="s">
        <v>129</v>
      </c>
      <c r="E57" s="224"/>
      <c r="F57" s="225"/>
      <c r="G57" s="226"/>
      <c r="H57" s="227"/>
      <c r="I57" s="208"/>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723"/>
      <c r="DQ57" s="264"/>
      <c r="DR57" s="264"/>
      <c r="DS57" s="264"/>
    </row>
    <row r="58" spans="1:222" ht="25.5" thickBot="1" x14ac:dyDescent="0.35">
      <c r="A58" s="228" t="s">
        <v>1209</v>
      </c>
      <c r="B58" s="229">
        <v>9</v>
      </c>
      <c r="C58" s="228" t="s">
        <v>1210</v>
      </c>
      <c r="D58" s="62" t="s">
        <v>244</v>
      </c>
      <c r="E58" s="230"/>
      <c r="F58" s="191"/>
      <c r="G58" s="259"/>
      <c r="H58" s="130"/>
      <c r="I58" s="731" t="s">
        <v>87</v>
      </c>
      <c r="J58" s="731"/>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c r="DM58" s="263"/>
      <c r="DN58" s="263"/>
      <c r="DO58" s="263"/>
      <c r="DP58" s="566"/>
      <c r="DQ58" s="176"/>
      <c r="DR58" s="176"/>
      <c r="DS58" s="176"/>
      <c r="DT58" s="570"/>
      <c r="DU58" s="570"/>
      <c r="DV58" s="570"/>
      <c r="DW58" s="570"/>
      <c r="DX58" s="570"/>
      <c r="DY58" s="570"/>
      <c r="DZ58" s="570"/>
      <c r="EA58" s="570"/>
      <c r="EB58" s="570"/>
      <c r="EC58" s="570"/>
      <c r="ED58" s="570"/>
      <c r="EE58" s="570"/>
      <c r="EF58" s="570"/>
      <c r="EG58" s="570"/>
      <c r="EH58" s="570"/>
      <c r="EI58" s="570"/>
      <c r="EJ58" s="570"/>
      <c r="EK58" s="570"/>
      <c r="EL58" s="570"/>
      <c r="EM58" s="570"/>
      <c r="EN58" s="570"/>
      <c r="EO58" s="570"/>
      <c r="EP58" s="570"/>
      <c r="EQ58" s="570"/>
      <c r="ER58" s="570"/>
      <c r="ES58" s="570"/>
      <c r="ET58" s="570"/>
      <c r="EU58" s="570"/>
      <c r="EV58" s="570"/>
      <c r="EW58" s="570"/>
      <c r="EX58" s="570"/>
      <c r="EY58" s="570"/>
      <c r="EZ58" s="570"/>
      <c r="FA58" s="570"/>
      <c r="FB58" s="570"/>
      <c r="FC58" s="570"/>
      <c r="FD58" s="570"/>
      <c r="FE58" s="570"/>
      <c r="FF58" s="570"/>
      <c r="FG58" s="570"/>
      <c r="FH58" s="570"/>
      <c r="FI58" s="570"/>
      <c r="FJ58" s="570"/>
      <c r="FK58" s="570"/>
      <c r="FL58" s="570"/>
      <c r="FM58" s="570"/>
      <c r="FN58" s="570"/>
      <c r="FO58" s="570"/>
      <c r="FP58" s="570"/>
      <c r="FQ58" s="570"/>
      <c r="FR58" s="570"/>
      <c r="FS58" s="570"/>
      <c r="FT58" s="570"/>
      <c r="FU58" s="570"/>
      <c r="FV58" s="570"/>
      <c r="FW58" s="570"/>
      <c r="FX58" s="570"/>
      <c r="FY58" s="570"/>
      <c r="FZ58" s="570"/>
      <c r="GA58" s="570"/>
      <c r="GB58" s="570"/>
      <c r="GC58" s="570"/>
      <c r="GD58" s="570"/>
      <c r="GE58" s="570"/>
      <c r="GF58" s="570"/>
      <c r="GG58" s="570"/>
      <c r="GH58" s="570"/>
      <c r="GI58" s="570"/>
      <c r="GJ58" s="570"/>
      <c r="GK58" s="570"/>
      <c r="GL58" s="570"/>
      <c r="GM58" s="570"/>
      <c r="GN58" s="570"/>
      <c r="GO58" s="570"/>
      <c r="GP58" s="570"/>
      <c r="GQ58" s="570"/>
      <c r="GR58" s="570"/>
      <c r="GS58" s="570"/>
      <c r="GT58" s="570"/>
      <c r="GU58" s="570"/>
      <c r="GV58" s="570"/>
      <c r="GW58" s="570"/>
      <c r="GX58" s="570"/>
      <c r="GY58" s="570"/>
      <c r="GZ58" s="570"/>
      <c r="HA58" s="570"/>
      <c r="HB58" s="570"/>
      <c r="HC58" s="570"/>
      <c r="HD58" s="570"/>
      <c r="HE58" s="570"/>
      <c r="HF58" s="570"/>
      <c r="HG58" s="570"/>
      <c r="HH58" s="570"/>
      <c r="HI58" s="570"/>
      <c r="HJ58" s="570"/>
      <c r="HK58" s="570"/>
      <c r="HL58" s="570"/>
      <c r="HM58" s="570"/>
      <c r="HN58" s="570"/>
    </row>
    <row r="59" spans="1:222" s="138" customFormat="1" ht="25" x14ac:dyDescent="0.3">
      <c r="A59" s="155" t="s">
        <v>1209</v>
      </c>
      <c r="B59" s="569">
        <v>10</v>
      </c>
      <c r="C59" s="38" t="s">
        <v>1210</v>
      </c>
      <c r="D59" s="133" t="s">
        <v>256</v>
      </c>
      <c r="E59" s="22"/>
      <c r="F59" s="134"/>
      <c r="G59" s="135"/>
      <c r="H59" s="125"/>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722"/>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136"/>
      <c r="GK59" s="136"/>
      <c r="GL59" s="136"/>
      <c r="GM59" s="136"/>
      <c r="GN59" s="136"/>
      <c r="GO59" s="136"/>
      <c r="GP59" s="136"/>
      <c r="GQ59" s="136"/>
      <c r="GR59" s="136"/>
      <c r="GS59" s="136"/>
      <c r="GT59" s="136"/>
      <c r="GU59" s="136"/>
      <c r="GV59" s="136"/>
      <c r="GW59" s="136"/>
      <c r="GX59" s="136"/>
      <c r="GY59" s="136"/>
      <c r="GZ59" s="136"/>
      <c r="HA59" s="136"/>
      <c r="HB59" s="136"/>
      <c r="HC59" s="136"/>
      <c r="HD59" s="136"/>
      <c r="HE59" s="136"/>
      <c r="HF59" s="136"/>
      <c r="HG59" s="136"/>
      <c r="HH59" s="136"/>
      <c r="HI59" s="718"/>
      <c r="HJ59" s="718"/>
      <c r="HK59" s="137"/>
      <c r="HL59" s="137"/>
      <c r="HM59" s="137"/>
      <c r="HN59" s="137"/>
    </row>
    <row r="60" spans="1:222" s="138" customFormat="1" ht="15" customHeight="1" x14ac:dyDescent="0.3">
      <c r="A60" s="702" t="s">
        <v>1213</v>
      </c>
      <c r="B60" s="676"/>
      <c r="C60" s="676"/>
      <c r="D60" s="139" t="s">
        <v>1242</v>
      </c>
      <c r="E60" s="243"/>
      <c r="F60" s="128"/>
      <c r="G60" s="129"/>
      <c r="H60" s="130"/>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720"/>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c r="GM60" s="136"/>
      <c r="GN60" s="136"/>
      <c r="GO60" s="136"/>
      <c r="GP60" s="136"/>
      <c r="GQ60" s="136"/>
      <c r="GR60" s="136"/>
      <c r="GS60" s="136"/>
      <c r="GT60" s="136"/>
      <c r="GU60" s="136"/>
      <c r="GV60" s="136"/>
      <c r="GW60" s="136"/>
      <c r="GX60" s="136"/>
      <c r="GY60" s="136"/>
      <c r="GZ60" s="136"/>
      <c r="HA60" s="136"/>
      <c r="HB60" s="136"/>
      <c r="HC60" s="136"/>
      <c r="HD60" s="136"/>
      <c r="HE60" s="136"/>
      <c r="HF60" s="136"/>
      <c r="HG60" s="136"/>
      <c r="HH60" s="136"/>
      <c r="HI60" s="718"/>
      <c r="HJ60" s="718"/>
      <c r="HK60" s="137"/>
      <c r="HL60" s="137"/>
      <c r="HM60" s="137"/>
      <c r="HN60" s="137"/>
    </row>
    <row r="61" spans="1:222" s="138" customFormat="1" ht="15" customHeight="1" x14ac:dyDescent="0.3">
      <c r="A61" s="702" t="s">
        <v>1213</v>
      </c>
      <c r="B61" s="676"/>
      <c r="C61" s="676"/>
      <c r="D61" s="578" t="s">
        <v>1235</v>
      </c>
      <c r="E61" s="21"/>
      <c r="F61" s="131"/>
      <c r="G61" s="132"/>
      <c r="H61" s="125"/>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720"/>
      <c r="DQ61" s="136"/>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136"/>
      <c r="GK61" s="136"/>
      <c r="GL61" s="136"/>
      <c r="GM61" s="136"/>
      <c r="GN61" s="136"/>
      <c r="GO61" s="136"/>
      <c r="GP61" s="136"/>
      <c r="GQ61" s="136"/>
      <c r="GR61" s="136"/>
      <c r="GS61" s="136"/>
      <c r="GT61" s="136"/>
      <c r="GU61" s="136"/>
      <c r="GV61" s="136"/>
      <c r="GW61" s="136"/>
      <c r="GX61" s="136"/>
      <c r="GY61" s="136"/>
      <c r="GZ61" s="136"/>
      <c r="HA61" s="136"/>
      <c r="HB61" s="136"/>
      <c r="HC61" s="136"/>
      <c r="HD61" s="136"/>
      <c r="HE61" s="136"/>
      <c r="HF61" s="136"/>
      <c r="HG61" s="136"/>
      <c r="HH61" s="136"/>
      <c r="HI61" s="718"/>
      <c r="HJ61" s="718"/>
      <c r="HK61" s="137"/>
      <c r="HL61" s="137"/>
      <c r="HM61" s="137"/>
      <c r="HN61" s="137"/>
    </row>
    <row r="62" spans="1:222" s="138" customFormat="1" ht="15.75" customHeight="1" thickBot="1" x14ac:dyDescent="0.35">
      <c r="A62" s="719" t="s">
        <v>1213</v>
      </c>
      <c r="B62" s="679"/>
      <c r="C62" s="679"/>
      <c r="D62" s="168" t="s">
        <v>129</v>
      </c>
      <c r="E62" s="189"/>
      <c r="F62" s="131"/>
      <c r="G62" s="132"/>
      <c r="H62" s="125"/>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721"/>
      <c r="DQ62" s="136"/>
      <c r="DR62" s="136"/>
      <c r="DS62" s="136"/>
      <c r="DT62" s="136"/>
      <c r="DU62" s="136"/>
      <c r="DV62" s="136"/>
      <c r="DW62" s="136"/>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c r="GI62" s="136"/>
      <c r="GJ62" s="136"/>
      <c r="GK62" s="136"/>
      <c r="GL62" s="136"/>
      <c r="GM62" s="136"/>
      <c r="GN62" s="136"/>
      <c r="GO62" s="136"/>
      <c r="GP62" s="136"/>
      <c r="GQ62" s="136"/>
      <c r="GR62" s="136"/>
      <c r="GS62" s="136"/>
      <c r="GT62" s="136"/>
      <c r="GU62" s="136"/>
      <c r="GV62" s="136"/>
      <c r="GW62" s="136"/>
      <c r="GX62" s="136"/>
      <c r="GY62" s="136"/>
      <c r="GZ62" s="136"/>
      <c r="HA62" s="136"/>
      <c r="HB62" s="136"/>
      <c r="HC62" s="136"/>
      <c r="HD62" s="136"/>
      <c r="HE62" s="136"/>
      <c r="HF62" s="136"/>
      <c r="HG62" s="136"/>
      <c r="HH62" s="136"/>
      <c r="HI62" s="718"/>
      <c r="HJ62" s="718"/>
      <c r="HK62" s="137"/>
      <c r="HL62" s="137"/>
      <c r="HM62" s="137"/>
      <c r="HN62" s="137"/>
    </row>
    <row r="63" spans="1:222" s="138" customFormat="1" ht="25" x14ac:dyDescent="0.3">
      <c r="A63" s="155" t="s">
        <v>1209</v>
      </c>
      <c r="B63" s="569">
        <v>11</v>
      </c>
      <c r="C63" s="38" t="s">
        <v>1210</v>
      </c>
      <c r="D63" s="133" t="s">
        <v>272</v>
      </c>
      <c r="E63" s="22"/>
      <c r="F63" s="134"/>
      <c r="G63" s="135"/>
      <c r="H63" s="125"/>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722"/>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718"/>
      <c r="HJ63" s="718"/>
      <c r="HK63" s="137"/>
      <c r="HL63" s="137"/>
      <c r="HM63" s="137"/>
      <c r="HN63" s="137"/>
    </row>
    <row r="64" spans="1:222" s="138" customFormat="1" ht="15" customHeight="1" x14ac:dyDescent="0.3">
      <c r="A64" s="702" t="s">
        <v>1213</v>
      </c>
      <c r="B64" s="676"/>
      <c r="C64" s="676"/>
      <c r="D64" s="139" t="s">
        <v>1242</v>
      </c>
      <c r="E64" s="19"/>
      <c r="F64" s="128"/>
      <c r="G64" s="129"/>
      <c r="H64" s="130"/>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720"/>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36"/>
      <c r="GB64" s="136"/>
      <c r="GC64" s="136"/>
      <c r="GD64" s="136"/>
      <c r="GE64" s="136"/>
      <c r="GF64" s="136"/>
      <c r="GG64" s="136"/>
      <c r="GH64" s="136"/>
      <c r="GI64" s="136"/>
      <c r="GJ64" s="136"/>
      <c r="GK64" s="136"/>
      <c r="GL64" s="136"/>
      <c r="GM64" s="136"/>
      <c r="GN64" s="136"/>
      <c r="GO64" s="136"/>
      <c r="GP64" s="136"/>
      <c r="GQ64" s="136"/>
      <c r="GR64" s="136"/>
      <c r="GS64" s="136"/>
      <c r="GT64" s="136"/>
      <c r="GU64" s="136"/>
      <c r="GV64" s="136"/>
      <c r="GW64" s="136"/>
      <c r="GX64" s="136"/>
      <c r="GY64" s="136"/>
      <c r="GZ64" s="136"/>
      <c r="HA64" s="136"/>
      <c r="HB64" s="136"/>
      <c r="HC64" s="136"/>
      <c r="HD64" s="136"/>
      <c r="HE64" s="136"/>
      <c r="HF64" s="136"/>
      <c r="HG64" s="136"/>
      <c r="HH64" s="136"/>
      <c r="HI64" s="718"/>
      <c r="HJ64" s="718"/>
      <c r="HK64" s="137"/>
      <c r="HL64" s="137"/>
      <c r="HM64" s="137"/>
      <c r="HN64" s="137"/>
    </row>
    <row r="65" spans="1:222" s="138" customFormat="1" x14ac:dyDescent="0.3">
      <c r="A65" s="702" t="s">
        <v>1213</v>
      </c>
      <c r="B65" s="676"/>
      <c r="C65" s="676"/>
      <c r="D65" s="139" t="s">
        <v>1243</v>
      </c>
      <c r="E65" s="20"/>
      <c r="F65" s="131"/>
      <c r="G65" s="132"/>
      <c r="H65" s="125"/>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720"/>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718"/>
      <c r="HJ65" s="718"/>
      <c r="HK65" s="137"/>
      <c r="HL65" s="137"/>
      <c r="HM65" s="137"/>
      <c r="HN65" s="137"/>
    </row>
    <row r="66" spans="1:222" s="138" customFormat="1" ht="15" customHeight="1" x14ac:dyDescent="0.3">
      <c r="A66" s="702" t="s">
        <v>1213</v>
      </c>
      <c r="B66" s="676"/>
      <c r="C66" s="676"/>
      <c r="D66" s="578" t="s">
        <v>1216</v>
      </c>
      <c r="E66" s="20"/>
      <c r="F66" s="131"/>
      <c r="G66" s="132"/>
      <c r="H66" s="125"/>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720"/>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718"/>
      <c r="HJ66" s="718"/>
      <c r="HK66" s="137"/>
      <c r="HL66" s="137"/>
      <c r="HM66" s="137"/>
      <c r="HN66" s="137"/>
    </row>
    <row r="67" spans="1:222" s="138" customFormat="1" ht="15.75" customHeight="1" thickBot="1" x14ac:dyDescent="0.35">
      <c r="A67" s="719" t="s">
        <v>1213</v>
      </c>
      <c r="B67" s="679"/>
      <c r="C67" s="679"/>
      <c r="D67" s="168" t="s">
        <v>129</v>
      </c>
      <c r="E67" s="169"/>
      <c r="F67" s="131"/>
      <c r="G67" s="132"/>
      <c r="H67" s="125"/>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721"/>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36"/>
      <c r="GD67" s="136"/>
      <c r="GE67" s="136"/>
      <c r="GF67" s="136"/>
      <c r="GG67" s="136"/>
      <c r="GH67" s="136"/>
      <c r="GI67" s="136"/>
      <c r="GJ67" s="136"/>
      <c r="GK67" s="136"/>
      <c r="GL67" s="136"/>
      <c r="GM67" s="136"/>
      <c r="GN67" s="136"/>
      <c r="GO67" s="136"/>
      <c r="GP67" s="136"/>
      <c r="GQ67" s="136"/>
      <c r="GR67" s="136"/>
      <c r="GS67" s="136"/>
      <c r="GT67" s="136"/>
      <c r="GU67" s="136"/>
      <c r="GV67" s="136"/>
      <c r="GW67" s="136"/>
      <c r="GX67" s="136"/>
      <c r="GY67" s="136"/>
      <c r="GZ67" s="136"/>
      <c r="HA67" s="136"/>
      <c r="HB67" s="136"/>
      <c r="HC67" s="136"/>
      <c r="HD67" s="136"/>
      <c r="HE67" s="136"/>
      <c r="HF67" s="136"/>
      <c r="HG67" s="136"/>
      <c r="HH67" s="136"/>
      <c r="HI67" s="718"/>
      <c r="HJ67" s="718"/>
      <c r="HK67" s="137"/>
      <c r="HL67" s="137"/>
      <c r="HM67" s="137"/>
      <c r="HN67" s="137"/>
    </row>
    <row r="68" spans="1:222" s="138" customFormat="1" ht="25" x14ac:dyDescent="0.3">
      <c r="A68" s="155" t="s">
        <v>1209</v>
      </c>
      <c r="B68" s="569">
        <v>12</v>
      </c>
      <c r="C68" s="38" t="s">
        <v>1210</v>
      </c>
      <c r="D68" s="133" t="s">
        <v>290</v>
      </c>
      <c r="E68" s="22"/>
      <c r="F68" s="134"/>
      <c r="G68" s="135"/>
      <c r="H68" s="125"/>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722"/>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36"/>
      <c r="HD68" s="136"/>
      <c r="HE68" s="136"/>
      <c r="HF68" s="136"/>
      <c r="HG68" s="136"/>
      <c r="HH68" s="136"/>
      <c r="HI68" s="718"/>
      <c r="HJ68" s="718"/>
      <c r="HK68" s="137"/>
      <c r="HL68" s="137"/>
      <c r="HM68" s="137"/>
      <c r="HN68" s="137"/>
    </row>
    <row r="69" spans="1:222" s="138" customFormat="1" ht="15" customHeight="1" x14ac:dyDescent="0.3">
      <c r="A69" s="702" t="s">
        <v>1213</v>
      </c>
      <c r="B69" s="676"/>
      <c r="C69" s="676"/>
      <c r="D69" s="139" t="s">
        <v>1244</v>
      </c>
      <c r="E69" s="19"/>
      <c r="F69" s="128"/>
      <c r="G69" s="129"/>
      <c r="H69" s="130"/>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720"/>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136"/>
      <c r="GB69" s="136"/>
      <c r="GC69" s="136"/>
      <c r="GD69" s="136"/>
      <c r="GE69" s="136"/>
      <c r="GF69" s="136"/>
      <c r="GG69" s="136"/>
      <c r="GH69" s="136"/>
      <c r="GI69" s="136"/>
      <c r="GJ69" s="136"/>
      <c r="GK69" s="136"/>
      <c r="GL69" s="136"/>
      <c r="GM69" s="136"/>
      <c r="GN69" s="136"/>
      <c r="GO69" s="136"/>
      <c r="GP69" s="136"/>
      <c r="GQ69" s="136"/>
      <c r="GR69" s="136"/>
      <c r="GS69" s="136"/>
      <c r="GT69" s="136"/>
      <c r="GU69" s="136"/>
      <c r="GV69" s="136"/>
      <c r="GW69" s="136"/>
      <c r="GX69" s="136"/>
      <c r="GY69" s="136"/>
      <c r="GZ69" s="136"/>
      <c r="HA69" s="136"/>
      <c r="HB69" s="136"/>
      <c r="HC69" s="136"/>
      <c r="HD69" s="136"/>
      <c r="HE69" s="136"/>
      <c r="HF69" s="136"/>
      <c r="HG69" s="136"/>
      <c r="HH69" s="136"/>
      <c r="HI69" s="718"/>
      <c r="HJ69" s="718"/>
      <c r="HK69" s="137"/>
      <c r="HL69" s="137"/>
      <c r="HM69" s="137"/>
      <c r="HN69" s="137"/>
    </row>
    <row r="70" spans="1:222" s="138" customFormat="1" ht="15" customHeight="1" x14ac:dyDescent="0.3">
      <c r="A70" s="702" t="s">
        <v>1213</v>
      </c>
      <c r="B70" s="676"/>
      <c r="C70" s="676"/>
      <c r="D70" s="578" t="s">
        <v>1235</v>
      </c>
      <c r="E70" s="20"/>
      <c r="F70" s="131"/>
      <c r="G70" s="132"/>
      <c r="H70" s="125"/>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720"/>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c r="HC70" s="136"/>
      <c r="HD70" s="136"/>
      <c r="HE70" s="136"/>
      <c r="HF70" s="136"/>
      <c r="HG70" s="136"/>
      <c r="HH70" s="136"/>
      <c r="HI70" s="718"/>
      <c r="HJ70" s="718"/>
      <c r="HK70" s="137"/>
      <c r="HL70" s="137"/>
      <c r="HM70" s="137"/>
      <c r="HN70" s="137"/>
    </row>
    <row r="71" spans="1:222" s="138" customFormat="1" ht="15.75" customHeight="1" thickBot="1" x14ac:dyDescent="0.35">
      <c r="A71" s="719" t="s">
        <v>1213</v>
      </c>
      <c r="B71" s="679"/>
      <c r="C71" s="679"/>
      <c r="D71" s="168" t="s">
        <v>129</v>
      </c>
      <c r="E71" s="169"/>
      <c r="F71" s="131"/>
      <c r="G71" s="132"/>
      <c r="H71" s="125"/>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721"/>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718"/>
      <c r="HJ71" s="718"/>
      <c r="HK71" s="137"/>
      <c r="HL71" s="137"/>
      <c r="HM71" s="137"/>
      <c r="HN71" s="137"/>
    </row>
    <row r="72" spans="1:222" ht="26.25" customHeight="1" thickBot="1" x14ac:dyDescent="0.35">
      <c r="A72" s="228" t="s">
        <v>1209</v>
      </c>
      <c r="B72" s="229">
        <v>13</v>
      </c>
      <c r="C72" s="228" t="s">
        <v>1210</v>
      </c>
      <c r="D72" s="62" t="s">
        <v>303</v>
      </c>
      <c r="E72" s="230"/>
      <c r="F72" s="191"/>
      <c r="G72" s="259"/>
      <c r="H72" s="130"/>
      <c r="I72" s="771" t="s">
        <v>87</v>
      </c>
      <c r="J72" s="771"/>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c r="DM72" s="263"/>
      <c r="DN72" s="263"/>
      <c r="DO72" s="263"/>
      <c r="DP72" s="566"/>
      <c r="DQ72" s="176"/>
      <c r="DR72" s="176"/>
      <c r="DS72" s="176"/>
      <c r="DT72" s="570"/>
      <c r="DU72" s="570"/>
      <c r="DV72" s="570"/>
      <c r="DW72" s="570"/>
      <c r="DX72" s="570"/>
      <c r="DY72" s="570"/>
      <c r="DZ72" s="570"/>
      <c r="EA72" s="570"/>
      <c r="EB72" s="570"/>
      <c r="EC72" s="570"/>
      <c r="ED72" s="570"/>
      <c r="EE72" s="570"/>
      <c r="EF72" s="570"/>
      <c r="EG72" s="570"/>
      <c r="EH72" s="570"/>
      <c r="EI72" s="570"/>
      <c r="EJ72" s="570"/>
      <c r="EK72" s="570"/>
      <c r="EL72" s="570"/>
      <c r="EM72" s="570"/>
      <c r="EN72" s="570"/>
      <c r="EO72" s="570"/>
      <c r="EP72" s="570"/>
      <c r="EQ72" s="570"/>
      <c r="ER72" s="570"/>
      <c r="ES72" s="570"/>
      <c r="ET72" s="570"/>
      <c r="EU72" s="570"/>
      <c r="EV72" s="570"/>
      <c r="EW72" s="570"/>
      <c r="EX72" s="570"/>
      <c r="EY72" s="570"/>
      <c r="EZ72" s="570"/>
      <c r="FA72" s="570"/>
      <c r="FB72" s="570"/>
      <c r="FC72" s="570"/>
      <c r="FD72" s="570"/>
      <c r="FE72" s="570"/>
      <c r="FF72" s="570"/>
      <c r="FG72" s="570"/>
      <c r="FH72" s="570"/>
      <c r="FI72" s="570"/>
      <c r="FJ72" s="570"/>
      <c r="FK72" s="570"/>
      <c r="FL72" s="570"/>
      <c r="FM72" s="570"/>
      <c r="FN72" s="570"/>
      <c r="FO72" s="570"/>
      <c r="FP72" s="570"/>
      <c r="FQ72" s="570"/>
      <c r="FR72" s="570"/>
      <c r="FS72" s="570"/>
      <c r="FT72" s="570"/>
      <c r="FU72" s="570"/>
      <c r="FV72" s="570"/>
      <c r="FW72" s="570"/>
      <c r="FX72" s="570"/>
      <c r="FY72" s="570"/>
      <c r="FZ72" s="570"/>
      <c r="GA72" s="570"/>
      <c r="GB72" s="570"/>
      <c r="GC72" s="570"/>
      <c r="GD72" s="570"/>
      <c r="GE72" s="570"/>
      <c r="GF72" s="570"/>
      <c r="GG72" s="570"/>
      <c r="GH72" s="570"/>
      <c r="GI72" s="570"/>
      <c r="GJ72" s="570"/>
      <c r="GK72" s="570"/>
      <c r="GL72" s="570"/>
      <c r="GM72" s="570"/>
      <c r="GN72" s="570"/>
      <c r="GO72" s="570"/>
      <c r="GP72" s="570"/>
      <c r="GQ72" s="570"/>
      <c r="GR72" s="570"/>
      <c r="GS72" s="570"/>
      <c r="GT72" s="570"/>
      <c r="GU72" s="570"/>
      <c r="GV72" s="570"/>
      <c r="GW72" s="570"/>
      <c r="GX72" s="570"/>
      <c r="GY72" s="570"/>
      <c r="GZ72" s="570"/>
      <c r="HA72" s="570"/>
      <c r="HB72" s="570"/>
      <c r="HC72" s="570"/>
      <c r="HD72" s="570"/>
      <c r="HE72" s="570"/>
      <c r="HF72" s="570"/>
      <c r="HG72" s="570"/>
      <c r="HH72" s="570"/>
      <c r="HI72" s="570"/>
      <c r="HJ72" s="570"/>
      <c r="HK72" s="570"/>
      <c r="HL72" s="570"/>
      <c r="HM72" s="570"/>
      <c r="HN72" s="570"/>
    </row>
    <row r="73" spans="1:222" ht="38" thickBot="1" x14ac:dyDescent="0.35">
      <c r="A73" s="147" t="s">
        <v>1209</v>
      </c>
      <c r="B73" s="54">
        <v>14</v>
      </c>
      <c r="C73" s="53" t="s">
        <v>1210</v>
      </c>
      <c r="D73" s="55" t="s">
        <v>322</v>
      </c>
      <c r="E73" s="29"/>
      <c r="F73" s="191"/>
      <c r="G73" s="259"/>
      <c r="H73" s="125"/>
      <c r="I73" s="146"/>
      <c r="J73" s="127">
        <f>+COUNTIF(L73:DO73, "Y")</f>
        <v>0</v>
      </c>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671"/>
      <c r="DQ73" s="176"/>
      <c r="DR73" s="176"/>
      <c r="DS73" s="176"/>
      <c r="DT73" s="570"/>
      <c r="DU73" s="570"/>
      <c r="DV73" s="570"/>
      <c r="DW73" s="570"/>
      <c r="DX73" s="570"/>
      <c r="DY73" s="570"/>
      <c r="DZ73" s="570"/>
      <c r="EA73" s="570"/>
      <c r="EB73" s="570"/>
      <c r="EC73" s="570"/>
      <c r="ED73" s="570"/>
      <c r="EE73" s="570"/>
      <c r="EF73" s="570"/>
      <c r="EG73" s="570"/>
      <c r="EH73" s="570"/>
      <c r="EI73" s="570"/>
      <c r="EJ73" s="570"/>
      <c r="EK73" s="570"/>
      <c r="EL73" s="570"/>
      <c r="EM73" s="570"/>
      <c r="EN73" s="570"/>
      <c r="EO73" s="570"/>
      <c r="EP73" s="570"/>
      <c r="EQ73" s="570"/>
      <c r="ER73" s="570"/>
      <c r="ES73" s="570"/>
      <c r="ET73" s="570"/>
      <c r="EU73" s="570"/>
      <c r="EV73" s="570"/>
      <c r="EW73" s="570"/>
      <c r="EX73" s="570"/>
      <c r="EY73" s="570"/>
      <c r="EZ73" s="570"/>
      <c r="FA73" s="570"/>
      <c r="FB73" s="570"/>
      <c r="FC73" s="570"/>
      <c r="FD73" s="570"/>
      <c r="FE73" s="570"/>
      <c r="FF73" s="570"/>
      <c r="FG73" s="570"/>
      <c r="FH73" s="570"/>
      <c r="FI73" s="570"/>
      <c r="FJ73" s="570"/>
      <c r="FK73" s="570"/>
      <c r="FL73" s="570"/>
      <c r="FM73" s="570"/>
      <c r="FN73" s="570"/>
      <c r="FO73" s="570"/>
      <c r="FP73" s="570"/>
      <c r="FQ73" s="570"/>
      <c r="FR73" s="570"/>
      <c r="FS73" s="570"/>
      <c r="FT73" s="570"/>
      <c r="FU73" s="570"/>
      <c r="FV73" s="570"/>
      <c r="FW73" s="570"/>
      <c r="FX73" s="570"/>
      <c r="FY73" s="570"/>
      <c r="FZ73" s="570"/>
      <c r="GA73" s="570"/>
      <c r="GB73" s="570"/>
      <c r="GC73" s="570"/>
      <c r="GD73" s="570"/>
      <c r="GE73" s="570"/>
      <c r="GF73" s="570"/>
      <c r="GG73" s="570"/>
      <c r="GH73" s="570"/>
      <c r="GI73" s="570"/>
      <c r="GJ73" s="570"/>
      <c r="GK73" s="570"/>
      <c r="GL73" s="570"/>
      <c r="GM73" s="570"/>
      <c r="GN73" s="570"/>
      <c r="GO73" s="570"/>
      <c r="GP73" s="570"/>
      <c r="GQ73" s="570"/>
      <c r="GR73" s="570"/>
      <c r="GS73" s="570"/>
      <c r="GT73" s="570"/>
      <c r="GU73" s="570"/>
      <c r="GV73" s="570"/>
      <c r="GW73" s="570"/>
      <c r="GX73" s="570"/>
      <c r="GY73" s="570"/>
      <c r="GZ73" s="570"/>
      <c r="HA73" s="570"/>
      <c r="HB73" s="570"/>
      <c r="HC73" s="570"/>
      <c r="HD73" s="570"/>
      <c r="HE73" s="570"/>
      <c r="HF73" s="570"/>
      <c r="HG73" s="570"/>
      <c r="HH73" s="570"/>
      <c r="HI73" s="570"/>
      <c r="HJ73" s="570"/>
      <c r="HK73" s="570"/>
      <c r="HL73" s="570"/>
      <c r="HM73" s="570"/>
      <c r="HN73" s="570"/>
    </row>
    <row r="74" spans="1:222" ht="14.5" thickBot="1" x14ac:dyDescent="0.35">
      <c r="A74" s="698" t="s">
        <v>1213</v>
      </c>
      <c r="B74" s="676"/>
      <c r="C74" s="676"/>
      <c r="D74" s="578" t="s">
        <v>1241</v>
      </c>
      <c r="E74" s="19"/>
      <c r="F74" s="191"/>
      <c r="G74" s="259"/>
      <c r="H74" s="125"/>
      <c r="I74" s="146"/>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672"/>
      <c r="DQ74" s="176"/>
      <c r="DR74" s="176"/>
      <c r="DS74" s="176"/>
      <c r="DT74" s="570"/>
      <c r="DU74" s="570"/>
      <c r="DV74" s="570"/>
      <c r="DW74" s="570"/>
      <c r="DX74" s="570"/>
      <c r="DY74" s="570"/>
      <c r="DZ74" s="570"/>
      <c r="EA74" s="570"/>
      <c r="EB74" s="570"/>
      <c r="EC74" s="570"/>
      <c r="ED74" s="570"/>
      <c r="EE74" s="570"/>
      <c r="EF74" s="570"/>
      <c r="EG74" s="570"/>
      <c r="EH74" s="570"/>
      <c r="EI74" s="570"/>
      <c r="EJ74" s="570"/>
      <c r="EK74" s="570"/>
      <c r="EL74" s="570"/>
      <c r="EM74" s="570"/>
      <c r="EN74" s="570"/>
      <c r="EO74" s="570"/>
      <c r="EP74" s="570"/>
      <c r="EQ74" s="570"/>
      <c r="ER74" s="570"/>
      <c r="ES74" s="570"/>
      <c r="ET74" s="570"/>
      <c r="EU74" s="570"/>
      <c r="EV74" s="570"/>
      <c r="EW74" s="570"/>
      <c r="EX74" s="570"/>
      <c r="EY74" s="570"/>
      <c r="EZ74" s="570"/>
      <c r="FA74" s="570"/>
      <c r="FB74" s="570"/>
      <c r="FC74" s="570"/>
      <c r="FD74" s="570"/>
      <c r="FE74" s="570"/>
      <c r="FF74" s="570"/>
      <c r="FG74" s="570"/>
      <c r="FH74" s="570"/>
      <c r="FI74" s="570"/>
      <c r="FJ74" s="570"/>
      <c r="FK74" s="570"/>
      <c r="FL74" s="570"/>
      <c r="FM74" s="570"/>
      <c r="FN74" s="570"/>
      <c r="FO74" s="570"/>
      <c r="FP74" s="570"/>
      <c r="FQ74" s="570"/>
      <c r="FR74" s="570"/>
      <c r="FS74" s="570"/>
      <c r="FT74" s="570"/>
      <c r="FU74" s="570"/>
      <c r="FV74" s="570"/>
      <c r="FW74" s="570"/>
      <c r="FX74" s="570"/>
      <c r="FY74" s="570"/>
      <c r="FZ74" s="570"/>
      <c r="GA74" s="570"/>
      <c r="GB74" s="570"/>
      <c r="GC74" s="570"/>
      <c r="GD74" s="570"/>
      <c r="GE74" s="570"/>
      <c r="GF74" s="570"/>
      <c r="GG74" s="570"/>
      <c r="GH74" s="570"/>
      <c r="GI74" s="570"/>
      <c r="GJ74" s="570"/>
      <c r="GK74" s="570"/>
      <c r="GL74" s="570"/>
      <c r="GM74" s="570"/>
      <c r="GN74" s="570"/>
      <c r="GO74" s="570"/>
      <c r="GP74" s="570"/>
      <c r="GQ74" s="570"/>
      <c r="GR74" s="570"/>
      <c r="GS74" s="570"/>
      <c r="GT74" s="570"/>
      <c r="GU74" s="570"/>
      <c r="GV74" s="570"/>
      <c r="GW74" s="570"/>
      <c r="GX74" s="570"/>
      <c r="GY74" s="570"/>
      <c r="GZ74" s="570"/>
      <c r="HA74" s="570"/>
      <c r="HB74" s="570"/>
      <c r="HC74" s="570"/>
      <c r="HD74" s="570"/>
      <c r="HE74" s="570"/>
      <c r="HF74" s="570"/>
      <c r="HG74" s="570"/>
      <c r="HH74" s="570"/>
      <c r="HI74" s="570"/>
      <c r="HJ74" s="570"/>
      <c r="HK74" s="570"/>
      <c r="HL74" s="570"/>
      <c r="HM74" s="570"/>
      <c r="HN74" s="570"/>
    </row>
    <row r="75" spans="1:222" ht="14.5" thickBot="1" x14ac:dyDescent="0.35">
      <c r="A75" s="698" t="s">
        <v>1213</v>
      </c>
      <c r="B75" s="676"/>
      <c r="C75" s="676"/>
      <c r="D75" s="578" t="s">
        <v>1245</v>
      </c>
      <c r="E75" s="20"/>
      <c r="F75" s="191"/>
      <c r="G75" s="259"/>
      <c r="H75" s="125"/>
      <c r="I75" s="146"/>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672"/>
      <c r="DQ75" s="176"/>
      <c r="DR75" s="176"/>
      <c r="DS75" s="176"/>
      <c r="DT75" s="570"/>
      <c r="DU75" s="570"/>
      <c r="DV75" s="570"/>
      <c r="DW75" s="570"/>
      <c r="DX75" s="570"/>
      <c r="DY75" s="570"/>
      <c r="DZ75" s="570"/>
      <c r="EA75" s="570"/>
      <c r="EB75" s="570"/>
      <c r="EC75" s="570"/>
      <c r="ED75" s="570"/>
      <c r="EE75" s="570"/>
      <c r="EF75" s="570"/>
      <c r="EG75" s="570"/>
      <c r="EH75" s="570"/>
      <c r="EI75" s="570"/>
      <c r="EJ75" s="570"/>
      <c r="EK75" s="570"/>
      <c r="EL75" s="570"/>
      <c r="EM75" s="570"/>
      <c r="EN75" s="570"/>
      <c r="EO75" s="570"/>
      <c r="EP75" s="570"/>
      <c r="EQ75" s="570"/>
      <c r="ER75" s="570"/>
      <c r="ES75" s="570"/>
      <c r="ET75" s="570"/>
      <c r="EU75" s="570"/>
      <c r="EV75" s="570"/>
      <c r="EW75" s="570"/>
      <c r="EX75" s="570"/>
      <c r="EY75" s="570"/>
      <c r="EZ75" s="570"/>
      <c r="FA75" s="570"/>
      <c r="FB75" s="570"/>
      <c r="FC75" s="570"/>
      <c r="FD75" s="570"/>
      <c r="FE75" s="570"/>
      <c r="FF75" s="570"/>
      <c r="FG75" s="570"/>
      <c r="FH75" s="570"/>
      <c r="FI75" s="570"/>
      <c r="FJ75" s="570"/>
      <c r="FK75" s="570"/>
      <c r="FL75" s="570"/>
      <c r="FM75" s="570"/>
      <c r="FN75" s="570"/>
      <c r="FO75" s="570"/>
      <c r="FP75" s="570"/>
      <c r="FQ75" s="570"/>
      <c r="FR75" s="570"/>
      <c r="FS75" s="570"/>
      <c r="FT75" s="570"/>
      <c r="FU75" s="570"/>
      <c r="FV75" s="570"/>
      <c r="FW75" s="570"/>
      <c r="FX75" s="570"/>
      <c r="FY75" s="570"/>
      <c r="FZ75" s="570"/>
      <c r="GA75" s="570"/>
      <c r="GB75" s="570"/>
      <c r="GC75" s="570"/>
      <c r="GD75" s="570"/>
      <c r="GE75" s="570"/>
      <c r="GF75" s="570"/>
      <c r="GG75" s="570"/>
      <c r="GH75" s="570"/>
      <c r="GI75" s="570"/>
      <c r="GJ75" s="570"/>
      <c r="GK75" s="570"/>
      <c r="GL75" s="570"/>
      <c r="GM75" s="570"/>
      <c r="GN75" s="570"/>
      <c r="GO75" s="570"/>
      <c r="GP75" s="570"/>
      <c r="GQ75" s="570"/>
      <c r="GR75" s="570"/>
      <c r="GS75" s="570"/>
      <c r="GT75" s="570"/>
      <c r="GU75" s="570"/>
      <c r="GV75" s="570"/>
      <c r="GW75" s="570"/>
      <c r="GX75" s="570"/>
      <c r="GY75" s="570"/>
      <c r="GZ75" s="570"/>
      <c r="HA75" s="570"/>
      <c r="HB75" s="570"/>
      <c r="HC75" s="570"/>
      <c r="HD75" s="570"/>
      <c r="HE75" s="570"/>
      <c r="HF75" s="570"/>
      <c r="HG75" s="570"/>
      <c r="HH75" s="570"/>
      <c r="HI75" s="570"/>
      <c r="HJ75" s="570"/>
      <c r="HK75" s="570"/>
      <c r="HL75" s="570"/>
      <c r="HM75" s="570"/>
      <c r="HN75" s="570"/>
    </row>
    <row r="76" spans="1:222" ht="14.5" thickBot="1" x14ac:dyDescent="0.35">
      <c r="A76" s="698" t="s">
        <v>1213</v>
      </c>
      <c r="B76" s="676"/>
      <c r="C76" s="676"/>
      <c r="D76" s="578" t="s">
        <v>1216</v>
      </c>
      <c r="E76" s="20"/>
      <c r="F76" s="191"/>
      <c r="G76" s="259"/>
      <c r="H76" s="125"/>
      <c r="I76" s="146"/>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672"/>
      <c r="DQ76" s="176"/>
      <c r="DR76" s="176"/>
      <c r="DS76" s="176"/>
      <c r="DT76" s="570"/>
      <c r="DU76" s="570"/>
      <c r="DV76" s="570"/>
      <c r="DW76" s="570"/>
      <c r="DX76" s="570"/>
      <c r="DY76" s="570"/>
      <c r="DZ76" s="570"/>
      <c r="EA76" s="570"/>
      <c r="EB76" s="570"/>
      <c r="EC76" s="570"/>
      <c r="ED76" s="570"/>
      <c r="EE76" s="570"/>
      <c r="EF76" s="570"/>
      <c r="EG76" s="570"/>
      <c r="EH76" s="570"/>
      <c r="EI76" s="570"/>
      <c r="EJ76" s="570"/>
      <c r="EK76" s="570"/>
      <c r="EL76" s="570"/>
      <c r="EM76" s="570"/>
      <c r="EN76" s="570"/>
      <c r="EO76" s="570"/>
      <c r="EP76" s="570"/>
      <c r="EQ76" s="570"/>
      <c r="ER76" s="570"/>
      <c r="ES76" s="570"/>
      <c r="ET76" s="570"/>
      <c r="EU76" s="570"/>
      <c r="EV76" s="570"/>
      <c r="EW76" s="570"/>
      <c r="EX76" s="570"/>
      <c r="EY76" s="570"/>
      <c r="EZ76" s="570"/>
      <c r="FA76" s="570"/>
      <c r="FB76" s="570"/>
      <c r="FC76" s="570"/>
      <c r="FD76" s="570"/>
      <c r="FE76" s="570"/>
      <c r="FF76" s="570"/>
      <c r="FG76" s="570"/>
      <c r="FH76" s="570"/>
      <c r="FI76" s="570"/>
      <c r="FJ76" s="570"/>
      <c r="FK76" s="570"/>
      <c r="FL76" s="570"/>
      <c r="FM76" s="570"/>
      <c r="FN76" s="570"/>
      <c r="FO76" s="570"/>
      <c r="FP76" s="570"/>
      <c r="FQ76" s="570"/>
      <c r="FR76" s="570"/>
      <c r="FS76" s="570"/>
      <c r="FT76" s="570"/>
      <c r="FU76" s="570"/>
      <c r="FV76" s="570"/>
      <c r="FW76" s="570"/>
      <c r="FX76" s="570"/>
      <c r="FY76" s="570"/>
      <c r="FZ76" s="570"/>
      <c r="GA76" s="570"/>
      <c r="GB76" s="570"/>
      <c r="GC76" s="570"/>
      <c r="GD76" s="570"/>
      <c r="GE76" s="570"/>
      <c r="GF76" s="570"/>
      <c r="GG76" s="570"/>
      <c r="GH76" s="570"/>
      <c r="GI76" s="570"/>
      <c r="GJ76" s="570"/>
      <c r="GK76" s="570"/>
      <c r="GL76" s="570"/>
      <c r="GM76" s="570"/>
      <c r="GN76" s="570"/>
      <c r="GO76" s="570"/>
      <c r="GP76" s="570"/>
      <c r="GQ76" s="570"/>
      <c r="GR76" s="570"/>
      <c r="GS76" s="570"/>
      <c r="GT76" s="570"/>
      <c r="GU76" s="570"/>
      <c r="GV76" s="570"/>
      <c r="GW76" s="570"/>
      <c r="GX76" s="570"/>
      <c r="GY76" s="570"/>
      <c r="GZ76" s="570"/>
      <c r="HA76" s="570"/>
      <c r="HB76" s="570"/>
      <c r="HC76" s="570"/>
      <c r="HD76" s="570"/>
      <c r="HE76" s="570"/>
      <c r="HF76" s="570"/>
      <c r="HG76" s="570"/>
      <c r="HH76" s="570"/>
      <c r="HI76" s="570"/>
      <c r="HJ76" s="570"/>
      <c r="HK76" s="570"/>
      <c r="HL76" s="570"/>
      <c r="HM76" s="570"/>
      <c r="HN76" s="570"/>
    </row>
    <row r="77" spans="1:222" ht="14.5" thickBot="1" x14ac:dyDescent="0.35">
      <c r="A77" s="698" t="s">
        <v>1213</v>
      </c>
      <c r="B77" s="676"/>
      <c r="C77" s="676"/>
      <c r="D77" s="565" t="s">
        <v>129</v>
      </c>
      <c r="E77" s="20"/>
      <c r="F77" s="191"/>
      <c r="G77" s="259"/>
      <c r="H77" s="125"/>
      <c r="I77" s="146"/>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672"/>
      <c r="DQ77" s="176"/>
      <c r="DR77" s="176"/>
      <c r="DS77" s="176"/>
      <c r="DT77" s="570"/>
      <c r="DU77" s="570"/>
      <c r="DV77" s="570"/>
      <c r="DW77" s="570"/>
      <c r="DX77" s="570"/>
      <c r="DY77" s="570"/>
      <c r="DZ77" s="570"/>
      <c r="EA77" s="570"/>
      <c r="EB77" s="570"/>
      <c r="EC77" s="570"/>
      <c r="ED77" s="570"/>
      <c r="EE77" s="570"/>
      <c r="EF77" s="570"/>
      <c r="EG77" s="570"/>
      <c r="EH77" s="570"/>
      <c r="EI77" s="570"/>
      <c r="EJ77" s="570"/>
      <c r="EK77" s="570"/>
      <c r="EL77" s="570"/>
      <c r="EM77" s="570"/>
      <c r="EN77" s="570"/>
      <c r="EO77" s="570"/>
      <c r="EP77" s="570"/>
      <c r="EQ77" s="570"/>
      <c r="ER77" s="570"/>
      <c r="ES77" s="570"/>
      <c r="ET77" s="570"/>
      <c r="EU77" s="570"/>
      <c r="EV77" s="570"/>
      <c r="EW77" s="570"/>
      <c r="EX77" s="570"/>
      <c r="EY77" s="570"/>
      <c r="EZ77" s="570"/>
      <c r="FA77" s="570"/>
      <c r="FB77" s="570"/>
      <c r="FC77" s="570"/>
      <c r="FD77" s="570"/>
      <c r="FE77" s="570"/>
      <c r="FF77" s="570"/>
      <c r="FG77" s="570"/>
      <c r="FH77" s="570"/>
      <c r="FI77" s="570"/>
      <c r="FJ77" s="570"/>
      <c r="FK77" s="570"/>
      <c r="FL77" s="570"/>
      <c r="FM77" s="570"/>
      <c r="FN77" s="570"/>
      <c r="FO77" s="570"/>
      <c r="FP77" s="570"/>
      <c r="FQ77" s="570"/>
      <c r="FR77" s="570"/>
      <c r="FS77" s="570"/>
      <c r="FT77" s="570"/>
      <c r="FU77" s="570"/>
      <c r="FV77" s="570"/>
      <c r="FW77" s="570"/>
      <c r="FX77" s="570"/>
      <c r="FY77" s="570"/>
      <c r="FZ77" s="570"/>
      <c r="GA77" s="570"/>
      <c r="GB77" s="570"/>
      <c r="GC77" s="570"/>
      <c r="GD77" s="570"/>
      <c r="GE77" s="570"/>
      <c r="GF77" s="570"/>
      <c r="GG77" s="570"/>
      <c r="GH77" s="570"/>
      <c r="GI77" s="570"/>
      <c r="GJ77" s="570"/>
      <c r="GK77" s="570"/>
      <c r="GL77" s="570"/>
      <c r="GM77" s="570"/>
      <c r="GN77" s="570"/>
      <c r="GO77" s="570"/>
      <c r="GP77" s="570"/>
      <c r="GQ77" s="570"/>
      <c r="GR77" s="570"/>
      <c r="GS77" s="570"/>
      <c r="GT77" s="570"/>
      <c r="GU77" s="570"/>
      <c r="GV77" s="570"/>
      <c r="GW77" s="570"/>
      <c r="GX77" s="570"/>
      <c r="GY77" s="570"/>
      <c r="GZ77" s="570"/>
      <c r="HA77" s="570"/>
      <c r="HB77" s="570"/>
      <c r="HC77" s="570"/>
      <c r="HD77" s="570"/>
      <c r="HE77" s="570"/>
      <c r="HF77" s="570"/>
      <c r="HG77" s="570"/>
      <c r="HH77" s="570"/>
      <c r="HI77" s="570"/>
      <c r="HJ77" s="570"/>
      <c r="HK77" s="570"/>
      <c r="HL77" s="570"/>
      <c r="HM77" s="570"/>
      <c r="HN77" s="570"/>
    </row>
    <row r="78" spans="1:222" s="138" customFormat="1" ht="26.5" customHeight="1" x14ac:dyDescent="0.3">
      <c r="A78" s="147" t="s">
        <v>1209</v>
      </c>
      <c r="B78" s="53">
        <v>15</v>
      </c>
      <c r="C78" s="148" t="s">
        <v>1210</v>
      </c>
      <c r="D78" s="140" t="s">
        <v>340</v>
      </c>
      <c r="E78" s="31"/>
      <c r="F78" s="134"/>
      <c r="G78" s="135"/>
      <c r="H78" s="125"/>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337" t="s">
        <v>1246</v>
      </c>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136"/>
      <c r="GB78" s="136"/>
      <c r="GC78" s="136"/>
      <c r="GD78" s="136"/>
      <c r="GE78" s="136"/>
      <c r="GF78" s="136"/>
      <c r="GG78" s="136"/>
      <c r="GH78" s="136"/>
      <c r="GI78" s="136"/>
      <c r="GJ78" s="136"/>
      <c r="GK78" s="136"/>
      <c r="GL78" s="136"/>
      <c r="GM78" s="136"/>
      <c r="GN78" s="136"/>
      <c r="GO78" s="136"/>
      <c r="GP78" s="136"/>
      <c r="GQ78" s="136"/>
      <c r="GR78" s="136"/>
      <c r="GS78" s="136"/>
      <c r="GT78" s="136"/>
      <c r="GU78" s="136"/>
      <c r="GV78" s="136"/>
      <c r="GW78" s="136"/>
      <c r="GX78" s="136"/>
      <c r="GY78" s="136"/>
      <c r="GZ78" s="136"/>
      <c r="HA78" s="136"/>
      <c r="HB78" s="136"/>
      <c r="HC78" s="136"/>
      <c r="HD78" s="136"/>
      <c r="HE78" s="136"/>
      <c r="HF78" s="136"/>
      <c r="HG78" s="136"/>
      <c r="HH78" s="136"/>
      <c r="HI78" s="718"/>
      <c r="HJ78" s="718"/>
      <c r="HK78" s="137"/>
      <c r="HL78" s="137"/>
      <c r="HM78" s="137"/>
      <c r="HN78" s="137"/>
    </row>
    <row r="79" spans="1:222" s="138" customFormat="1" ht="25" x14ac:dyDescent="0.3">
      <c r="A79" s="698" t="s">
        <v>1213</v>
      </c>
      <c r="B79" s="676"/>
      <c r="C79" s="676"/>
      <c r="D79" s="139" t="s">
        <v>1247</v>
      </c>
      <c r="E79" s="19"/>
      <c r="F79" s="128"/>
      <c r="G79" s="129"/>
      <c r="H79" s="130"/>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770"/>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136"/>
      <c r="GB79" s="136"/>
      <c r="GC79" s="136"/>
      <c r="GD79" s="136"/>
      <c r="GE79" s="136"/>
      <c r="GF79" s="136"/>
      <c r="GG79" s="136"/>
      <c r="GH79" s="136"/>
      <c r="GI79" s="136"/>
      <c r="GJ79" s="136"/>
      <c r="GK79" s="136"/>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718"/>
      <c r="HJ79" s="718"/>
      <c r="HK79" s="137"/>
      <c r="HL79" s="137"/>
      <c r="HM79" s="137"/>
      <c r="HN79" s="137"/>
    </row>
    <row r="80" spans="1:222" s="138" customFormat="1" ht="15" customHeight="1" x14ac:dyDescent="0.3">
      <c r="A80" s="698" t="s">
        <v>1213</v>
      </c>
      <c r="B80" s="676"/>
      <c r="C80" s="676"/>
      <c r="D80" s="139" t="s">
        <v>1248</v>
      </c>
      <c r="E80" s="20"/>
      <c r="F80" s="131"/>
      <c r="G80" s="132"/>
      <c r="H80" s="125"/>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770"/>
      <c r="DQ80" s="136"/>
      <c r="DR80" s="136"/>
      <c r="DS80" s="136"/>
      <c r="DT80" s="136"/>
      <c r="DU80" s="136"/>
      <c r="DV80" s="136"/>
      <c r="DW80" s="136"/>
      <c r="DX80" s="136"/>
      <c r="DY80" s="136"/>
      <c r="DZ80" s="136"/>
      <c r="EA80" s="136"/>
      <c r="EB80" s="136"/>
      <c r="EC80" s="136"/>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136"/>
      <c r="FE80" s="136"/>
      <c r="FF80" s="136"/>
      <c r="FG80" s="136"/>
      <c r="FH80" s="136"/>
      <c r="FI80" s="136"/>
      <c r="FJ80" s="136"/>
      <c r="FK80" s="136"/>
      <c r="FL80" s="136"/>
      <c r="FM80" s="136"/>
      <c r="FN80" s="136"/>
      <c r="FO80" s="136"/>
      <c r="FP80" s="136"/>
      <c r="FQ80" s="136"/>
      <c r="FR80" s="136"/>
      <c r="FS80" s="136"/>
      <c r="FT80" s="136"/>
      <c r="FU80" s="136"/>
      <c r="FV80" s="136"/>
      <c r="FW80" s="136"/>
      <c r="FX80" s="136"/>
      <c r="FY80" s="136"/>
      <c r="FZ80" s="136"/>
      <c r="GA80" s="136"/>
      <c r="GB80" s="136"/>
      <c r="GC80" s="136"/>
      <c r="GD80" s="136"/>
      <c r="GE80" s="136"/>
      <c r="GF80" s="136"/>
      <c r="GG80" s="136"/>
      <c r="GH80" s="136"/>
      <c r="GI80" s="136"/>
      <c r="GJ80" s="136"/>
      <c r="GK80" s="136"/>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718"/>
      <c r="HJ80" s="718"/>
      <c r="HK80" s="137"/>
      <c r="HL80" s="137"/>
      <c r="HM80" s="137"/>
      <c r="HN80" s="137"/>
    </row>
    <row r="81" spans="1:222" s="138" customFormat="1" ht="15" customHeight="1" x14ac:dyDescent="0.3">
      <c r="A81" s="698" t="s">
        <v>1213</v>
      </c>
      <c r="B81" s="676"/>
      <c r="C81" s="676"/>
      <c r="D81" s="139" t="s">
        <v>1249</v>
      </c>
      <c r="E81" s="20"/>
      <c r="F81" s="131"/>
      <c r="G81" s="132"/>
      <c r="H81" s="125"/>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770"/>
      <c r="DQ81" s="136"/>
      <c r="DR81" s="136"/>
      <c r="DS81" s="136"/>
      <c r="DT81" s="136"/>
      <c r="DU81" s="136"/>
      <c r="DV81" s="136"/>
      <c r="DW81" s="136"/>
      <c r="DX81" s="136"/>
      <c r="DY81" s="136"/>
      <c r="DZ81" s="136"/>
      <c r="EA81" s="136"/>
      <c r="EB81" s="136"/>
      <c r="EC81" s="136"/>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136"/>
      <c r="FE81" s="136"/>
      <c r="FF81" s="136"/>
      <c r="FG81" s="136"/>
      <c r="FH81" s="136"/>
      <c r="FI81" s="136"/>
      <c r="FJ81" s="136"/>
      <c r="FK81" s="136"/>
      <c r="FL81" s="136"/>
      <c r="FM81" s="136"/>
      <c r="FN81" s="136"/>
      <c r="FO81" s="136"/>
      <c r="FP81" s="136"/>
      <c r="FQ81" s="136"/>
      <c r="FR81" s="136"/>
      <c r="FS81" s="136"/>
      <c r="FT81" s="136"/>
      <c r="FU81" s="136"/>
      <c r="FV81" s="136"/>
      <c r="FW81" s="136"/>
      <c r="FX81" s="136"/>
      <c r="FY81" s="136"/>
      <c r="FZ81" s="136"/>
      <c r="GA81" s="136"/>
      <c r="GB81" s="136"/>
      <c r="GC81" s="136"/>
      <c r="GD81" s="136"/>
      <c r="GE81" s="136"/>
      <c r="GF81" s="136"/>
      <c r="GG81" s="136"/>
      <c r="GH81" s="136"/>
      <c r="GI81" s="136"/>
      <c r="GJ81" s="136"/>
      <c r="GK81" s="136"/>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718"/>
      <c r="HJ81" s="718"/>
      <c r="HK81" s="137"/>
      <c r="HL81" s="137"/>
      <c r="HM81" s="137"/>
      <c r="HN81" s="137"/>
    </row>
    <row r="82" spans="1:222" s="138" customFormat="1" ht="15" customHeight="1" x14ac:dyDescent="0.3">
      <c r="A82" s="698" t="s">
        <v>1213</v>
      </c>
      <c r="B82" s="676"/>
      <c r="C82" s="676"/>
      <c r="D82" s="578" t="s">
        <v>1250</v>
      </c>
      <c r="E82" s="20"/>
      <c r="F82" s="131"/>
      <c r="G82" s="132"/>
      <c r="H82" s="125"/>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770"/>
      <c r="DQ82" s="136"/>
      <c r="DR82" s="136"/>
      <c r="DS82" s="136"/>
      <c r="DT82" s="136"/>
      <c r="DU82" s="136"/>
      <c r="DV82" s="136"/>
      <c r="DW82" s="136"/>
      <c r="DX82" s="136"/>
      <c r="DY82" s="136"/>
      <c r="DZ82" s="136"/>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718"/>
      <c r="HJ82" s="718"/>
      <c r="HK82" s="137"/>
      <c r="HL82" s="137"/>
      <c r="HM82" s="137"/>
      <c r="HN82" s="137"/>
    </row>
    <row r="83" spans="1:222" s="138" customFormat="1" ht="15" customHeight="1" thickBot="1" x14ac:dyDescent="0.35">
      <c r="A83" s="699" t="s">
        <v>1213</v>
      </c>
      <c r="B83" s="679"/>
      <c r="C83" s="679"/>
      <c r="D83" s="168" t="s">
        <v>129</v>
      </c>
      <c r="E83" s="231"/>
      <c r="F83" s="232"/>
      <c r="G83" s="233"/>
      <c r="H83" s="234"/>
      <c r="I83" s="235"/>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770"/>
      <c r="DQ83" s="136"/>
      <c r="DR83" s="136"/>
      <c r="DS83" s="136"/>
      <c r="DT83" s="136"/>
      <c r="DU83" s="136"/>
      <c r="DV83" s="136"/>
      <c r="DW83" s="136"/>
      <c r="DX83" s="136"/>
      <c r="DY83" s="136"/>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718"/>
      <c r="HJ83" s="718"/>
      <c r="HK83" s="137"/>
      <c r="HL83" s="137"/>
      <c r="HM83" s="137"/>
      <c r="HN83" s="137"/>
    </row>
    <row r="84" spans="1:222" s="138" customFormat="1" ht="26.5" customHeight="1" x14ac:dyDescent="0.3">
      <c r="A84" s="155" t="s">
        <v>1209</v>
      </c>
      <c r="B84" s="569">
        <v>16</v>
      </c>
      <c r="C84" s="38" t="s">
        <v>1210</v>
      </c>
      <c r="D84" s="133" t="s">
        <v>357</v>
      </c>
      <c r="E84" s="22"/>
      <c r="F84" s="134"/>
      <c r="G84" s="135"/>
      <c r="H84" s="125"/>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722"/>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718"/>
      <c r="HJ84" s="718"/>
      <c r="HK84" s="137"/>
      <c r="HL84" s="137"/>
      <c r="HM84" s="137"/>
      <c r="HN84" s="137"/>
    </row>
    <row r="85" spans="1:222" s="138" customFormat="1" ht="15" customHeight="1" x14ac:dyDescent="0.3">
      <c r="A85" s="702" t="s">
        <v>1213</v>
      </c>
      <c r="B85" s="676"/>
      <c r="C85" s="676"/>
      <c r="D85" s="139" t="s">
        <v>1241</v>
      </c>
      <c r="E85" s="19"/>
      <c r="F85" s="128"/>
      <c r="G85" s="129"/>
      <c r="H85" s="130"/>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720"/>
      <c r="DQ85" s="136"/>
      <c r="DR85" s="136"/>
      <c r="DS85" s="136"/>
      <c r="DT85" s="136"/>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718"/>
      <c r="HJ85" s="718"/>
      <c r="HK85" s="137"/>
      <c r="HL85" s="137"/>
      <c r="HM85" s="137"/>
      <c r="HN85" s="137"/>
    </row>
    <row r="86" spans="1:222" s="138" customFormat="1" x14ac:dyDescent="0.3">
      <c r="A86" s="702" t="s">
        <v>1213</v>
      </c>
      <c r="B86" s="676"/>
      <c r="C86" s="676"/>
      <c r="D86" s="139" t="s">
        <v>1245</v>
      </c>
      <c r="E86" s="20"/>
      <c r="F86" s="131"/>
      <c r="G86" s="132"/>
      <c r="H86" s="125"/>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720"/>
      <c r="DQ86" s="136"/>
      <c r="DR86" s="136"/>
      <c r="DS86" s="136"/>
      <c r="DT86" s="136"/>
      <c r="DU86" s="136"/>
      <c r="DV86" s="136"/>
      <c r="DW86" s="136"/>
      <c r="DX86" s="136"/>
      <c r="DY86" s="136"/>
      <c r="DZ86" s="136"/>
      <c r="EA86" s="136"/>
      <c r="EB86" s="136"/>
      <c r="EC86" s="136"/>
      <c r="ED86" s="136"/>
      <c r="EE86" s="136"/>
      <c r="EF86" s="136"/>
      <c r="EG86" s="136"/>
      <c r="EH86" s="136"/>
      <c r="EI86" s="136"/>
      <c r="EJ86" s="136"/>
      <c r="EK86" s="136"/>
      <c r="EL86" s="136"/>
      <c r="EM86" s="136"/>
      <c r="EN86" s="136"/>
      <c r="EO86" s="136"/>
      <c r="EP86" s="136"/>
      <c r="EQ86" s="136"/>
      <c r="ER86" s="136"/>
      <c r="ES86" s="136"/>
      <c r="ET86" s="136"/>
      <c r="EU86" s="136"/>
      <c r="EV86" s="136"/>
      <c r="EW86" s="136"/>
      <c r="EX86" s="136"/>
      <c r="EY86" s="136"/>
      <c r="EZ86" s="136"/>
      <c r="FA86" s="136"/>
      <c r="FB86" s="136"/>
      <c r="FC86" s="136"/>
      <c r="FD86" s="136"/>
      <c r="FE86" s="136"/>
      <c r="FF86" s="136"/>
      <c r="FG86" s="136"/>
      <c r="FH86" s="136"/>
      <c r="FI86" s="136"/>
      <c r="FJ86" s="136"/>
      <c r="FK86" s="136"/>
      <c r="FL86" s="136"/>
      <c r="FM86" s="136"/>
      <c r="FN86" s="136"/>
      <c r="FO86" s="136"/>
      <c r="FP86" s="136"/>
      <c r="FQ86" s="136"/>
      <c r="FR86" s="136"/>
      <c r="FS86" s="136"/>
      <c r="FT86" s="136"/>
      <c r="FU86" s="136"/>
      <c r="FV86" s="136"/>
      <c r="FW86" s="136"/>
      <c r="FX86" s="136"/>
      <c r="FY86" s="136"/>
      <c r="FZ86" s="136"/>
      <c r="GA86" s="136"/>
      <c r="GB86" s="136"/>
      <c r="GC86" s="136"/>
      <c r="GD86" s="136"/>
      <c r="GE86" s="136"/>
      <c r="GF86" s="136"/>
      <c r="GG86" s="136"/>
      <c r="GH86" s="136"/>
      <c r="GI86" s="136"/>
      <c r="GJ86" s="136"/>
      <c r="GK86" s="136"/>
      <c r="GL86" s="136"/>
      <c r="GM86" s="136"/>
      <c r="GN86" s="136"/>
      <c r="GO86" s="136"/>
      <c r="GP86" s="136"/>
      <c r="GQ86" s="136"/>
      <c r="GR86" s="136"/>
      <c r="GS86" s="136"/>
      <c r="GT86" s="136"/>
      <c r="GU86" s="136"/>
      <c r="GV86" s="136"/>
      <c r="GW86" s="136"/>
      <c r="GX86" s="136"/>
      <c r="GY86" s="136"/>
      <c r="GZ86" s="136"/>
      <c r="HA86" s="136"/>
      <c r="HB86" s="136"/>
      <c r="HC86" s="136"/>
      <c r="HD86" s="136"/>
      <c r="HE86" s="136"/>
      <c r="HF86" s="136"/>
      <c r="HG86" s="136"/>
      <c r="HH86" s="136"/>
      <c r="HI86" s="718"/>
      <c r="HJ86" s="718"/>
      <c r="HK86" s="137"/>
      <c r="HL86" s="137"/>
      <c r="HM86" s="137"/>
      <c r="HN86" s="137"/>
    </row>
    <row r="87" spans="1:222" s="138" customFormat="1" ht="15" customHeight="1" x14ac:dyDescent="0.3">
      <c r="A87" s="702" t="s">
        <v>1213</v>
      </c>
      <c r="B87" s="676"/>
      <c r="C87" s="676"/>
      <c r="D87" s="578" t="s">
        <v>1216</v>
      </c>
      <c r="E87" s="20"/>
      <c r="F87" s="131"/>
      <c r="G87" s="132"/>
      <c r="H87" s="125"/>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720"/>
      <c r="DQ87" s="136"/>
      <c r="DR87" s="136"/>
      <c r="DS87" s="136"/>
      <c r="DT87" s="136"/>
      <c r="DU87" s="136"/>
      <c r="DV87" s="136"/>
      <c r="DW87" s="136"/>
      <c r="DX87" s="136"/>
      <c r="DY87" s="136"/>
      <c r="DZ87" s="136"/>
      <c r="EA87" s="136"/>
      <c r="EB87" s="136"/>
      <c r="EC87" s="136"/>
      <c r="ED87" s="136"/>
      <c r="EE87" s="136"/>
      <c r="EF87" s="136"/>
      <c r="EG87" s="136"/>
      <c r="EH87" s="136"/>
      <c r="EI87" s="136"/>
      <c r="EJ87" s="136"/>
      <c r="EK87" s="136"/>
      <c r="EL87" s="136"/>
      <c r="EM87" s="136"/>
      <c r="EN87" s="136"/>
      <c r="EO87" s="136"/>
      <c r="EP87" s="136"/>
      <c r="EQ87" s="136"/>
      <c r="ER87" s="136"/>
      <c r="ES87" s="136"/>
      <c r="ET87" s="136"/>
      <c r="EU87" s="136"/>
      <c r="EV87" s="136"/>
      <c r="EW87" s="136"/>
      <c r="EX87" s="136"/>
      <c r="EY87" s="136"/>
      <c r="EZ87" s="136"/>
      <c r="FA87" s="136"/>
      <c r="FB87" s="136"/>
      <c r="FC87" s="136"/>
      <c r="FD87" s="136"/>
      <c r="FE87" s="136"/>
      <c r="FF87" s="136"/>
      <c r="FG87" s="136"/>
      <c r="FH87" s="136"/>
      <c r="FI87" s="136"/>
      <c r="FJ87" s="136"/>
      <c r="FK87" s="136"/>
      <c r="FL87" s="136"/>
      <c r="FM87" s="136"/>
      <c r="FN87" s="136"/>
      <c r="FO87" s="136"/>
      <c r="FP87" s="136"/>
      <c r="FQ87" s="136"/>
      <c r="FR87" s="136"/>
      <c r="FS87" s="136"/>
      <c r="FT87" s="136"/>
      <c r="FU87" s="136"/>
      <c r="FV87" s="136"/>
      <c r="FW87" s="136"/>
      <c r="FX87" s="136"/>
      <c r="FY87" s="136"/>
      <c r="FZ87" s="136"/>
      <c r="GA87" s="136"/>
      <c r="GB87" s="136"/>
      <c r="GC87" s="136"/>
      <c r="GD87" s="136"/>
      <c r="GE87" s="136"/>
      <c r="GF87" s="136"/>
      <c r="GG87" s="136"/>
      <c r="GH87" s="136"/>
      <c r="GI87" s="136"/>
      <c r="GJ87" s="136"/>
      <c r="GK87" s="136"/>
      <c r="GL87" s="136"/>
      <c r="GM87" s="136"/>
      <c r="GN87" s="136"/>
      <c r="GO87" s="136"/>
      <c r="GP87" s="136"/>
      <c r="GQ87" s="136"/>
      <c r="GR87" s="136"/>
      <c r="GS87" s="136"/>
      <c r="GT87" s="136"/>
      <c r="GU87" s="136"/>
      <c r="GV87" s="136"/>
      <c r="GW87" s="136"/>
      <c r="GX87" s="136"/>
      <c r="GY87" s="136"/>
      <c r="GZ87" s="136"/>
      <c r="HA87" s="136"/>
      <c r="HB87" s="136"/>
      <c r="HC87" s="136"/>
      <c r="HD87" s="136"/>
      <c r="HE87" s="136"/>
      <c r="HF87" s="136"/>
      <c r="HG87" s="136"/>
      <c r="HH87" s="136"/>
      <c r="HI87" s="718"/>
      <c r="HJ87" s="718"/>
      <c r="HK87" s="137"/>
      <c r="HL87" s="137"/>
      <c r="HM87" s="137"/>
      <c r="HN87" s="137"/>
    </row>
    <row r="88" spans="1:222" s="138" customFormat="1" ht="15.75" customHeight="1" thickBot="1" x14ac:dyDescent="0.35">
      <c r="A88" s="719" t="s">
        <v>1213</v>
      </c>
      <c r="B88" s="679"/>
      <c r="C88" s="679"/>
      <c r="D88" s="168" t="s">
        <v>129</v>
      </c>
      <c r="E88" s="169"/>
      <c r="F88" s="131"/>
      <c r="G88" s="132"/>
      <c r="H88" s="125"/>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721"/>
      <c r="DQ88" s="136"/>
      <c r="DR88" s="136"/>
      <c r="DS88" s="136"/>
      <c r="DT88" s="136"/>
      <c r="DU88" s="136"/>
      <c r="DV88" s="136"/>
      <c r="DW88" s="136"/>
      <c r="DX88" s="136"/>
      <c r="DY88" s="136"/>
      <c r="DZ88" s="136"/>
      <c r="EA88" s="136"/>
      <c r="EB88" s="136"/>
      <c r="EC88" s="136"/>
      <c r="ED88" s="136"/>
      <c r="EE88" s="136"/>
      <c r="EF88" s="136"/>
      <c r="EG88" s="136"/>
      <c r="EH88" s="136"/>
      <c r="EI88" s="136"/>
      <c r="EJ88" s="136"/>
      <c r="EK88" s="136"/>
      <c r="EL88" s="136"/>
      <c r="EM88" s="136"/>
      <c r="EN88" s="136"/>
      <c r="EO88" s="136"/>
      <c r="EP88" s="136"/>
      <c r="EQ88" s="136"/>
      <c r="ER88" s="136"/>
      <c r="ES88" s="136"/>
      <c r="ET88" s="136"/>
      <c r="EU88" s="136"/>
      <c r="EV88" s="136"/>
      <c r="EW88" s="136"/>
      <c r="EX88" s="136"/>
      <c r="EY88" s="136"/>
      <c r="EZ88" s="136"/>
      <c r="FA88" s="136"/>
      <c r="FB88" s="136"/>
      <c r="FC88" s="136"/>
      <c r="FD88" s="136"/>
      <c r="FE88" s="136"/>
      <c r="FF88" s="136"/>
      <c r="FG88" s="136"/>
      <c r="FH88" s="136"/>
      <c r="FI88" s="136"/>
      <c r="FJ88" s="136"/>
      <c r="FK88" s="136"/>
      <c r="FL88" s="136"/>
      <c r="FM88" s="136"/>
      <c r="FN88" s="136"/>
      <c r="FO88" s="136"/>
      <c r="FP88" s="136"/>
      <c r="FQ88" s="136"/>
      <c r="FR88" s="136"/>
      <c r="FS88" s="136"/>
      <c r="FT88" s="136"/>
      <c r="FU88" s="136"/>
      <c r="FV88" s="136"/>
      <c r="FW88" s="136"/>
      <c r="FX88" s="136"/>
      <c r="FY88" s="136"/>
      <c r="FZ88" s="136"/>
      <c r="GA88" s="136"/>
      <c r="GB88" s="136"/>
      <c r="GC88" s="136"/>
      <c r="GD88" s="136"/>
      <c r="GE88" s="136"/>
      <c r="GF88" s="136"/>
      <c r="GG88" s="136"/>
      <c r="GH88" s="136"/>
      <c r="GI88" s="136"/>
      <c r="GJ88" s="136"/>
      <c r="GK88" s="136"/>
      <c r="GL88" s="136"/>
      <c r="GM88" s="136"/>
      <c r="GN88" s="136"/>
      <c r="GO88" s="136"/>
      <c r="GP88" s="136"/>
      <c r="GQ88" s="136"/>
      <c r="GR88" s="136"/>
      <c r="GS88" s="136"/>
      <c r="GT88" s="136"/>
      <c r="GU88" s="136"/>
      <c r="GV88" s="136"/>
      <c r="GW88" s="136"/>
      <c r="GX88" s="136"/>
      <c r="GY88" s="136"/>
      <c r="GZ88" s="136"/>
      <c r="HA88" s="136"/>
      <c r="HB88" s="136"/>
      <c r="HC88" s="136"/>
      <c r="HD88" s="136"/>
      <c r="HE88" s="136"/>
      <c r="HF88" s="136"/>
      <c r="HG88" s="136"/>
      <c r="HH88" s="136"/>
      <c r="HI88" s="718"/>
      <c r="HJ88" s="718"/>
      <c r="HK88" s="137"/>
      <c r="HL88" s="137"/>
      <c r="HM88" s="137"/>
      <c r="HN88" s="137"/>
    </row>
    <row r="89" spans="1:222" ht="35" thickBot="1" x14ac:dyDescent="0.35">
      <c r="A89" s="147" t="s">
        <v>1209</v>
      </c>
      <c r="B89" s="54">
        <v>17</v>
      </c>
      <c r="C89" s="53" t="s">
        <v>1210</v>
      </c>
      <c r="D89" s="55" t="s">
        <v>375</v>
      </c>
      <c r="E89" s="29"/>
      <c r="F89" s="191"/>
      <c r="G89" s="259"/>
      <c r="H89" s="125"/>
      <c r="I89" s="146"/>
      <c r="J89" s="127">
        <f>+COUNTIF(L89:DO89, "Y")</f>
        <v>0</v>
      </c>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336" t="s">
        <v>1251</v>
      </c>
      <c r="DQ89" s="176"/>
      <c r="DR89" s="176"/>
      <c r="DS89" s="176"/>
      <c r="DT89" s="570"/>
      <c r="DU89" s="570"/>
      <c r="DV89" s="570"/>
      <c r="DW89" s="570"/>
      <c r="DX89" s="570"/>
      <c r="DY89" s="570"/>
      <c r="DZ89" s="570"/>
      <c r="EA89" s="570"/>
      <c r="EB89" s="570"/>
      <c r="EC89" s="570"/>
      <c r="ED89" s="570"/>
      <c r="EE89" s="570"/>
      <c r="EF89" s="570"/>
      <c r="EG89" s="570"/>
      <c r="EH89" s="570"/>
      <c r="EI89" s="570"/>
      <c r="EJ89" s="570"/>
      <c r="EK89" s="570"/>
      <c r="EL89" s="570"/>
      <c r="EM89" s="570"/>
      <c r="EN89" s="570"/>
      <c r="EO89" s="570"/>
      <c r="EP89" s="570"/>
      <c r="EQ89" s="570"/>
      <c r="ER89" s="570"/>
      <c r="ES89" s="570"/>
      <c r="ET89" s="570"/>
      <c r="EU89" s="570"/>
      <c r="EV89" s="570"/>
      <c r="EW89" s="570"/>
      <c r="EX89" s="570"/>
      <c r="EY89" s="570"/>
      <c r="EZ89" s="570"/>
      <c r="FA89" s="570"/>
      <c r="FB89" s="570"/>
      <c r="FC89" s="570"/>
      <c r="FD89" s="570"/>
      <c r="FE89" s="570"/>
      <c r="FF89" s="570"/>
      <c r="FG89" s="570"/>
      <c r="FH89" s="570"/>
      <c r="FI89" s="570"/>
      <c r="FJ89" s="570"/>
      <c r="FK89" s="570"/>
      <c r="FL89" s="570"/>
      <c r="FM89" s="570"/>
      <c r="FN89" s="570"/>
      <c r="FO89" s="570"/>
      <c r="FP89" s="570"/>
      <c r="FQ89" s="570"/>
      <c r="FR89" s="570"/>
      <c r="FS89" s="570"/>
      <c r="FT89" s="570"/>
      <c r="FU89" s="570"/>
      <c r="FV89" s="570"/>
      <c r="FW89" s="570"/>
      <c r="FX89" s="570"/>
      <c r="FY89" s="570"/>
      <c r="FZ89" s="570"/>
      <c r="GA89" s="570"/>
      <c r="GB89" s="570"/>
      <c r="GC89" s="570"/>
      <c r="GD89" s="570"/>
      <c r="GE89" s="570"/>
      <c r="GF89" s="570"/>
      <c r="GG89" s="570"/>
      <c r="GH89" s="570"/>
      <c r="GI89" s="570"/>
      <c r="GJ89" s="570"/>
      <c r="GK89" s="570"/>
      <c r="GL89" s="570"/>
      <c r="GM89" s="570"/>
      <c r="GN89" s="570"/>
      <c r="GO89" s="570"/>
      <c r="GP89" s="570"/>
      <c r="GQ89" s="570"/>
      <c r="GR89" s="570"/>
      <c r="GS89" s="570"/>
      <c r="GT89" s="570"/>
      <c r="GU89" s="570"/>
      <c r="GV89" s="570"/>
      <c r="GW89" s="570"/>
      <c r="GX89" s="570"/>
      <c r="GY89" s="570"/>
      <c r="GZ89" s="570"/>
      <c r="HA89" s="570"/>
      <c r="HB89" s="570"/>
      <c r="HC89" s="570"/>
      <c r="HD89" s="570"/>
      <c r="HE89" s="570"/>
      <c r="HF89" s="570"/>
      <c r="HG89" s="570"/>
      <c r="HH89" s="570"/>
      <c r="HI89" s="570"/>
      <c r="HJ89" s="570"/>
      <c r="HK89" s="570"/>
      <c r="HL89" s="570"/>
      <c r="HM89" s="570"/>
      <c r="HN89" s="570"/>
    </row>
    <row r="90" spans="1:222" ht="14.5" thickBot="1" x14ac:dyDescent="0.35">
      <c r="A90" s="698" t="s">
        <v>1213</v>
      </c>
      <c r="B90" s="676"/>
      <c r="C90" s="676"/>
      <c r="D90" s="578" t="s">
        <v>1252</v>
      </c>
      <c r="E90" s="19"/>
      <c r="F90" s="191"/>
      <c r="G90" s="259"/>
      <c r="H90" s="125"/>
      <c r="I90" s="146"/>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672"/>
      <c r="DQ90" s="176"/>
      <c r="DR90" s="176"/>
      <c r="DS90" s="176"/>
      <c r="DT90" s="570"/>
      <c r="DU90" s="570"/>
      <c r="DV90" s="570"/>
      <c r="DW90" s="570"/>
      <c r="DX90" s="570"/>
      <c r="DY90" s="570"/>
      <c r="DZ90" s="570"/>
      <c r="EA90" s="570"/>
      <c r="EB90" s="570"/>
      <c r="EC90" s="570"/>
      <c r="ED90" s="570"/>
      <c r="EE90" s="570"/>
      <c r="EF90" s="570"/>
      <c r="EG90" s="570"/>
      <c r="EH90" s="570"/>
      <c r="EI90" s="570"/>
      <c r="EJ90" s="570"/>
      <c r="EK90" s="570"/>
      <c r="EL90" s="570"/>
      <c r="EM90" s="570"/>
      <c r="EN90" s="570"/>
      <c r="EO90" s="570"/>
      <c r="EP90" s="570"/>
      <c r="EQ90" s="570"/>
      <c r="ER90" s="570"/>
      <c r="ES90" s="570"/>
      <c r="ET90" s="570"/>
      <c r="EU90" s="570"/>
      <c r="EV90" s="570"/>
      <c r="EW90" s="570"/>
      <c r="EX90" s="570"/>
      <c r="EY90" s="570"/>
      <c r="EZ90" s="570"/>
      <c r="FA90" s="570"/>
      <c r="FB90" s="570"/>
      <c r="FC90" s="570"/>
      <c r="FD90" s="570"/>
      <c r="FE90" s="570"/>
      <c r="FF90" s="570"/>
      <c r="FG90" s="570"/>
      <c r="FH90" s="570"/>
      <c r="FI90" s="570"/>
      <c r="FJ90" s="570"/>
      <c r="FK90" s="570"/>
      <c r="FL90" s="570"/>
      <c r="FM90" s="570"/>
      <c r="FN90" s="570"/>
      <c r="FO90" s="570"/>
      <c r="FP90" s="570"/>
      <c r="FQ90" s="570"/>
      <c r="FR90" s="570"/>
      <c r="FS90" s="570"/>
      <c r="FT90" s="570"/>
      <c r="FU90" s="570"/>
      <c r="FV90" s="570"/>
      <c r="FW90" s="570"/>
      <c r="FX90" s="570"/>
      <c r="FY90" s="570"/>
      <c r="FZ90" s="570"/>
      <c r="GA90" s="570"/>
      <c r="GB90" s="570"/>
      <c r="GC90" s="570"/>
      <c r="GD90" s="570"/>
      <c r="GE90" s="570"/>
      <c r="GF90" s="570"/>
      <c r="GG90" s="570"/>
      <c r="GH90" s="570"/>
      <c r="GI90" s="570"/>
      <c r="GJ90" s="570"/>
      <c r="GK90" s="570"/>
      <c r="GL90" s="570"/>
      <c r="GM90" s="570"/>
      <c r="GN90" s="570"/>
      <c r="GO90" s="570"/>
      <c r="GP90" s="570"/>
      <c r="GQ90" s="570"/>
      <c r="GR90" s="570"/>
      <c r="GS90" s="570"/>
      <c r="GT90" s="570"/>
      <c r="GU90" s="570"/>
      <c r="GV90" s="570"/>
      <c r="GW90" s="570"/>
      <c r="GX90" s="570"/>
      <c r="GY90" s="570"/>
      <c r="GZ90" s="570"/>
      <c r="HA90" s="570"/>
      <c r="HB90" s="570"/>
      <c r="HC90" s="570"/>
      <c r="HD90" s="570"/>
      <c r="HE90" s="570"/>
      <c r="HF90" s="570"/>
      <c r="HG90" s="570"/>
      <c r="HH90" s="570"/>
      <c r="HI90" s="570"/>
      <c r="HJ90" s="570"/>
      <c r="HK90" s="570"/>
      <c r="HL90" s="570"/>
      <c r="HM90" s="570"/>
      <c r="HN90" s="570"/>
    </row>
    <row r="91" spans="1:222" ht="14.5" thickBot="1" x14ac:dyDescent="0.35">
      <c r="A91" s="698" t="s">
        <v>1213</v>
      </c>
      <c r="B91" s="676"/>
      <c r="C91" s="676"/>
      <c r="D91" s="578" t="s">
        <v>1235</v>
      </c>
      <c r="E91" s="20"/>
      <c r="F91" s="191"/>
      <c r="G91" s="259"/>
      <c r="H91" s="125"/>
      <c r="I91" s="146"/>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672"/>
      <c r="DQ91" s="176"/>
      <c r="DR91" s="176"/>
      <c r="DS91" s="176"/>
      <c r="DT91" s="570"/>
      <c r="DU91" s="570"/>
      <c r="DV91" s="570"/>
      <c r="DW91" s="570"/>
      <c r="DX91" s="570"/>
      <c r="DY91" s="570"/>
      <c r="DZ91" s="570"/>
      <c r="EA91" s="570"/>
      <c r="EB91" s="570"/>
      <c r="EC91" s="570"/>
      <c r="ED91" s="570"/>
      <c r="EE91" s="570"/>
      <c r="EF91" s="570"/>
      <c r="EG91" s="570"/>
      <c r="EH91" s="570"/>
      <c r="EI91" s="570"/>
      <c r="EJ91" s="570"/>
      <c r="EK91" s="570"/>
      <c r="EL91" s="570"/>
      <c r="EM91" s="570"/>
      <c r="EN91" s="570"/>
      <c r="EO91" s="570"/>
      <c r="EP91" s="570"/>
      <c r="EQ91" s="570"/>
      <c r="ER91" s="570"/>
      <c r="ES91" s="570"/>
      <c r="ET91" s="570"/>
      <c r="EU91" s="570"/>
      <c r="EV91" s="570"/>
      <c r="EW91" s="570"/>
      <c r="EX91" s="570"/>
      <c r="EY91" s="570"/>
      <c r="EZ91" s="570"/>
      <c r="FA91" s="570"/>
      <c r="FB91" s="570"/>
      <c r="FC91" s="570"/>
      <c r="FD91" s="570"/>
      <c r="FE91" s="570"/>
      <c r="FF91" s="570"/>
      <c r="FG91" s="570"/>
      <c r="FH91" s="570"/>
      <c r="FI91" s="570"/>
      <c r="FJ91" s="570"/>
      <c r="FK91" s="570"/>
      <c r="FL91" s="570"/>
      <c r="FM91" s="570"/>
      <c r="FN91" s="570"/>
      <c r="FO91" s="570"/>
      <c r="FP91" s="570"/>
      <c r="FQ91" s="570"/>
      <c r="FR91" s="570"/>
      <c r="FS91" s="570"/>
      <c r="FT91" s="570"/>
      <c r="FU91" s="570"/>
      <c r="FV91" s="570"/>
      <c r="FW91" s="570"/>
      <c r="FX91" s="570"/>
      <c r="FY91" s="570"/>
      <c r="FZ91" s="570"/>
      <c r="GA91" s="570"/>
      <c r="GB91" s="570"/>
      <c r="GC91" s="570"/>
      <c r="GD91" s="570"/>
      <c r="GE91" s="570"/>
      <c r="GF91" s="570"/>
      <c r="GG91" s="570"/>
      <c r="GH91" s="570"/>
      <c r="GI91" s="570"/>
      <c r="GJ91" s="570"/>
      <c r="GK91" s="570"/>
      <c r="GL91" s="570"/>
      <c r="GM91" s="570"/>
      <c r="GN91" s="570"/>
      <c r="GO91" s="570"/>
      <c r="GP91" s="570"/>
      <c r="GQ91" s="570"/>
      <c r="GR91" s="570"/>
      <c r="GS91" s="570"/>
      <c r="GT91" s="570"/>
      <c r="GU91" s="570"/>
      <c r="GV91" s="570"/>
      <c r="GW91" s="570"/>
      <c r="GX91" s="570"/>
      <c r="GY91" s="570"/>
      <c r="GZ91" s="570"/>
      <c r="HA91" s="570"/>
      <c r="HB91" s="570"/>
      <c r="HC91" s="570"/>
      <c r="HD91" s="570"/>
      <c r="HE91" s="570"/>
      <c r="HF91" s="570"/>
      <c r="HG91" s="570"/>
      <c r="HH91" s="570"/>
      <c r="HI91" s="570"/>
      <c r="HJ91" s="570"/>
      <c r="HK91" s="570"/>
      <c r="HL91" s="570"/>
      <c r="HM91" s="570"/>
      <c r="HN91" s="570"/>
    </row>
    <row r="92" spans="1:222" ht="14.5" thickBot="1" x14ac:dyDescent="0.35">
      <c r="A92" s="698" t="s">
        <v>1213</v>
      </c>
      <c r="B92" s="676"/>
      <c r="C92" s="676"/>
      <c r="D92" s="565" t="s">
        <v>129</v>
      </c>
      <c r="E92" s="20"/>
      <c r="F92" s="191"/>
      <c r="G92" s="259"/>
      <c r="H92" s="125"/>
      <c r="I92" s="146"/>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723"/>
      <c r="DQ92" s="176"/>
      <c r="DR92" s="176"/>
      <c r="DS92" s="176"/>
      <c r="DT92" s="570"/>
      <c r="DU92" s="570"/>
      <c r="DV92" s="570"/>
      <c r="DW92" s="570"/>
      <c r="DX92" s="570"/>
      <c r="DY92" s="570"/>
      <c r="DZ92" s="570"/>
      <c r="EA92" s="570"/>
      <c r="EB92" s="570"/>
      <c r="EC92" s="570"/>
      <c r="ED92" s="570"/>
      <c r="EE92" s="570"/>
      <c r="EF92" s="570"/>
      <c r="EG92" s="570"/>
      <c r="EH92" s="570"/>
      <c r="EI92" s="570"/>
      <c r="EJ92" s="570"/>
      <c r="EK92" s="570"/>
      <c r="EL92" s="570"/>
      <c r="EM92" s="570"/>
      <c r="EN92" s="570"/>
      <c r="EO92" s="570"/>
      <c r="EP92" s="570"/>
      <c r="EQ92" s="570"/>
      <c r="ER92" s="570"/>
      <c r="ES92" s="570"/>
      <c r="ET92" s="570"/>
      <c r="EU92" s="570"/>
      <c r="EV92" s="570"/>
      <c r="EW92" s="570"/>
      <c r="EX92" s="570"/>
      <c r="EY92" s="570"/>
      <c r="EZ92" s="570"/>
      <c r="FA92" s="570"/>
      <c r="FB92" s="570"/>
      <c r="FC92" s="570"/>
      <c r="FD92" s="570"/>
      <c r="FE92" s="570"/>
      <c r="FF92" s="570"/>
      <c r="FG92" s="570"/>
      <c r="FH92" s="570"/>
      <c r="FI92" s="570"/>
      <c r="FJ92" s="570"/>
      <c r="FK92" s="570"/>
      <c r="FL92" s="570"/>
      <c r="FM92" s="570"/>
      <c r="FN92" s="570"/>
      <c r="FO92" s="570"/>
      <c r="FP92" s="570"/>
      <c r="FQ92" s="570"/>
      <c r="FR92" s="570"/>
      <c r="FS92" s="570"/>
      <c r="FT92" s="570"/>
      <c r="FU92" s="570"/>
      <c r="FV92" s="570"/>
      <c r="FW92" s="570"/>
      <c r="FX92" s="570"/>
      <c r="FY92" s="570"/>
      <c r="FZ92" s="570"/>
      <c r="GA92" s="570"/>
      <c r="GB92" s="570"/>
      <c r="GC92" s="570"/>
      <c r="GD92" s="570"/>
      <c r="GE92" s="570"/>
      <c r="GF92" s="570"/>
      <c r="GG92" s="570"/>
      <c r="GH92" s="570"/>
      <c r="GI92" s="570"/>
      <c r="GJ92" s="570"/>
      <c r="GK92" s="570"/>
      <c r="GL92" s="570"/>
      <c r="GM92" s="570"/>
      <c r="GN92" s="570"/>
      <c r="GO92" s="570"/>
      <c r="GP92" s="570"/>
      <c r="GQ92" s="570"/>
      <c r="GR92" s="570"/>
      <c r="GS92" s="570"/>
      <c r="GT92" s="570"/>
      <c r="GU92" s="570"/>
      <c r="GV92" s="570"/>
      <c r="GW92" s="570"/>
      <c r="GX92" s="570"/>
      <c r="GY92" s="570"/>
      <c r="GZ92" s="570"/>
      <c r="HA92" s="570"/>
      <c r="HB92" s="570"/>
      <c r="HC92" s="570"/>
      <c r="HD92" s="570"/>
      <c r="HE92" s="570"/>
      <c r="HF92" s="570"/>
      <c r="HG92" s="570"/>
      <c r="HH92" s="570"/>
      <c r="HI92" s="570"/>
      <c r="HJ92" s="570"/>
      <c r="HK92" s="570"/>
      <c r="HL92" s="570"/>
      <c r="HM92" s="570"/>
      <c r="HN92" s="570"/>
    </row>
    <row r="93" spans="1:222" ht="25.5" thickBot="1" x14ac:dyDescent="0.35">
      <c r="A93" s="147" t="s">
        <v>1209</v>
      </c>
      <c r="B93" s="54">
        <v>18</v>
      </c>
      <c r="C93" s="53" t="s">
        <v>1210</v>
      </c>
      <c r="D93" s="55" t="s">
        <v>1253</v>
      </c>
      <c r="E93" s="29"/>
      <c r="F93" s="191"/>
      <c r="G93" s="259"/>
      <c r="H93" s="125"/>
      <c r="I93" s="146"/>
      <c r="J93" s="127">
        <f>+COUNTIF(L93:DO93, "Y")</f>
        <v>0</v>
      </c>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671"/>
      <c r="DQ93" s="176"/>
      <c r="DR93" s="176"/>
      <c r="DS93" s="176"/>
      <c r="DT93" s="570"/>
      <c r="DU93" s="570"/>
      <c r="DV93" s="570"/>
      <c r="DW93" s="570"/>
      <c r="DX93" s="570"/>
      <c r="DY93" s="570"/>
      <c r="DZ93" s="570"/>
      <c r="EA93" s="570"/>
      <c r="EB93" s="570"/>
      <c r="EC93" s="570"/>
      <c r="ED93" s="570"/>
      <c r="EE93" s="570"/>
      <c r="EF93" s="570"/>
      <c r="EG93" s="570"/>
      <c r="EH93" s="570"/>
      <c r="EI93" s="570"/>
      <c r="EJ93" s="570"/>
      <c r="EK93" s="570"/>
      <c r="EL93" s="570"/>
      <c r="EM93" s="570"/>
      <c r="EN93" s="570"/>
      <c r="EO93" s="570"/>
      <c r="EP93" s="570"/>
      <c r="EQ93" s="570"/>
      <c r="ER93" s="570"/>
      <c r="ES93" s="570"/>
      <c r="ET93" s="570"/>
      <c r="EU93" s="570"/>
      <c r="EV93" s="570"/>
      <c r="EW93" s="570"/>
      <c r="EX93" s="570"/>
      <c r="EY93" s="570"/>
      <c r="EZ93" s="570"/>
      <c r="FA93" s="570"/>
      <c r="FB93" s="570"/>
      <c r="FC93" s="570"/>
      <c r="FD93" s="570"/>
      <c r="FE93" s="570"/>
      <c r="FF93" s="570"/>
      <c r="FG93" s="570"/>
      <c r="FH93" s="570"/>
      <c r="FI93" s="570"/>
      <c r="FJ93" s="570"/>
      <c r="FK93" s="570"/>
      <c r="FL93" s="570"/>
      <c r="FM93" s="570"/>
      <c r="FN93" s="570"/>
      <c r="FO93" s="570"/>
      <c r="FP93" s="570"/>
      <c r="FQ93" s="570"/>
      <c r="FR93" s="570"/>
      <c r="FS93" s="570"/>
      <c r="FT93" s="570"/>
      <c r="FU93" s="570"/>
      <c r="FV93" s="570"/>
      <c r="FW93" s="570"/>
      <c r="FX93" s="570"/>
      <c r="FY93" s="570"/>
      <c r="FZ93" s="570"/>
      <c r="GA93" s="570"/>
      <c r="GB93" s="570"/>
      <c r="GC93" s="570"/>
      <c r="GD93" s="570"/>
      <c r="GE93" s="570"/>
      <c r="GF93" s="570"/>
      <c r="GG93" s="570"/>
      <c r="GH93" s="570"/>
      <c r="GI93" s="570"/>
      <c r="GJ93" s="570"/>
      <c r="GK93" s="570"/>
      <c r="GL93" s="570"/>
      <c r="GM93" s="570"/>
      <c r="GN93" s="570"/>
      <c r="GO93" s="570"/>
      <c r="GP93" s="570"/>
      <c r="GQ93" s="570"/>
      <c r="GR93" s="570"/>
      <c r="GS93" s="570"/>
      <c r="GT93" s="570"/>
      <c r="GU93" s="570"/>
      <c r="GV93" s="570"/>
      <c r="GW93" s="570"/>
      <c r="GX93" s="570"/>
      <c r="GY93" s="570"/>
      <c r="GZ93" s="570"/>
      <c r="HA93" s="570"/>
      <c r="HB93" s="570"/>
      <c r="HC93" s="570"/>
      <c r="HD93" s="570"/>
      <c r="HE93" s="570"/>
      <c r="HF93" s="570"/>
      <c r="HG93" s="570"/>
      <c r="HH93" s="570"/>
      <c r="HI93" s="570"/>
      <c r="HJ93" s="570"/>
      <c r="HK93" s="570"/>
      <c r="HL93" s="570"/>
      <c r="HM93" s="570"/>
      <c r="HN93" s="570"/>
    </row>
    <row r="94" spans="1:222" ht="14.5" thickBot="1" x14ac:dyDescent="0.35">
      <c r="A94" s="698" t="s">
        <v>1213</v>
      </c>
      <c r="B94" s="676"/>
      <c r="C94" s="676"/>
      <c r="D94" s="578" t="s">
        <v>1254</v>
      </c>
      <c r="E94" s="19"/>
      <c r="F94" s="191"/>
      <c r="G94" s="259"/>
      <c r="H94" s="125"/>
      <c r="I94" s="146"/>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7"/>
      <c r="CV94" s="127"/>
      <c r="CW94" s="127"/>
      <c r="CX94" s="127"/>
      <c r="CY94" s="127"/>
      <c r="CZ94" s="127"/>
      <c r="DA94" s="127"/>
      <c r="DB94" s="127"/>
      <c r="DC94" s="127"/>
      <c r="DD94" s="127"/>
      <c r="DE94" s="127"/>
      <c r="DF94" s="127"/>
      <c r="DG94" s="127"/>
      <c r="DH94" s="127"/>
      <c r="DI94" s="127"/>
      <c r="DJ94" s="127"/>
      <c r="DK94" s="127"/>
      <c r="DL94" s="127"/>
      <c r="DM94" s="127"/>
      <c r="DN94" s="127"/>
      <c r="DO94" s="127"/>
      <c r="DP94" s="672"/>
      <c r="DQ94" s="176"/>
      <c r="DR94" s="176"/>
      <c r="DS94" s="176"/>
      <c r="DT94" s="570"/>
      <c r="DU94" s="570"/>
      <c r="DV94" s="570"/>
      <c r="DW94" s="570"/>
      <c r="DX94" s="570"/>
      <c r="DY94" s="570"/>
      <c r="DZ94" s="570"/>
      <c r="EA94" s="570"/>
      <c r="EB94" s="570"/>
      <c r="EC94" s="570"/>
      <c r="ED94" s="570"/>
      <c r="EE94" s="570"/>
      <c r="EF94" s="570"/>
      <c r="EG94" s="570"/>
      <c r="EH94" s="570"/>
      <c r="EI94" s="570"/>
      <c r="EJ94" s="570"/>
      <c r="EK94" s="570"/>
      <c r="EL94" s="570"/>
      <c r="EM94" s="570"/>
      <c r="EN94" s="570"/>
      <c r="EO94" s="570"/>
      <c r="EP94" s="570"/>
      <c r="EQ94" s="570"/>
      <c r="ER94" s="570"/>
      <c r="ES94" s="570"/>
      <c r="ET94" s="570"/>
      <c r="EU94" s="570"/>
      <c r="EV94" s="570"/>
      <c r="EW94" s="570"/>
      <c r="EX94" s="570"/>
      <c r="EY94" s="570"/>
      <c r="EZ94" s="570"/>
      <c r="FA94" s="570"/>
      <c r="FB94" s="570"/>
      <c r="FC94" s="570"/>
      <c r="FD94" s="570"/>
      <c r="FE94" s="570"/>
      <c r="FF94" s="570"/>
      <c r="FG94" s="570"/>
      <c r="FH94" s="570"/>
      <c r="FI94" s="570"/>
      <c r="FJ94" s="570"/>
      <c r="FK94" s="570"/>
      <c r="FL94" s="570"/>
      <c r="FM94" s="570"/>
      <c r="FN94" s="570"/>
      <c r="FO94" s="570"/>
      <c r="FP94" s="570"/>
      <c r="FQ94" s="570"/>
      <c r="FR94" s="570"/>
      <c r="FS94" s="570"/>
      <c r="FT94" s="570"/>
      <c r="FU94" s="570"/>
      <c r="FV94" s="570"/>
      <c r="FW94" s="570"/>
      <c r="FX94" s="570"/>
      <c r="FY94" s="570"/>
      <c r="FZ94" s="570"/>
      <c r="GA94" s="570"/>
      <c r="GB94" s="570"/>
      <c r="GC94" s="570"/>
      <c r="GD94" s="570"/>
      <c r="GE94" s="570"/>
      <c r="GF94" s="570"/>
      <c r="GG94" s="570"/>
      <c r="GH94" s="570"/>
      <c r="GI94" s="570"/>
      <c r="GJ94" s="570"/>
      <c r="GK94" s="570"/>
      <c r="GL94" s="570"/>
      <c r="GM94" s="570"/>
      <c r="GN94" s="570"/>
      <c r="GO94" s="570"/>
      <c r="GP94" s="570"/>
      <c r="GQ94" s="570"/>
      <c r="GR94" s="570"/>
      <c r="GS94" s="570"/>
      <c r="GT94" s="570"/>
      <c r="GU94" s="570"/>
      <c r="GV94" s="570"/>
      <c r="GW94" s="570"/>
      <c r="GX94" s="570"/>
      <c r="GY94" s="570"/>
      <c r="GZ94" s="570"/>
      <c r="HA94" s="570"/>
      <c r="HB94" s="570"/>
      <c r="HC94" s="570"/>
      <c r="HD94" s="570"/>
      <c r="HE94" s="570"/>
      <c r="HF94" s="570"/>
      <c r="HG94" s="570"/>
      <c r="HH94" s="570"/>
      <c r="HI94" s="570"/>
      <c r="HJ94" s="570"/>
      <c r="HK94" s="570"/>
      <c r="HL94" s="570"/>
      <c r="HM94" s="570"/>
      <c r="HN94" s="570"/>
    </row>
    <row r="95" spans="1:222" ht="14.5" thickBot="1" x14ac:dyDescent="0.35">
      <c r="A95" s="698" t="s">
        <v>1213</v>
      </c>
      <c r="B95" s="676"/>
      <c r="C95" s="676"/>
      <c r="D95" s="578" t="s">
        <v>1235</v>
      </c>
      <c r="E95" s="20"/>
      <c r="F95" s="191"/>
      <c r="G95" s="259"/>
      <c r="H95" s="125"/>
      <c r="I95" s="146"/>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672"/>
      <c r="DQ95" s="176"/>
      <c r="DR95" s="176"/>
      <c r="DS95" s="176"/>
      <c r="DT95" s="570"/>
      <c r="DU95" s="570"/>
      <c r="DV95" s="570"/>
      <c r="DW95" s="570"/>
      <c r="DX95" s="570"/>
      <c r="DY95" s="570"/>
      <c r="DZ95" s="570"/>
      <c r="EA95" s="570"/>
      <c r="EB95" s="570"/>
      <c r="EC95" s="570"/>
      <c r="ED95" s="570"/>
      <c r="EE95" s="570"/>
      <c r="EF95" s="570"/>
      <c r="EG95" s="570"/>
      <c r="EH95" s="570"/>
      <c r="EI95" s="570"/>
      <c r="EJ95" s="570"/>
      <c r="EK95" s="570"/>
      <c r="EL95" s="570"/>
      <c r="EM95" s="570"/>
      <c r="EN95" s="570"/>
      <c r="EO95" s="570"/>
      <c r="EP95" s="570"/>
      <c r="EQ95" s="570"/>
      <c r="ER95" s="570"/>
      <c r="ES95" s="570"/>
      <c r="ET95" s="570"/>
      <c r="EU95" s="570"/>
      <c r="EV95" s="570"/>
      <c r="EW95" s="570"/>
      <c r="EX95" s="570"/>
      <c r="EY95" s="570"/>
      <c r="EZ95" s="570"/>
      <c r="FA95" s="570"/>
      <c r="FB95" s="570"/>
      <c r="FC95" s="570"/>
      <c r="FD95" s="570"/>
      <c r="FE95" s="570"/>
      <c r="FF95" s="570"/>
      <c r="FG95" s="570"/>
      <c r="FH95" s="570"/>
      <c r="FI95" s="570"/>
      <c r="FJ95" s="570"/>
      <c r="FK95" s="570"/>
      <c r="FL95" s="570"/>
      <c r="FM95" s="570"/>
      <c r="FN95" s="570"/>
      <c r="FO95" s="570"/>
      <c r="FP95" s="570"/>
      <c r="FQ95" s="570"/>
      <c r="FR95" s="570"/>
      <c r="FS95" s="570"/>
      <c r="FT95" s="570"/>
      <c r="FU95" s="570"/>
      <c r="FV95" s="570"/>
      <c r="FW95" s="570"/>
      <c r="FX95" s="570"/>
      <c r="FY95" s="570"/>
      <c r="FZ95" s="570"/>
      <c r="GA95" s="570"/>
      <c r="GB95" s="570"/>
      <c r="GC95" s="570"/>
      <c r="GD95" s="570"/>
      <c r="GE95" s="570"/>
      <c r="GF95" s="570"/>
      <c r="GG95" s="570"/>
      <c r="GH95" s="570"/>
      <c r="GI95" s="570"/>
      <c r="GJ95" s="570"/>
      <c r="GK95" s="570"/>
      <c r="GL95" s="570"/>
      <c r="GM95" s="570"/>
      <c r="GN95" s="570"/>
      <c r="GO95" s="570"/>
      <c r="GP95" s="570"/>
      <c r="GQ95" s="570"/>
      <c r="GR95" s="570"/>
      <c r="GS95" s="570"/>
      <c r="GT95" s="570"/>
      <c r="GU95" s="570"/>
      <c r="GV95" s="570"/>
      <c r="GW95" s="570"/>
      <c r="GX95" s="570"/>
      <c r="GY95" s="570"/>
      <c r="GZ95" s="570"/>
      <c r="HA95" s="570"/>
      <c r="HB95" s="570"/>
      <c r="HC95" s="570"/>
      <c r="HD95" s="570"/>
      <c r="HE95" s="570"/>
      <c r="HF95" s="570"/>
      <c r="HG95" s="570"/>
      <c r="HH95" s="570"/>
      <c r="HI95" s="570"/>
      <c r="HJ95" s="570"/>
      <c r="HK95" s="570"/>
      <c r="HL95" s="570"/>
      <c r="HM95" s="570"/>
      <c r="HN95" s="570"/>
    </row>
    <row r="96" spans="1:222" ht="14.5" thickBot="1" x14ac:dyDescent="0.35">
      <c r="A96" s="699" t="s">
        <v>1213</v>
      </c>
      <c r="B96" s="679"/>
      <c r="C96" s="679"/>
      <c r="D96" s="168" t="s">
        <v>129</v>
      </c>
      <c r="E96" s="231"/>
      <c r="F96" s="265"/>
      <c r="G96" s="266"/>
      <c r="H96" s="234"/>
      <c r="I96" s="23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672"/>
      <c r="DQ96" s="176"/>
      <c r="DR96" s="176"/>
      <c r="DS96" s="176"/>
      <c r="DT96" s="570"/>
      <c r="DU96" s="570"/>
      <c r="DV96" s="570"/>
      <c r="DW96" s="570"/>
      <c r="DX96" s="570"/>
      <c r="DY96" s="570"/>
      <c r="DZ96" s="570"/>
      <c r="EA96" s="570"/>
      <c r="EB96" s="570"/>
      <c r="EC96" s="570"/>
      <c r="ED96" s="570"/>
      <c r="EE96" s="570"/>
      <c r="EF96" s="570"/>
      <c r="EG96" s="570"/>
      <c r="EH96" s="570"/>
      <c r="EI96" s="570"/>
      <c r="EJ96" s="570"/>
      <c r="EK96" s="570"/>
      <c r="EL96" s="570"/>
      <c r="EM96" s="570"/>
      <c r="EN96" s="570"/>
      <c r="EO96" s="570"/>
      <c r="EP96" s="570"/>
      <c r="EQ96" s="570"/>
      <c r="ER96" s="570"/>
      <c r="ES96" s="570"/>
      <c r="ET96" s="570"/>
      <c r="EU96" s="570"/>
      <c r="EV96" s="570"/>
      <c r="EW96" s="570"/>
      <c r="EX96" s="570"/>
      <c r="EY96" s="570"/>
      <c r="EZ96" s="570"/>
      <c r="FA96" s="570"/>
      <c r="FB96" s="570"/>
      <c r="FC96" s="570"/>
      <c r="FD96" s="570"/>
      <c r="FE96" s="570"/>
      <c r="FF96" s="570"/>
      <c r="FG96" s="570"/>
      <c r="FH96" s="570"/>
      <c r="FI96" s="570"/>
      <c r="FJ96" s="570"/>
      <c r="FK96" s="570"/>
      <c r="FL96" s="570"/>
      <c r="FM96" s="570"/>
      <c r="FN96" s="570"/>
      <c r="FO96" s="570"/>
      <c r="FP96" s="570"/>
      <c r="FQ96" s="570"/>
      <c r="FR96" s="570"/>
      <c r="FS96" s="570"/>
      <c r="FT96" s="570"/>
      <c r="FU96" s="570"/>
      <c r="FV96" s="570"/>
      <c r="FW96" s="570"/>
      <c r="FX96" s="570"/>
      <c r="FY96" s="570"/>
      <c r="FZ96" s="570"/>
      <c r="GA96" s="570"/>
      <c r="GB96" s="570"/>
      <c r="GC96" s="570"/>
      <c r="GD96" s="570"/>
      <c r="GE96" s="570"/>
      <c r="GF96" s="570"/>
      <c r="GG96" s="570"/>
      <c r="GH96" s="570"/>
      <c r="GI96" s="570"/>
      <c r="GJ96" s="570"/>
      <c r="GK96" s="570"/>
      <c r="GL96" s="570"/>
      <c r="GM96" s="570"/>
      <c r="GN96" s="570"/>
      <c r="GO96" s="570"/>
      <c r="GP96" s="570"/>
      <c r="GQ96" s="570"/>
      <c r="GR96" s="570"/>
      <c r="GS96" s="570"/>
      <c r="GT96" s="570"/>
      <c r="GU96" s="570"/>
      <c r="GV96" s="570"/>
      <c r="GW96" s="570"/>
      <c r="GX96" s="570"/>
      <c r="GY96" s="570"/>
      <c r="GZ96" s="570"/>
      <c r="HA96" s="570"/>
      <c r="HB96" s="570"/>
      <c r="HC96" s="570"/>
      <c r="HD96" s="570"/>
      <c r="HE96" s="570"/>
      <c r="HF96" s="570"/>
      <c r="HG96" s="570"/>
      <c r="HH96" s="570"/>
      <c r="HI96" s="570"/>
      <c r="HJ96" s="570"/>
      <c r="HK96" s="570"/>
      <c r="HL96" s="570"/>
      <c r="HM96" s="570"/>
      <c r="HN96" s="570"/>
    </row>
    <row r="97" spans="1:222" s="138" customFormat="1" ht="26.5" customHeight="1" x14ac:dyDescent="0.3">
      <c r="A97" s="155" t="s">
        <v>1209</v>
      </c>
      <c r="B97" s="569">
        <v>19</v>
      </c>
      <c r="C97" s="38" t="s">
        <v>1210</v>
      </c>
      <c r="D97" s="133" t="s">
        <v>407</v>
      </c>
      <c r="E97" s="22"/>
      <c r="F97" s="134"/>
      <c r="G97" s="135"/>
      <c r="H97" s="125"/>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722"/>
      <c r="DQ97" s="136"/>
      <c r="DR97" s="136"/>
      <c r="DS97" s="136"/>
      <c r="DT97" s="136"/>
      <c r="DU97" s="136"/>
      <c r="DV97" s="136"/>
      <c r="DW97" s="136"/>
      <c r="DX97" s="136"/>
      <c r="DY97" s="136"/>
      <c r="DZ97" s="136"/>
      <c r="EA97" s="136"/>
      <c r="EB97" s="136"/>
      <c r="EC97" s="136"/>
      <c r="ED97" s="136"/>
      <c r="EE97" s="136"/>
      <c r="EF97" s="136"/>
      <c r="EG97" s="136"/>
      <c r="EH97" s="136"/>
      <c r="EI97" s="136"/>
      <c r="EJ97" s="136"/>
      <c r="EK97" s="136"/>
      <c r="EL97" s="136"/>
      <c r="EM97" s="136"/>
      <c r="EN97" s="136"/>
      <c r="EO97" s="136"/>
      <c r="EP97" s="136"/>
      <c r="EQ97" s="136"/>
      <c r="ER97" s="136"/>
      <c r="ES97" s="136"/>
      <c r="ET97" s="136"/>
      <c r="EU97" s="136"/>
      <c r="EV97" s="136"/>
      <c r="EW97" s="136"/>
      <c r="EX97" s="136"/>
      <c r="EY97" s="136"/>
      <c r="EZ97" s="136"/>
      <c r="FA97" s="136"/>
      <c r="FB97" s="136"/>
      <c r="FC97" s="136"/>
      <c r="FD97" s="136"/>
      <c r="FE97" s="136"/>
      <c r="FF97" s="136"/>
      <c r="FG97" s="136"/>
      <c r="FH97" s="136"/>
      <c r="FI97" s="136"/>
      <c r="FJ97" s="136"/>
      <c r="FK97" s="136"/>
      <c r="FL97" s="136"/>
      <c r="FM97" s="136"/>
      <c r="FN97" s="136"/>
      <c r="FO97" s="136"/>
      <c r="FP97" s="136"/>
      <c r="FQ97" s="136"/>
      <c r="FR97" s="136"/>
      <c r="FS97" s="136"/>
      <c r="FT97" s="136"/>
      <c r="FU97" s="136"/>
      <c r="FV97" s="136"/>
      <c r="FW97" s="136"/>
      <c r="FX97" s="136"/>
      <c r="FY97" s="136"/>
      <c r="FZ97" s="136"/>
      <c r="GA97" s="136"/>
      <c r="GB97" s="136"/>
      <c r="GC97" s="136"/>
      <c r="GD97" s="136"/>
      <c r="GE97" s="136"/>
      <c r="GF97" s="136"/>
      <c r="GG97" s="136"/>
      <c r="GH97" s="136"/>
      <c r="GI97" s="136"/>
      <c r="GJ97" s="136"/>
      <c r="GK97" s="136"/>
      <c r="GL97" s="136"/>
      <c r="GM97" s="136"/>
      <c r="GN97" s="136"/>
      <c r="GO97" s="136"/>
      <c r="GP97" s="136"/>
      <c r="GQ97" s="136"/>
      <c r="GR97" s="136"/>
      <c r="GS97" s="136"/>
      <c r="GT97" s="136"/>
      <c r="GU97" s="136"/>
      <c r="GV97" s="136"/>
      <c r="GW97" s="136"/>
      <c r="GX97" s="136"/>
      <c r="GY97" s="136"/>
      <c r="GZ97" s="136"/>
      <c r="HA97" s="136"/>
      <c r="HB97" s="136"/>
      <c r="HC97" s="136"/>
      <c r="HD97" s="136"/>
      <c r="HE97" s="136"/>
      <c r="HF97" s="136"/>
      <c r="HG97" s="136"/>
      <c r="HH97" s="136"/>
      <c r="HI97" s="718"/>
      <c r="HJ97" s="718"/>
      <c r="HK97" s="137"/>
      <c r="HL97" s="137"/>
      <c r="HM97" s="137"/>
      <c r="HN97" s="137"/>
    </row>
    <row r="98" spans="1:222" s="138" customFormat="1" ht="15" customHeight="1" x14ac:dyDescent="0.3">
      <c r="A98" s="702" t="s">
        <v>1213</v>
      </c>
      <c r="B98" s="676"/>
      <c r="C98" s="676"/>
      <c r="D98" s="139" t="s">
        <v>1242</v>
      </c>
      <c r="E98" s="19"/>
      <c r="F98" s="128"/>
      <c r="G98" s="129"/>
      <c r="H98" s="130"/>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720"/>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c r="EN98" s="136"/>
      <c r="EO98" s="136"/>
      <c r="EP98" s="136"/>
      <c r="EQ98" s="136"/>
      <c r="ER98" s="136"/>
      <c r="ES98" s="136"/>
      <c r="ET98" s="136"/>
      <c r="EU98" s="136"/>
      <c r="EV98" s="136"/>
      <c r="EW98" s="136"/>
      <c r="EX98" s="136"/>
      <c r="EY98" s="136"/>
      <c r="EZ98" s="136"/>
      <c r="FA98" s="136"/>
      <c r="FB98" s="136"/>
      <c r="FC98" s="136"/>
      <c r="FD98" s="136"/>
      <c r="FE98" s="136"/>
      <c r="FF98" s="136"/>
      <c r="FG98" s="136"/>
      <c r="FH98" s="136"/>
      <c r="FI98" s="136"/>
      <c r="FJ98" s="136"/>
      <c r="FK98" s="136"/>
      <c r="FL98" s="136"/>
      <c r="FM98" s="136"/>
      <c r="FN98" s="136"/>
      <c r="FO98" s="136"/>
      <c r="FP98" s="136"/>
      <c r="FQ98" s="136"/>
      <c r="FR98" s="136"/>
      <c r="FS98" s="136"/>
      <c r="FT98" s="136"/>
      <c r="FU98" s="136"/>
      <c r="FV98" s="136"/>
      <c r="FW98" s="136"/>
      <c r="FX98" s="136"/>
      <c r="FY98" s="136"/>
      <c r="FZ98" s="136"/>
      <c r="GA98" s="136"/>
      <c r="GB98" s="136"/>
      <c r="GC98" s="136"/>
      <c r="GD98" s="136"/>
      <c r="GE98" s="136"/>
      <c r="GF98" s="136"/>
      <c r="GG98" s="136"/>
      <c r="GH98" s="136"/>
      <c r="GI98" s="136"/>
      <c r="GJ98" s="136"/>
      <c r="GK98" s="136"/>
      <c r="GL98" s="136"/>
      <c r="GM98" s="136"/>
      <c r="GN98" s="136"/>
      <c r="GO98" s="136"/>
      <c r="GP98" s="136"/>
      <c r="GQ98" s="136"/>
      <c r="GR98" s="136"/>
      <c r="GS98" s="136"/>
      <c r="GT98" s="136"/>
      <c r="GU98" s="136"/>
      <c r="GV98" s="136"/>
      <c r="GW98" s="136"/>
      <c r="GX98" s="136"/>
      <c r="GY98" s="136"/>
      <c r="GZ98" s="136"/>
      <c r="HA98" s="136"/>
      <c r="HB98" s="136"/>
      <c r="HC98" s="136"/>
      <c r="HD98" s="136"/>
      <c r="HE98" s="136"/>
      <c r="HF98" s="136"/>
      <c r="HG98" s="136"/>
      <c r="HH98" s="136"/>
      <c r="HI98" s="718"/>
      <c r="HJ98" s="718"/>
      <c r="HK98" s="137"/>
      <c r="HL98" s="137"/>
      <c r="HM98" s="137"/>
      <c r="HN98" s="137"/>
    </row>
    <row r="99" spans="1:222" s="138" customFormat="1" x14ac:dyDescent="0.3">
      <c r="A99" s="702" t="s">
        <v>1213</v>
      </c>
      <c r="B99" s="676"/>
      <c r="C99" s="676"/>
      <c r="D99" s="139" t="s">
        <v>1243</v>
      </c>
      <c r="E99" s="20"/>
      <c r="F99" s="131"/>
      <c r="G99" s="132"/>
      <c r="H99" s="125"/>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720"/>
      <c r="DQ99" s="136"/>
      <c r="DR99" s="136"/>
      <c r="DS99" s="136"/>
      <c r="DT99" s="136"/>
      <c r="DU99" s="136"/>
      <c r="DV99" s="136"/>
      <c r="DW99" s="136"/>
      <c r="DX99" s="136"/>
      <c r="DY99" s="136"/>
      <c r="DZ99" s="136"/>
      <c r="EA99" s="136"/>
      <c r="EB99" s="136"/>
      <c r="EC99" s="136"/>
      <c r="ED99" s="136"/>
      <c r="EE99" s="136"/>
      <c r="EF99" s="136"/>
      <c r="EG99" s="136"/>
      <c r="EH99" s="136"/>
      <c r="EI99" s="136"/>
      <c r="EJ99" s="136"/>
      <c r="EK99" s="136"/>
      <c r="EL99" s="136"/>
      <c r="EM99" s="136"/>
      <c r="EN99" s="136"/>
      <c r="EO99" s="136"/>
      <c r="EP99" s="136"/>
      <c r="EQ99" s="136"/>
      <c r="ER99" s="136"/>
      <c r="ES99" s="136"/>
      <c r="ET99" s="136"/>
      <c r="EU99" s="136"/>
      <c r="EV99" s="136"/>
      <c r="EW99" s="136"/>
      <c r="EX99" s="136"/>
      <c r="EY99" s="136"/>
      <c r="EZ99" s="136"/>
      <c r="FA99" s="136"/>
      <c r="FB99" s="136"/>
      <c r="FC99" s="136"/>
      <c r="FD99" s="136"/>
      <c r="FE99" s="136"/>
      <c r="FF99" s="136"/>
      <c r="FG99" s="136"/>
      <c r="FH99" s="136"/>
      <c r="FI99" s="136"/>
      <c r="FJ99" s="136"/>
      <c r="FK99" s="136"/>
      <c r="FL99" s="136"/>
      <c r="FM99" s="136"/>
      <c r="FN99" s="136"/>
      <c r="FO99" s="136"/>
      <c r="FP99" s="136"/>
      <c r="FQ99" s="136"/>
      <c r="FR99" s="136"/>
      <c r="FS99" s="136"/>
      <c r="FT99" s="136"/>
      <c r="FU99" s="136"/>
      <c r="FV99" s="136"/>
      <c r="FW99" s="136"/>
      <c r="FX99" s="136"/>
      <c r="FY99" s="136"/>
      <c r="FZ99" s="136"/>
      <c r="GA99" s="136"/>
      <c r="GB99" s="136"/>
      <c r="GC99" s="136"/>
      <c r="GD99" s="136"/>
      <c r="GE99" s="136"/>
      <c r="GF99" s="136"/>
      <c r="GG99" s="136"/>
      <c r="GH99" s="136"/>
      <c r="GI99" s="136"/>
      <c r="GJ99" s="136"/>
      <c r="GK99" s="136"/>
      <c r="GL99" s="136"/>
      <c r="GM99" s="136"/>
      <c r="GN99" s="136"/>
      <c r="GO99" s="136"/>
      <c r="GP99" s="136"/>
      <c r="GQ99" s="136"/>
      <c r="GR99" s="136"/>
      <c r="GS99" s="136"/>
      <c r="GT99" s="136"/>
      <c r="GU99" s="136"/>
      <c r="GV99" s="136"/>
      <c r="GW99" s="136"/>
      <c r="GX99" s="136"/>
      <c r="GY99" s="136"/>
      <c r="GZ99" s="136"/>
      <c r="HA99" s="136"/>
      <c r="HB99" s="136"/>
      <c r="HC99" s="136"/>
      <c r="HD99" s="136"/>
      <c r="HE99" s="136"/>
      <c r="HF99" s="136"/>
      <c r="HG99" s="136"/>
      <c r="HH99" s="136"/>
      <c r="HI99" s="718"/>
      <c r="HJ99" s="718"/>
      <c r="HK99" s="137"/>
      <c r="HL99" s="137"/>
      <c r="HM99" s="137"/>
      <c r="HN99" s="137"/>
    </row>
    <row r="100" spans="1:222" s="138" customFormat="1" ht="15" customHeight="1" x14ac:dyDescent="0.3">
      <c r="A100" s="702" t="s">
        <v>1213</v>
      </c>
      <c r="B100" s="676"/>
      <c r="C100" s="676"/>
      <c r="D100" s="578" t="s">
        <v>1216</v>
      </c>
      <c r="E100" s="20"/>
      <c r="F100" s="131"/>
      <c r="G100" s="132"/>
      <c r="H100" s="125"/>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720"/>
      <c r="DQ100" s="136"/>
      <c r="DR100" s="136"/>
      <c r="DS100" s="136"/>
      <c r="DT100" s="136"/>
      <c r="DU100" s="136"/>
      <c r="DV100" s="136"/>
      <c r="DW100" s="136"/>
      <c r="DX100" s="136"/>
      <c r="DY100" s="136"/>
      <c r="DZ100" s="136"/>
      <c r="EA100" s="136"/>
      <c r="EB100" s="136"/>
      <c r="EC100" s="136"/>
      <c r="ED100" s="136"/>
      <c r="EE100" s="136"/>
      <c r="EF100" s="136"/>
      <c r="EG100" s="136"/>
      <c r="EH100" s="136"/>
      <c r="EI100" s="136"/>
      <c r="EJ100" s="136"/>
      <c r="EK100" s="136"/>
      <c r="EL100" s="136"/>
      <c r="EM100" s="136"/>
      <c r="EN100" s="136"/>
      <c r="EO100" s="136"/>
      <c r="EP100" s="136"/>
      <c r="EQ100" s="136"/>
      <c r="ER100" s="136"/>
      <c r="ES100" s="136"/>
      <c r="ET100" s="136"/>
      <c r="EU100" s="136"/>
      <c r="EV100" s="136"/>
      <c r="EW100" s="136"/>
      <c r="EX100" s="136"/>
      <c r="EY100" s="136"/>
      <c r="EZ100" s="136"/>
      <c r="FA100" s="136"/>
      <c r="FB100" s="136"/>
      <c r="FC100" s="136"/>
      <c r="FD100" s="136"/>
      <c r="FE100" s="136"/>
      <c r="FF100" s="136"/>
      <c r="FG100" s="136"/>
      <c r="FH100" s="136"/>
      <c r="FI100" s="136"/>
      <c r="FJ100" s="136"/>
      <c r="FK100" s="136"/>
      <c r="FL100" s="136"/>
      <c r="FM100" s="136"/>
      <c r="FN100" s="136"/>
      <c r="FO100" s="136"/>
      <c r="FP100" s="136"/>
      <c r="FQ100" s="136"/>
      <c r="FR100" s="136"/>
      <c r="FS100" s="136"/>
      <c r="FT100" s="136"/>
      <c r="FU100" s="136"/>
      <c r="FV100" s="136"/>
      <c r="FW100" s="136"/>
      <c r="FX100" s="136"/>
      <c r="FY100" s="136"/>
      <c r="FZ100" s="136"/>
      <c r="GA100" s="136"/>
      <c r="GB100" s="136"/>
      <c r="GC100" s="136"/>
      <c r="GD100" s="136"/>
      <c r="GE100" s="136"/>
      <c r="GF100" s="136"/>
      <c r="GG100" s="136"/>
      <c r="GH100" s="136"/>
      <c r="GI100" s="136"/>
      <c r="GJ100" s="136"/>
      <c r="GK100" s="136"/>
      <c r="GL100" s="136"/>
      <c r="GM100" s="136"/>
      <c r="GN100" s="136"/>
      <c r="GO100" s="136"/>
      <c r="GP100" s="136"/>
      <c r="GQ100" s="136"/>
      <c r="GR100" s="136"/>
      <c r="GS100" s="136"/>
      <c r="GT100" s="136"/>
      <c r="GU100" s="136"/>
      <c r="GV100" s="136"/>
      <c r="GW100" s="136"/>
      <c r="GX100" s="136"/>
      <c r="GY100" s="136"/>
      <c r="GZ100" s="136"/>
      <c r="HA100" s="136"/>
      <c r="HB100" s="136"/>
      <c r="HC100" s="136"/>
      <c r="HD100" s="136"/>
      <c r="HE100" s="136"/>
      <c r="HF100" s="136"/>
      <c r="HG100" s="136"/>
      <c r="HH100" s="136"/>
      <c r="HI100" s="718"/>
      <c r="HJ100" s="718"/>
      <c r="HK100" s="137"/>
      <c r="HL100" s="137"/>
      <c r="HM100" s="137"/>
      <c r="HN100" s="137"/>
    </row>
    <row r="101" spans="1:222" s="138" customFormat="1" ht="15.75" customHeight="1" thickBot="1" x14ac:dyDescent="0.35">
      <c r="A101" s="719" t="s">
        <v>1213</v>
      </c>
      <c r="B101" s="679"/>
      <c r="C101" s="679"/>
      <c r="D101" s="168" t="s">
        <v>129</v>
      </c>
      <c r="E101" s="169"/>
      <c r="F101" s="131"/>
      <c r="G101" s="132"/>
      <c r="H101" s="125"/>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721"/>
      <c r="DQ101" s="136"/>
      <c r="DR101" s="136"/>
      <c r="DS101" s="136"/>
      <c r="DT101" s="136"/>
      <c r="DU101" s="136"/>
      <c r="DV101" s="136"/>
      <c r="DW101" s="136"/>
      <c r="DX101" s="136"/>
      <c r="DY101" s="136"/>
      <c r="DZ101" s="136"/>
      <c r="EA101" s="136"/>
      <c r="EB101" s="136"/>
      <c r="EC101" s="136"/>
      <c r="ED101" s="136"/>
      <c r="EE101" s="136"/>
      <c r="EF101" s="136"/>
      <c r="EG101" s="136"/>
      <c r="EH101" s="136"/>
      <c r="EI101" s="136"/>
      <c r="EJ101" s="136"/>
      <c r="EK101" s="136"/>
      <c r="EL101" s="136"/>
      <c r="EM101" s="136"/>
      <c r="EN101" s="136"/>
      <c r="EO101" s="136"/>
      <c r="EP101" s="136"/>
      <c r="EQ101" s="136"/>
      <c r="ER101" s="136"/>
      <c r="ES101" s="136"/>
      <c r="ET101" s="136"/>
      <c r="EU101" s="136"/>
      <c r="EV101" s="136"/>
      <c r="EW101" s="136"/>
      <c r="EX101" s="136"/>
      <c r="EY101" s="136"/>
      <c r="EZ101" s="136"/>
      <c r="FA101" s="136"/>
      <c r="FB101" s="136"/>
      <c r="FC101" s="136"/>
      <c r="FD101" s="136"/>
      <c r="FE101" s="136"/>
      <c r="FF101" s="136"/>
      <c r="FG101" s="136"/>
      <c r="FH101" s="136"/>
      <c r="FI101" s="136"/>
      <c r="FJ101" s="136"/>
      <c r="FK101" s="136"/>
      <c r="FL101" s="136"/>
      <c r="FM101" s="136"/>
      <c r="FN101" s="136"/>
      <c r="FO101" s="136"/>
      <c r="FP101" s="136"/>
      <c r="FQ101" s="136"/>
      <c r="FR101" s="136"/>
      <c r="FS101" s="136"/>
      <c r="FT101" s="136"/>
      <c r="FU101" s="136"/>
      <c r="FV101" s="136"/>
      <c r="FW101" s="136"/>
      <c r="FX101" s="136"/>
      <c r="FY101" s="136"/>
      <c r="FZ101" s="136"/>
      <c r="GA101" s="136"/>
      <c r="GB101" s="136"/>
      <c r="GC101" s="136"/>
      <c r="GD101" s="136"/>
      <c r="GE101" s="136"/>
      <c r="GF101" s="136"/>
      <c r="GG101" s="136"/>
      <c r="GH101" s="136"/>
      <c r="GI101" s="136"/>
      <c r="GJ101" s="136"/>
      <c r="GK101" s="136"/>
      <c r="GL101" s="136"/>
      <c r="GM101" s="136"/>
      <c r="GN101" s="136"/>
      <c r="GO101" s="136"/>
      <c r="GP101" s="136"/>
      <c r="GQ101" s="136"/>
      <c r="GR101" s="136"/>
      <c r="GS101" s="136"/>
      <c r="GT101" s="136"/>
      <c r="GU101" s="136"/>
      <c r="GV101" s="136"/>
      <c r="GW101" s="136"/>
      <c r="GX101" s="136"/>
      <c r="GY101" s="136"/>
      <c r="GZ101" s="136"/>
      <c r="HA101" s="136"/>
      <c r="HB101" s="136"/>
      <c r="HC101" s="136"/>
      <c r="HD101" s="136"/>
      <c r="HE101" s="136"/>
      <c r="HF101" s="136"/>
      <c r="HG101" s="136"/>
      <c r="HH101" s="136"/>
      <c r="HI101" s="718"/>
      <c r="HJ101" s="718"/>
      <c r="HK101" s="137"/>
      <c r="HL101" s="137"/>
      <c r="HM101" s="137"/>
      <c r="HN101" s="137"/>
    </row>
    <row r="102" spans="1:222" ht="46.5" thickBot="1" x14ac:dyDescent="0.35">
      <c r="A102" s="147" t="s">
        <v>1209</v>
      </c>
      <c r="B102" s="54">
        <v>20</v>
      </c>
      <c r="C102" s="53" t="s">
        <v>1210</v>
      </c>
      <c r="D102" s="55" t="s">
        <v>422</v>
      </c>
      <c r="E102" s="29"/>
      <c r="F102" s="191"/>
      <c r="G102" s="259"/>
      <c r="H102" s="125"/>
      <c r="I102" s="146"/>
      <c r="J102" s="127">
        <f>+COUNTIF(L102:DO102, "Y")</f>
        <v>0</v>
      </c>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7"/>
      <c r="DE102" s="127"/>
      <c r="DF102" s="127"/>
      <c r="DG102" s="127"/>
      <c r="DH102" s="127"/>
      <c r="DI102" s="127"/>
      <c r="DJ102" s="127"/>
      <c r="DK102" s="127"/>
      <c r="DL102" s="127"/>
      <c r="DM102" s="127"/>
      <c r="DN102" s="127"/>
      <c r="DO102" s="127"/>
      <c r="DP102" s="336" t="s">
        <v>1255</v>
      </c>
      <c r="DQ102" s="176"/>
      <c r="DR102" s="176"/>
      <c r="DS102" s="176"/>
      <c r="DT102" s="570"/>
      <c r="DU102" s="570"/>
      <c r="DV102" s="570"/>
      <c r="DW102" s="570"/>
      <c r="DX102" s="570"/>
      <c r="DY102" s="570"/>
      <c r="DZ102" s="570"/>
      <c r="EA102" s="570"/>
      <c r="EB102" s="570"/>
      <c r="EC102" s="570"/>
      <c r="ED102" s="570"/>
      <c r="EE102" s="570"/>
      <c r="EF102" s="570"/>
      <c r="EG102" s="570"/>
      <c r="EH102" s="570"/>
      <c r="EI102" s="570"/>
      <c r="EJ102" s="570"/>
      <c r="EK102" s="570"/>
      <c r="EL102" s="570"/>
      <c r="EM102" s="570"/>
      <c r="EN102" s="570"/>
      <c r="EO102" s="570"/>
      <c r="EP102" s="570"/>
      <c r="EQ102" s="570"/>
      <c r="ER102" s="570"/>
      <c r="ES102" s="570"/>
      <c r="ET102" s="570"/>
      <c r="EU102" s="570"/>
      <c r="EV102" s="570"/>
      <c r="EW102" s="570"/>
      <c r="EX102" s="570"/>
      <c r="EY102" s="570"/>
      <c r="EZ102" s="570"/>
      <c r="FA102" s="570"/>
      <c r="FB102" s="570"/>
      <c r="FC102" s="570"/>
      <c r="FD102" s="570"/>
      <c r="FE102" s="570"/>
      <c r="FF102" s="570"/>
      <c r="FG102" s="570"/>
      <c r="FH102" s="570"/>
      <c r="FI102" s="570"/>
      <c r="FJ102" s="570"/>
      <c r="FK102" s="570"/>
      <c r="FL102" s="570"/>
      <c r="FM102" s="570"/>
      <c r="FN102" s="570"/>
      <c r="FO102" s="570"/>
      <c r="FP102" s="570"/>
      <c r="FQ102" s="570"/>
      <c r="FR102" s="570"/>
      <c r="FS102" s="570"/>
      <c r="FT102" s="570"/>
      <c r="FU102" s="570"/>
      <c r="FV102" s="570"/>
      <c r="FW102" s="570"/>
      <c r="FX102" s="570"/>
      <c r="FY102" s="570"/>
      <c r="FZ102" s="570"/>
      <c r="GA102" s="570"/>
      <c r="GB102" s="570"/>
      <c r="GC102" s="570"/>
      <c r="GD102" s="570"/>
      <c r="GE102" s="570"/>
      <c r="GF102" s="570"/>
      <c r="GG102" s="570"/>
      <c r="GH102" s="570"/>
      <c r="GI102" s="570"/>
      <c r="GJ102" s="570"/>
      <c r="GK102" s="570"/>
      <c r="GL102" s="570"/>
      <c r="GM102" s="570"/>
      <c r="GN102" s="570"/>
      <c r="GO102" s="570"/>
      <c r="GP102" s="570"/>
      <c r="GQ102" s="570"/>
      <c r="GR102" s="570"/>
      <c r="GS102" s="570"/>
      <c r="GT102" s="570"/>
      <c r="GU102" s="570"/>
      <c r="GV102" s="570"/>
      <c r="GW102" s="570"/>
      <c r="GX102" s="570"/>
      <c r="GY102" s="570"/>
      <c r="GZ102" s="570"/>
      <c r="HA102" s="570"/>
      <c r="HB102" s="570"/>
      <c r="HC102" s="570"/>
      <c r="HD102" s="570"/>
      <c r="HE102" s="570"/>
      <c r="HF102" s="570"/>
      <c r="HG102" s="570"/>
      <c r="HH102" s="570"/>
      <c r="HI102" s="570"/>
      <c r="HJ102" s="570"/>
      <c r="HK102" s="570"/>
      <c r="HL102" s="570"/>
      <c r="HM102" s="570"/>
      <c r="HN102" s="570"/>
    </row>
    <row r="103" spans="1:222" ht="14.5" thickBot="1" x14ac:dyDescent="0.35">
      <c r="A103" s="698" t="s">
        <v>1213</v>
      </c>
      <c r="B103" s="676"/>
      <c r="C103" s="676"/>
      <c r="D103" s="578" t="s">
        <v>1256</v>
      </c>
      <c r="E103" s="19"/>
      <c r="F103" s="191"/>
      <c r="G103" s="259"/>
      <c r="H103" s="125"/>
      <c r="I103" s="146"/>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672"/>
      <c r="DQ103" s="176"/>
      <c r="DR103" s="176"/>
      <c r="DS103" s="176"/>
      <c r="DT103" s="570"/>
      <c r="DU103" s="570"/>
      <c r="DV103" s="570"/>
      <c r="DW103" s="570"/>
      <c r="DX103" s="570"/>
      <c r="DY103" s="570"/>
      <c r="DZ103" s="570"/>
      <c r="EA103" s="570"/>
      <c r="EB103" s="570"/>
      <c r="EC103" s="570"/>
      <c r="ED103" s="570"/>
      <c r="EE103" s="570"/>
      <c r="EF103" s="570"/>
      <c r="EG103" s="570"/>
      <c r="EH103" s="570"/>
      <c r="EI103" s="570"/>
      <c r="EJ103" s="570"/>
      <c r="EK103" s="570"/>
      <c r="EL103" s="570"/>
      <c r="EM103" s="570"/>
      <c r="EN103" s="570"/>
      <c r="EO103" s="570"/>
      <c r="EP103" s="570"/>
      <c r="EQ103" s="570"/>
      <c r="ER103" s="570"/>
      <c r="ES103" s="570"/>
      <c r="ET103" s="570"/>
      <c r="EU103" s="570"/>
      <c r="EV103" s="570"/>
      <c r="EW103" s="570"/>
      <c r="EX103" s="570"/>
      <c r="EY103" s="570"/>
      <c r="EZ103" s="570"/>
      <c r="FA103" s="570"/>
      <c r="FB103" s="570"/>
      <c r="FC103" s="570"/>
      <c r="FD103" s="570"/>
      <c r="FE103" s="570"/>
      <c r="FF103" s="570"/>
      <c r="FG103" s="570"/>
      <c r="FH103" s="570"/>
      <c r="FI103" s="570"/>
      <c r="FJ103" s="570"/>
      <c r="FK103" s="570"/>
      <c r="FL103" s="570"/>
      <c r="FM103" s="570"/>
      <c r="FN103" s="570"/>
      <c r="FO103" s="570"/>
      <c r="FP103" s="570"/>
      <c r="FQ103" s="570"/>
      <c r="FR103" s="570"/>
      <c r="FS103" s="570"/>
      <c r="FT103" s="570"/>
      <c r="FU103" s="570"/>
      <c r="FV103" s="570"/>
      <c r="FW103" s="570"/>
      <c r="FX103" s="570"/>
      <c r="FY103" s="570"/>
      <c r="FZ103" s="570"/>
      <c r="GA103" s="570"/>
      <c r="GB103" s="570"/>
      <c r="GC103" s="570"/>
      <c r="GD103" s="570"/>
      <c r="GE103" s="570"/>
      <c r="GF103" s="570"/>
      <c r="GG103" s="570"/>
      <c r="GH103" s="570"/>
      <c r="GI103" s="570"/>
      <c r="GJ103" s="570"/>
      <c r="GK103" s="570"/>
      <c r="GL103" s="570"/>
      <c r="GM103" s="570"/>
      <c r="GN103" s="570"/>
      <c r="GO103" s="570"/>
      <c r="GP103" s="570"/>
      <c r="GQ103" s="570"/>
      <c r="GR103" s="570"/>
      <c r="GS103" s="570"/>
      <c r="GT103" s="570"/>
      <c r="GU103" s="570"/>
      <c r="GV103" s="570"/>
      <c r="GW103" s="570"/>
      <c r="GX103" s="570"/>
      <c r="GY103" s="570"/>
      <c r="GZ103" s="570"/>
      <c r="HA103" s="570"/>
      <c r="HB103" s="570"/>
      <c r="HC103" s="570"/>
      <c r="HD103" s="570"/>
      <c r="HE103" s="570"/>
      <c r="HF103" s="570"/>
      <c r="HG103" s="570"/>
      <c r="HH103" s="570"/>
      <c r="HI103" s="570"/>
      <c r="HJ103" s="570"/>
      <c r="HK103" s="570"/>
      <c r="HL103" s="570"/>
      <c r="HM103" s="570"/>
      <c r="HN103" s="570"/>
    </row>
    <row r="104" spans="1:222" ht="14.5" thickBot="1" x14ac:dyDescent="0.35">
      <c r="A104" s="698" t="s">
        <v>1213</v>
      </c>
      <c r="B104" s="676"/>
      <c r="C104" s="676"/>
      <c r="D104" s="578" t="s">
        <v>1235</v>
      </c>
      <c r="E104" s="20"/>
      <c r="F104" s="191"/>
      <c r="G104" s="259"/>
      <c r="H104" s="125"/>
      <c r="I104" s="146"/>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672"/>
      <c r="DQ104" s="176"/>
      <c r="DR104" s="176"/>
      <c r="DS104" s="176"/>
      <c r="DT104" s="570"/>
      <c r="DU104" s="570"/>
      <c r="DV104" s="570"/>
      <c r="DW104" s="570"/>
      <c r="DX104" s="570"/>
      <c r="DY104" s="570"/>
      <c r="DZ104" s="570"/>
      <c r="EA104" s="570"/>
      <c r="EB104" s="570"/>
      <c r="EC104" s="570"/>
      <c r="ED104" s="570"/>
      <c r="EE104" s="570"/>
      <c r="EF104" s="570"/>
      <c r="EG104" s="570"/>
      <c r="EH104" s="570"/>
      <c r="EI104" s="570"/>
      <c r="EJ104" s="570"/>
      <c r="EK104" s="570"/>
      <c r="EL104" s="570"/>
      <c r="EM104" s="570"/>
      <c r="EN104" s="570"/>
      <c r="EO104" s="570"/>
      <c r="EP104" s="570"/>
      <c r="EQ104" s="570"/>
      <c r="ER104" s="570"/>
      <c r="ES104" s="570"/>
      <c r="ET104" s="570"/>
      <c r="EU104" s="570"/>
      <c r="EV104" s="570"/>
      <c r="EW104" s="570"/>
      <c r="EX104" s="570"/>
      <c r="EY104" s="570"/>
      <c r="EZ104" s="570"/>
      <c r="FA104" s="570"/>
      <c r="FB104" s="570"/>
      <c r="FC104" s="570"/>
      <c r="FD104" s="570"/>
      <c r="FE104" s="570"/>
      <c r="FF104" s="570"/>
      <c r="FG104" s="570"/>
      <c r="FH104" s="570"/>
      <c r="FI104" s="570"/>
      <c r="FJ104" s="570"/>
      <c r="FK104" s="570"/>
      <c r="FL104" s="570"/>
      <c r="FM104" s="570"/>
      <c r="FN104" s="570"/>
      <c r="FO104" s="570"/>
      <c r="FP104" s="570"/>
      <c r="FQ104" s="570"/>
      <c r="FR104" s="570"/>
      <c r="FS104" s="570"/>
      <c r="FT104" s="570"/>
      <c r="FU104" s="570"/>
      <c r="FV104" s="570"/>
      <c r="FW104" s="570"/>
      <c r="FX104" s="570"/>
      <c r="FY104" s="570"/>
      <c r="FZ104" s="570"/>
      <c r="GA104" s="570"/>
      <c r="GB104" s="570"/>
      <c r="GC104" s="570"/>
      <c r="GD104" s="570"/>
      <c r="GE104" s="570"/>
      <c r="GF104" s="570"/>
      <c r="GG104" s="570"/>
      <c r="GH104" s="570"/>
      <c r="GI104" s="570"/>
      <c r="GJ104" s="570"/>
      <c r="GK104" s="570"/>
      <c r="GL104" s="570"/>
      <c r="GM104" s="570"/>
      <c r="GN104" s="570"/>
      <c r="GO104" s="570"/>
      <c r="GP104" s="570"/>
      <c r="GQ104" s="570"/>
      <c r="GR104" s="570"/>
      <c r="GS104" s="570"/>
      <c r="GT104" s="570"/>
      <c r="GU104" s="570"/>
      <c r="GV104" s="570"/>
      <c r="GW104" s="570"/>
      <c r="GX104" s="570"/>
      <c r="GY104" s="570"/>
      <c r="GZ104" s="570"/>
      <c r="HA104" s="570"/>
      <c r="HB104" s="570"/>
      <c r="HC104" s="570"/>
      <c r="HD104" s="570"/>
      <c r="HE104" s="570"/>
      <c r="HF104" s="570"/>
      <c r="HG104" s="570"/>
      <c r="HH104" s="570"/>
      <c r="HI104" s="570"/>
      <c r="HJ104" s="570"/>
      <c r="HK104" s="570"/>
      <c r="HL104" s="570"/>
      <c r="HM104" s="570"/>
      <c r="HN104" s="570"/>
    </row>
    <row r="105" spans="1:222" ht="14.5" thickBot="1" x14ac:dyDescent="0.35">
      <c r="A105" s="699" t="s">
        <v>1213</v>
      </c>
      <c r="B105" s="679"/>
      <c r="C105" s="679"/>
      <c r="D105" s="168" t="s">
        <v>129</v>
      </c>
      <c r="E105" s="231"/>
      <c r="F105" s="265"/>
      <c r="G105" s="266"/>
      <c r="H105" s="234"/>
      <c r="I105" s="23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723"/>
      <c r="DQ105" s="176"/>
      <c r="DR105" s="176"/>
      <c r="DS105" s="176"/>
      <c r="DT105" s="570"/>
      <c r="DU105" s="570"/>
      <c r="DV105" s="570"/>
      <c r="DW105" s="570"/>
      <c r="DX105" s="570"/>
      <c r="DY105" s="570"/>
      <c r="DZ105" s="570"/>
      <c r="EA105" s="570"/>
      <c r="EB105" s="570"/>
      <c r="EC105" s="570"/>
      <c r="ED105" s="570"/>
      <c r="EE105" s="570"/>
      <c r="EF105" s="570"/>
      <c r="EG105" s="570"/>
      <c r="EH105" s="570"/>
      <c r="EI105" s="570"/>
      <c r="EJ105" s="570"/>
      <c r="EK105" s="570"/>
      <c r="EL105" s="570"/>
      <c r="EM105" s="570"/>
      <c r="EN105" s="570"/>
      <c r="EO105" s="570"/>
      <c r="EP105" s="570"/>
      <c r="EQ105" s="570"/>
      <c r="ER105" s="570"/>
      <c r="ES105" s="570"/>
      <c r="ET105" s="570"/>
      <c r="EU105" s="570"/>
      <c r="EV105" s="570"/>
      <c r="EW105" s="570"/>
      <c r="EX105" s="570"/>
      <c r="EY105" s="570"/>
      <c r="EZ105" s="570"/>
      <c r="FA105" s="570"/>
      <c r="FB105" s="570"/>
      <c r="FC105" s="570"/>
      <c r="FD105" s="570"/>
      <c r="FE105" s="570"/>
      <c r="FF105" s="570"/>
      <c r="FG105" s="570"/>
      <c r="FH105" s="570"/>
      <c r="FI105" s="570"/>
      <c r="FJ105" s="570"/>
      <c r="FK105" s="570"/>
      <c r="FL105" s="570"/>
      <c r="FM105" s="570"/>
      <c r="FN105" s="570"/>
      <c r="FO105" s="570"/>
      <c r="FP105" s="570"/>
      <c r="FQ105" s="570"/>
      <c r="FR105" s="570"/>
      <c r="FS105" s="570"/>
      <c r="FT105" s="570"/>
      <c r="FU105" s="570"/>
      <c r="FV105" s="570"/>
      <c r="FW105" s="570"/>
      <c r="FX105" s="570"/>
      <c r="FY105" s="570"/>
      <c r="FZ105" s="570"/>
      <c r="GA105" s="570"/>
      <c r="GB105" s="570"/>
      <c r="GC105" s="570"/>
      <c r="GD105" s="570"/>
      <c r="GE105" s="570"/>
      <c r="GF105" s="570"/>
      <c r="GG105" s="570"/>
      <c r="GH105" s="570"/>
      <c r="GI105" s="570"/>
      <c r="GJ105" s="570"/>
      <c r="GK105" s="570"/>
      <c r="GL105" s="570"/>
      <c r="GM105" s="570"/>
      <c r="GN105" s="570"/>
      <c r="GO105" s="570"/>
      <c r="GP105" s="570"/>
      <c r="GQ105" s="570"/>
      <c r="GR105" s="570"/>
      <c r="GS105" s="570"/>
      <c r="GT105" s="570"/>
      <c r="GU105" s="570"/>
      <c r="GV105" s="570"/>
      <c r="GW105" s="570"/>
      <c r="GX105" s="570"/>
      <c r="GY105" s="570"/>
      <c r="GZ105" s="570"/>
      <c r="HA105" s="570"/>
      <c r="HB105" s="570"/>
      <c r="HC105" s="570"/>
      <c r="HD105" s="570"/>
      <c r="HE105" s="570"/>
      <c r="HF105" s="570"/>
      <c r="HG105" s="570"/>
      <c r="HH105" s="570"/>
      <c r="HI105" s="570"/>
      <c r="HJ105" s="570"/>
      <c r="HK105" s="570"/>
      <c r="HL105" s="570"/>
      <c r="HM105" s="570"/>
      <c r="HN105" s="570"/>
    </row>
    <row r="106" spans="1:222" ht="25.5" thickBot="1" x14ac:dyDescent="0.35">
      <c r="A106" s="147" t="s">
        <v>1209</v>
      </c>
      <c r="B106" s="54">
        <v>21</v>
      </c>
      <c r="C106" s="53" t="s">
        <v>1210</v>
      </c>
      <c r="D106" s="55" t="s">
        <v>440</v>
      </c>
      <c r="E106" s="29"/>
      <c r="F106" s="191"/>
      <c r="G106" s="259"/>
      <c r="H106" s="125"/>
      <c r="I106" s="146"/>
      <c r="J106" s="127">
        <f>+COUNTIF(L106:DO106, "Y")</f>
        <v>0</v>
      </c>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671"/>
      <c r="DQ106" s="176"/>
      <c r="DR106" s="176"/>
      <c r="DS106" s="176"/>
      <c r="DT106" s="570"/>
      <c r="DU106" s="570"/>
      <c r="DV106" s="570"/>
      <c r="DW106" s="570"/>
      <c r="DX106" s="570"/>
      <c r="DY106" s="570"/>
      <c r="DZ106" s="570"/>
      <c r="EA106" s="570"/>
      <c r="EB106" s="570"/>
      <c r="EC106" s="570"/>
      <c r="ED106" s="570"/>
      <c r="EE106" s="570"/>
      <c r="EF106" s="570"/>
      <c r="EG106" s="570"/>
      <c r="EH106" s="570"/>
      <c r="EI106" s="570"/>
      <c r="EJ106" s="570"/>
      <c r="EK106" s="570"/>
      <c r="EL106" s="570"/>
      <c r="EM106" s="570"/>
      <c r="EN106" s="570"/>
      <c r="EO106" s="570"/>
      <c r="EP106" s="570"/>
      <c r="EQ106" s="570"/>
      <c r="ER106" s="570"/>
      <c r="ES106" s="570"/>
      <c r="ET106" s="570"/>
      <c r="EU106" s="570"/>
      <c r="EV106" s="570"/>
      <c r="EW106" s="570"/>
      <c r="EX106" s="570"/>
      <c r="EY106" s="570"/>
      <c r="EZ106" s="570"/>
      <c r="FA106" s="570"/>
      <c r="FB106" s="570"/>
      <c r="FC106" s="570"/>
      <c r="FD106" s="570"/>
      <c r="FE106" s="570"/>
      <c r="FF106" s="570"/>
      <c r="FG106" s="570"/>
      <c r="FH106" s="570"/>
      <c r="FI106" s="570"/>
      <c r="FJ106" s="570"/>
      <c r="FK106" s="570"/>
      <c r="FL106" s="570"/>
      <c r="FM106" s="570"/>
      <c r="FN106" s="570"/>
      <c r="FO106" s="570"/>
      <c r="FP106" s="570"/>
      <c r="FQ106" s="570"/>
      <c r="FR106" s="570"/>
      <c r="FS106" s="570"/>
      <c r="FT106" s="570"/>
      <c r="FU106" s="570"/>
      <c r="FV106" s="570"/>
      <c r="FW106" s="570"/>
      <c r="FX106" s="570"/>
      <c r="FY106" s="570"/>
      <c r="FZ106" s="570"/>
      <c r="GA106" s="570"/>
      <c r="GB106" s="570"/>
      <c r="GC106" s="570"/>
      <c r="GD106" s="570"/>
      <c r="GE106" s="570"/>
      <c r="GF106" s="570"/>
      <c r="GG106" s="570"/>
      <c r="GH106" s="570"/>
      <c r="GI106" s="570"/>
      <c r="GJ106" s="570"/>
      <c r="GK106" s="570"/>
      <c r="GL106" s="570"/>
      <c r="GM106" s="570"/>
      <c r="GN106" s="570"/>
      <c r="GO106" s="570"/>
      <c r="GP106" s="570"/>
      <c r="GQ106" s="570"/>
      <c r="GR106" s="570"/>
      <c r="GS106" s="570"/>
      <c r="GT106" s="570"/>
      <c r="GU106" s="570"/>
      <c r="GV106" s="570"/>
      <c r="GW106" s="570"/>
      <c r="GX106" s="570"/>
      <c r="GY106" s="570"/>
      <c r="GZ106" s="570"/>
      <c r="HA106" s="570"/>
      <c r="HB106" s="570"/>
      <c r="HC106" s="570"/>
      <c r="HD106" s="570"/>
      <c r="HE106" s="570"/>
      <c r="HF106" s="570"/>
      <c r="HG106" s="570"/>
      <c r="HH106" s="570"/>
      <c r="HI106" s="570"/>
      <c r="HJ106" s="570"/>
      <c r="HK106" s="570"/>
      <c r="HL106" s="570"/>
      <c r="HM106" s="570"/>
      <c r="HN106" s="570"/>
    </row>
    <row r="107" spans="1:222" ht="14.5" thickBot="1" x14ac:dyDescent="0.35">
      <c r="A107" s="698" t="s">
        <v>1213</v>
      </c>
      <c r="B107" s="676"/>
      <c r="C107" s="676"/>
      <c r="D107" s="578" t="s">
        <v>1257</v>
      </c>
      <c r="E107" s="19"/>
      <c r="F107" s="191"/>
      <c r="G107" s="259"/>
      <c r="H107" s="125"/>
      <c r="I107" s="146"/>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A107" s="127"/>
      <c r="DB107" s="127"/>
      <c r="DC107" s="127"/>
      <c r="DD107" s="127"/>
      <c r="DE107" s="127"/>
      <c r="DF107" s="127"/>
      <c r="DG107" s="127"/>
      <c r="DH107" s="127"/>
      <c r="DI107" s="127"/>
      <c r="DJ107" s="127"/>
      <c r="DK107" s="127"/>
      <c r="DL107" s="127"/>
      <c r="DM107" s="127"/>
      <c r="DN107" s="127"/>
      <c r="DO107" s="127"/>
      <c r="DP107" s="672"/>
      <c r="DQ107" s="176"/>
      <c r="DR107" s="176"/>
      <c r="DS107" s="176"/>
      <c r="DT107" s="570"/>
      <c r="DU107" s="570"/>
      <c r="DV107" s="570"/>
      <c r="DW107" s="570"/>
      <c r="DX107" s="570"/>
      <c r="DY107" s="570"/>
      <c r="DZ107" s="570"/>
      <c r="EA107" s="570"/>
      <c r="EB107" s="570"/>
      <c r="EC107" s="570"/>
      <c r="ED107" s="570"/>
      <c r="EE107" s="570"/>
      <c r="EF107" s="570"/>
      <c r="EG107" s="570"/>
      <c r="EH107" s="570"/>
      <c r="EI107" s="570"/>
      <c r="EJ107" s="570"/>
      <c r="EK107" s="570"/>
      <c r="EL107" s="570"/>
      <c r="EM107" s="570"/>
      <c r="EN107" s="570"/>
      <c r="EO107" s="570"/>
      <c r="EP107" s="570"/>
      <c r="EQ107" s="570"/>
      <c r="ER107" s="570"/>
      <c r="ES107" s="570"/>
      <c r="ET107" s="570"/>
      <c r="EU107" s="570"/>
      <c r="EV107" s="570"/>
      <c r="EW107" s="570"/>
      <c r="EX107" s="570"/>
      <c r="EY107" s="570"/>
      <c r="EZ107" s="570"/>
      <c r="FA107" s="570"/>
      <c r="FB107" s="570"/>
      <c r="FC107" s="570"/>
      <c r="FD107" s="570"/>
      <c r="FE107" s="570"/>
      <c r="FF107" s="570"/>
      <c r="FG107" s="570"/>
      <c r="FH107" s="570"/>
      <c r="FI107" s="570"/>
      <c r="FJ107" s="570"/>
      <c r="FK107" s="570"/>
      <c r="FL107" s="570"/>
      <c r="FM107" s="570"/>
      <c r="FN107" s="570"/>
      <c r="FO107" s="570"/>
      <c r="FP107" s="570"/>
      <c r="FQ107" s="570"/>
      <c r="FR107" s="570"/>
      <c r="FS107" s="570"/>
      <c r="FT107" s="570"/>
      <c r="FU107" s="570"/>
      <c r="FV107" s="570"/>
      <c r="FW107" s="570"/>
      <c r="FX107" s="570"/>
      <c r="FY107" s="570"/>
      <c r="FZ107" s="570"/>
      <c r="GA107" s="570"/>
      <c r="GB107" s="570"/>
      <c r="GC107" s="570"/>
      <c r="GD107" s="570"/>
      <c r="GE107" s="570"/>
      <c r="GF107" s="570"/>
      <c r="GG107" s="570"/>
      <c r="GH107" s="570"/>
      <c r="GI107" s="570"/>
      <c r="GJ107" s="570"/>
      <c r="GK107" s="570"/>
      <c r="GL107" s="570"/>
      <c r="GM107" s="570"/>
      <c r="GN107" s="570"/>
      <c r="GO107" s="570"/>
      <c r="GP107" s="570"/>
      <c r="GQ107" s="570"/>
      <c r="GR107" s="570"/>
      <c r="GS107" s="570"/>
      <c r="GT107" s="570"/>
      <c r="GU107" s="570"/>
      <c r="GV107" s="570"/>
      <c r="GW107" s="570"/>
      <c r="GX107" s="570"/>
      <c r="GY107" s="570"/>
      <c r="GZ107" s="570"/>
      <c r="HA107" s="570"/>
      <c r="HB107" s="570"/>
      <c r="HC107" s="570"/>
      <c r="HD107" s="570"/>
      <c r="HE107" s="570"/>
      <c r="HF107" s="570"/>
      <c r="HG107" s="570"/>
      <c r="HH107" s="570"/>
      <c r="HI107" s="570"/>
      <c r="HJ107" s="570"/>
      <c r="HK107" s="570"/>
      <c r="HL107" s="570"/>
      <c r="HM107" s="570"/>
      <c r="HN107" s="570"/>
    </row>
    <row r="108" spans="1:222" ht="14.5" thickBot="1" x14ac:dyDescent="0.35">
      <c r="A108" s="698" t="s">
        <v>1213</v>
      </c>
      <c r="B108" s="676"/>
      <c r="C108" s="676"/>
      <c r="D108" s="578" t="s">
        <v>1235</v>
      </c>
      <c r="E108" s="20"/>
      <c r="F108" s="191"/>
      <c r="G108" s="259"/>
      <c r="H108" s="125"/>
      <c r="I108" s="146"/>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27"/>
      <c r="DC108" s="127"/>
      <c r="DD108" s="127"/>
      <c r="DE108" s="127"/>
      <c r="DF108" s="127"/>
      <c r="DG108" s="127"/>
      <c r="DH108" s="127"/>
      <c r="DI108" s="127"/>
      <c r="DJ108" s="127"/>
      <c r="DK108" s="127"/>
      <c r="DL108" s="127"/>
      <c r="DM108" s="127"/>
      <c r="DN108" s="127"/>
      <c r="DO108" s="127"/>
      <c r="DP108" s="672"/>
      <c r="DQ108" s="176"/>
      <c r="DR108" s="176"/>
      <c r="DS108" s="176"/>
      <c r="DT108" s="570"/>
      <c r="DU108" s="570"/>
      <c r="DV108" s="570"/>
      <c r="DW108" s="570"/>
      <c r="DX108" s="570"/>
      <c r="DY108" s="570"/>
      <c r="DZ108" s="570"/>
      <c r="EA108" s="570"/>
      <c r="EB108" s="570"/>
      <c r="EC108" s="570"/>
      <c r="ED108" s="570"/>
      <c r="EE108" s="570"/>
      <c r="EF108" s="570"/>
      <c r="EG108" s="570"/>
      <c r="EH108" s="570"/>
      <c r="EI108" s="570"/>
      <c r="EJ108" s="570"/>
      <c r="EK108" s="570"/>
      <c r="EL108" s="570"/>
      <c r="EM108" s="570"/>
      <c r="EN108" s="570"/>
      <c r="EO108" s="570"/>
      <c r="EP108" s="570"/>
      <c r="EQ108" s="570"/>
      <c r="ER108" s="570"/>
      <c r="ES108" s="570"/>
      <c r="ET108" s="570"/>
      <c r="EU108" s="570"/>
      <c r="EV108" s="570"/>
      <c r="EW108" s="570"/>
      <c r="EX108" s="570"/>
      <c r="EY108" s="570"/>
      <c r="EZ108" s="570"/>
      <c r="FA108" s="570"/>
      <c r="FB108" s="570"/>
      <c r="FC108" s="570"/>
      <c r="FD108" s="570"/>
      <c r="FE108" s="570"/>
      <c r="FF108" s="570"/>
      <c r="FG108" s="570"/>
      <c r="FH108" s="570"/>
      <c r="FI108" s="570"/>
      <c r="FJ108" s="570"/>
      <c r="FK108" s="570"/>
      <c r="FL108" s="570"/>
      <c r="FM108" s="570"/>
      <c r="FN108" s="570"/>
      <c r="FO108" s="570"/>
      <c r="FP108" s="570"/>
      <c r="FQ108" s="570"/>
      <c r="FR108" s="570"/>
      <c r="FS108" s="570"/>
      <c r="FT108" s="570"/>
      <c r="FU108" s="570"/>
      <c r="FV108" s="570"/>
      <c r="FW108" s="570"/>
      <c r="FX108" s="570"/>
      <c r="FY108" s="570"/>
      <c r="FZ108" s="570"/>
      <c r="GA108" s="570"/>
      <c r="GB108" s="570"/>
      <c r="GC108" s="570"/>
      <c r="GD108" s="570"/>
      <c r="GE108" s="570"/>
      <c r="GF108" s="570"/>
      <c r="GG108" s="570"/>
      <c r="GH108" s="570"/>
      <c r="GI108" s="570"/>
      <c r="GJ108" s="570"/>
      <c r="GK108" s="570"/>
      <c r="GL108" s="570"/>
      <c r="GM108" s="570"/>
      <c r="GN108" s="570"/>
      <c r="GO108" s="570"/>
      <c r="GP108" s="570"/>
      <c r="GQ108" s="570"/>
      <c r="GR108" s="570"/>
      <c r="GS108" s="570"/>
      <c r="GT108" s="570"/>
      <c r="GU108" s="570"/>
      <c r="GV108" s="570"/>
      <c r="GW108" s="570"/>
      <c r="GX108" s="570"/>
      <c r="GY108" s="570"/>
      <c r="GZ108" s="570"/>
      <c r="HA108" s="570"/>
      <c r="HB108" s="570"/>
      <c r="HC108" s="570"/>
      <c r="HD108" s="570"/>
      <c r="HE108" s="570"/>
      <c r="HF108" s="570"/>
      <c r="HG108" s="570"/>
      <c r="HH108" s="570"/>
      <c r="HI108" s="570"/>
      <c r="HJ108" s="570"/>
      <c r="HK108" s="570"/>
      <c r="HL108" s="570"/>
      <c r="HM108" s="570"/>
      <c r="HN108" s="570"/>
    </row>
    <row r="109" spans="1:222" ht="14.5" thickBot="1" x14ac:dyDescent="0.35">
      <c r="A109" s="699" t="s">
        <v>1213</v>
      </c>
      <c r="B109" s="679"/>
      <c r="C109" s="679"/>
      <c r="D109" s="168" t="s">
        <v>129</v>
      </c>
      <c r="E109" s="231"/>
      <c r="F109" s="265"/>
      <c r="G109" s="266"/>
      <c r="H109" s="234"/>
      <c r="I109" s="23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27"/>
      <c r="DC109" s="127"/>
      <c r="DD109" s="127"/>
      <c r="DE109" s="127"/>
      <c r="DF109" s="127"/>
      <c r="DG109" s="127"/>
      <c r="DH109" s="127"/>
      <c r="DI109" s="127"/>
      <c r="DJ109" s="127"/>
      <c r="DK109" s="127"/>
      <c r="DL109" s="127"/>
      <c r="DM109" s="127"/>
      <c r="DN109" s="127"/>
      <c r="DO109" s="127"/>
      <c r="DP109" s="672"/>
      <c r="DQ109" s="176"/>
      <c r="DR109" s="176"/>
      <c r="DS109" s="176"/>
      <c r="DT109" s="570"/>
      <c r="DU109" s="570"/>
      <c r="DV109" s="570"/>
      <c r="DW109" s="570"/>
      <c r="DX109" s="570"/>
      <c r="DY109" s="570"/>
      <c r="DZ109" s="570"/>
      <c r="EA109" s="570"/>
      <c r="EB109" s="570"/>
      <c r="EC109" s="570"/>
      <c r="ED109" s="570"/>
      <c r="EE109" s="570"/>
      <c r="EF109" s="570"/>
      <c r="EG109" s="570"/>
      <c r="EH109" s="570"/>
      <c r="EI109" s="570"/>
      <c r="EJ109" s="570"/>
      <c r="EK109" s="570"/>
      <c r="EL109" s="570"/>
      <c r="EM109" s="570"/>
      <c r="EN109" s="570"/>
      <c r="EO109" s="570"/>
      <c r="EP109" s="570"/>
      <c r="EQ109" s="570"/>
      <c r="ER109" s="570"/>
      <c r="ES109" s="570"/>
      <c r="ET109" s="570"/>
      <c r="EU109" s="570"/>
      <c r="EV109" s="570"/>
      <c r="EW109" s="570"/>
      <c r="EX109" s="570"/>
      <c r="EY109" s="570"/>
      <c r="EZ109" s="570"/>
      <c r="FA109" s="570"/>
      <c r="FB109" s="570"/>
      <c r="FC109" s="570"/>
      <c r="FD109" s="570"/>
      <c r="FE109" s="570"/>
      <c r="FF109" s="570"/>
      <c r="FG109" s="570"/>
      <c r="FH109" s="570"/>
      <c r="FI109" s="570"/>
      <c r="FJ109" s="570"/>
      <c r="FK109" s="570"/>
      <c r="FL109" s="570"/>
      <c r="FM109" s="570"/>
      <c r="FN109" s="570"/>
      <c r="FO109" s="570"/>
      <c r="FP109" s="570"/>
      <c r="FQ109" s="570"/>
      <c r="FR109" s="570"/>
      <c r="FS109" s="570"/>
      <c r="FT109" s="570"/>
      <c r="FU109" s="570"/>
      <c r="FV109" s="570"/>
      <c r="FW109" s="570"/>
      <c r="FX109" s="570"/>
      <c r="FY109" s="570"/>
      <c r="FZ109" s="570"/>
      <c r="GA109" s="570"/>
      <c r="GB109" s="570"/>
      <c r="GC109" s="570"/>
      <c r="GD109" s="570"/>
      <c r="GE109" s="570"/>
      <c r="GF109" s="570"/>
      <c r="GG109" s="570"/>
      <c r="GH109" s="570"/>
      <c r="GI109" s="570"/>
      <c r="GJ109" s="570"/>
      <c r="GK109" s="570"/>
      <c r="GL109" s="570"/>
      <c r="GM109" s="570"/>
      <c r="GN109" s="570"/>
      <c r="GO109" s="570"/>
      <c r="GP109" s="570"/>
      <c r="GQ109" s="570"/>
      <c r="GR109" s="570"/>
      <c r="GS109" s="570"/>
      <c r="GT109" s="570"/>
      <c r="GU109" s="570"/>
      <c r="GV109" s="570"/>
      <c r="GW109" s="570"/>
      <c r="GX109" s="570"/>
      <c r="GY109" s="570"/>
      <c r="GZ109" s="570"/>
      <c r="HA109" s="570"/>
      <c r="HB109" s="570"/>
      <c r="HC109" s="570"/>
      <c r="HD109" s="570"/>
      <c r="HE109" s="570"/>
      <c r="HF109" s="570"/>
      <c r="HG109" s="570"/>
      <c r="HH109" s="570"/>
      <c r="HI109" s="570"/>
      <c r="HJ109" s="570"/>
      <c r="HK109" s="570"/>
      <c r="HL109" s="570"/>
      <c r="HM109" s="570"/>
      <c r="HN109" s="570"/>
    </row>
    <row r="110" spans="1:222" s="138" customFormat="1" ht="26.5" customHeight="1" x14ac:dyDescent="0.3">
      <c r="A110" s="155" t="s">
        <v>1209</v>
      </c>
      <c r="B110" s="569">
        <v>22</v>
      </c>
      <c r="C110" s="38" t="s">
        <v>1210</v>
      </c>
      <c r="D110" s="133" t="s">
        <v>458</v>
      </c>
      <c r="E110" s="22"/>
      <c r="F110" s="134"/>
      <c r="G110" s="135"/>
      <c r="H110" s="125"/>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722"/>
      <c r="DQ110" s="136"/>
      <c r="DR110" s="136"/>
      <c r="DS110" s="136"/>
      <c r="DT110" s="136"/>
      <c r="DU110" s="136"/>
      <c r="DV110" s="136"/>
      <c r="DW110" s="136"/>
      <c r="DX110" s="136"/>
      <c r="DY110" s="136"/>
      <c r="DZ110" s="136"/>
      <c r="EA110" s="136"/>
      <c r="EB110" s="136"/>
      <c r="EC110" s="136"/>
      <c r="ED110" s="136"/>
      <c r="EE110" s="136"/>
      <c r="EF110" s="136"/>
      <c r="EG110" s="136"/>
      <c r="EH110" s="136"/>
      <c r="EI110" s="136"/>
      <c r="EJ110" s="136"/>
      <c r="EK110" s="136"/>
      <c r="EL110" s="136"/>
      <c r="EM110" s="136"/>
      <c r="EN110" s="136"/>
      <c r="EO110" s="136"/>
      <c r="EP110" s="136"/>
      <c r="EQ110" s="136"/>
      <c r="ER110" s="136"/>
      <c r="ES110" s="136"/>
      <c r="ET110" s="136"/>
      <c r="EU110" s="136"/>
      <c r="EV110" s="136"/>
      <c r="EW110" s="136"/>
      <c r="EX110" s="136"/>
      <c r="EY110" s="136"/>
      <c r="EZ110" s="136"/>
      <c r="FA110" s="136"/>
      <c r="FB110" s="136"/>
      <c r="FC110" s="136"/>
      <c r="FD110" s="136"/>
      <c r="FE110" s="136"/>
      <c r="FF110" s="136"/>
      <c r="FG110" s="136"/>
      <c r="FH110" s="136"/>
      <c r="FI110" s="136"/>
      <c r="FJ110" s="136"/>
      <c r="FK110" s="136"/>
      <c r="FL110" s="136"/>
      <c r="FM110" s="136"/>
      <c r="FN110" s="136"/>
      <c r="FO110" s="136"/>
      <c r="FP110" s="136"/>
      <c r="FQ110" s="136"/>
      <c r="FR110" s="136"/>
      <c r="FS110" s="136"/>
      <c r="FT110" s="136"/>
      <c r="FU110" s="136"/>
      <c r="FV110" s="136"/>
      <c r="FW110" s="136"/>
      <c r="FX110" s="136"/>
      <c r="FY110" s="136"/>
      <c r="FZ110" s="136"/>
      <c r="GA110" s="136"/>
      <c r="GB110" s="136"/>
      <c r="GC110" s="136"/>
      <c r="GD110" s="136"/>
      <c r="GE110" s="136"/>
      <c r="GF110" s="136"/>
      <c r="GG110" s="136"/>
      <c r="GH110" s="136"/>
      <c r="GI110" s="136"/>
      <c r="GJ110" s="136"/>
      <c r="GK110" s="136"/>
      <c r="GL110" s="136"/>
      <c r="GM110" s="136"/>
      <c r="GN110" s="136"/>
      <c r="GO110" s="136"/>
      <c r="GP110" s="136"/>
      <c r="GQ110" s="136"/>
      <c r="GR110" s="136"/>
      <c r="GS110" s="136"/>
      <c r="GT110" s="136"/>
      <c r="GU110" s="136"/>
      <c r="GV110" s="136"/>
      <c r="GW110" s="136"/>
      <c r="GX110" s="136"/>
      <c r="GY110" s="136"/>
      <c r="GZ110" s="136"/>
      <c r="HA110" s="136"/>
      <c r="HB110" s="136"/>
      <c r="HC110" s="136"/>
      <c r="HD110" s="136"/>
      <c r="HE110" s="136"/>
      <c r="HF110" s="136"/>
      <c r="HG110" s="136"/>
      <c r="HH110" s="136"/>
      <c r="HI110" s="718"/>
      <c r="HJ110" s="718"/>
      <c r="HK110" s="137"/>
      <c r="HL110" s="137"/>
      <c r="HM110" s="137"/>
      <c r="HN110" s="137"/>
    </row>
    <row r="111" spans="1:222" s="138" customFormat="1" ht="25" x14ac:dyDescent="0.3">
      <c r="A111" s="702" t="s">
        <v>1213</v>
      </c>
      <c r="B111" s="676"/>
      <c r="C111" s="676"/>
      <c r="D111" s="139" t="s">
        <v>1258</v>
      </c>
      <c r="E111" s="19"/>
      <c r="F111" s="128"/>
      <c r="G111" s="129"/>
      <c r="H111" s="130"/>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720"/>
      <c r="DQ111" s="136"/>
      <c r="DR111" s="136"/>
      <c r="DS111" s="136"/>
      <c r="DT111" s="136"/>
      <c r="DU111" s="136"/>
      <c r="DV111" s="136"/>
      <c r="DW111" s="136"/>
      <c r="DX111" s="136"/>
      <c r="DY111" s="136"/>
      <c r="DZ111" s="136"/>
      <c r="EA111" s="136"/>
      <c r="EB111" s="136"/>
      <c r="EC111" s="136"/>
      <c r="ED111" s="136"/>
      <c r="EE111" s="136"/>
      <c r="EF111" s="136"/>
      <c r="EG111" s="136"/>
      <c r="EH111" s="136"/>
      <c r="EI111" s="136"/>
      <c r="EJ111" s="136"/>
      <c r="EK111" s="136"/>
      <c r="EL111" s="136"/>
      <c r="EM111" s="136"/>
      <c r="EN111" s="136"/>
      <c r="EO111" s="136"/>
      <c r="EP111" s="136"/>
      <c r="EQ111" s="136"/>
      <c r="ER111" s="136"/>
      <c r="ES111" s="136"/>
      <c r="ET111" s="136"/>
      <c r="EU111" s="136"/>
      <c r="EV111" s="136"/>
      <c r="EW111" s="136"/>
      <c r="EX111" s="136"/>
      <c r="EY111" s="136"/>
      <c r="EZ111" s="136"/>
      <c r="FA111" s="136"/>
      <c r="FB111" s="136"/>
      <c r="FC111" s="136"/>
      <c r="FD111" s="136"/>
      <c r="FE111" s="136"/>
      <c r="FF111" s="136"/>
      <c r="FG111" s="136"/>
      <c r="FH111" s="136"/>
      <c r="FI111" s="136"/>
      <c r="FJ111" s="136"/>
      <c r="FK111" s="136"/>
      <c r="FL111" s="136"/>
      <c r="FM111" s="136"/>
      <c r="FN111" s="136"/>
      <c r="FO111" s="136"/>
      <c r="FP111" s="136"/>
      <c r="FQ111" s="136"/>
      <c r="FR111" s="136"/>
      <c r="FS111" s="136"/>
      <c r="FT111" s="136"/>
      <c r="FU111" s="136"/>
      <c r="FV111" s="136"/>
      <c r="FW111" s="136"/>
      <c r="FX111" s="136"/>
      <c r="FY111" s="136"/>
      <c r="FZ111" s="136"/>
      <c r="GA111" s="136"/>
      <c r="GB111" s="136"/>
      <c r="GC111" s="136"/>
      <c r="GD111" s="136"/>
      <c r="GE111" s="136"/>
      <c r="GF111" s="136"/>
      <c r="GG111" s="136"/>
      <c r="GH111" s="136"/>
      <c r="GI111" s="136"/>
      <c r="GJ111" s="136"/>
      <c r="GK111" s="136"/>
      <c r="GL111" s="136"/>
      <c r="GM111" s="136"/>
      <c r="GN111" s="136"/>
      <c r="GO111" s="136"/>
      <c r="GP111" s="136"/>
      <c r="GQ111" s="136"/>
      <c r="GR111" s="136"/>
      <c r="GS111" s="136"/>
      <c r="GT111" s="136"/>
      <c r="GU111" s="136"/>
      <c r="GV111" s="136"/>
      <c r="GW111" s="136"/>
      <c r="GX111" s="136"/>
      <c r="GY111" s="136"/>
      <c r="GZ111" s="136"/>
      <c r="HA111" s="136"/>
      <c r="HB111" s="136"/>
      <c r="HC111" s="136"/>
      <c r="HD111" s="136"/>
      <c r="HE111" s="136"/>
      <c r="HF111" s="136"/>
      <c r="HG111" s="136"/>
      <c r="HH111" s="136"/>
      <c r="HI111" s="718"/>
      <c r="HJ111" s="718"/>
      <c r="HK111" s="137"/>
      <c r="HL111" s="137"/>
      <c r="HM111" s="137"/>
      <c r="HN111" s="137"/>
    </row>
    <row r="112" spans="1:222" s="138" customFormat="1" x14ac:dyDescent="0.3">
      <c r="A112" s="702" t="s">
        <v>1213</v>
      </c>
      <c r="B112" s="676"/>
      <c r="C112" s="676"/>
      <c r="D112" s="139" t="s">
        <v>1259</v>
      </c>
      <c r="E112" s="20"/>
      <c r="F112" s="131"/>
      <c r="G112" s="132"/>
      <c r="H112" s="125"/>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720"/>
      <c r="DQ112" s="136"/>
      <c r="DR112" s="136"/>
      <c r="DS112" s="136"/>
      <c r="DT112" s="136"/>
      <c r="DU112" s="136"/>
      <c r="DV112" s="136"/>
      <c r="DW112" s="136"/>
      <c r="DX112" s="136"/>
      <c r="DY112" s="136"/>
      <c r="DZ112" s="136"/>
      <c r="EA112" s="136"/>
      <c r="EB112" s="136"/>
      <c r="EC112" s="136"/>
      <c r="ED112" s="136"/>
      <c r="EE112" s="136"/>
      <c r="EF112" s="136"/>
      <c r="EG112" s="136"/>
      <c r="EH112" s="136"/>
      <c r="EI112" s="136"/>
      <c r="EJ112" s="136"/>
      <c r="EK112" s="136"/>
      <c r="EL112" s="136"/>
      <c r="EM112" s="136"/>
      <c r="EN112" s="136"/>
      <c r="EO112" s="136"/>
      <c r="EP112" s="136"/>
      <c r="EQ112" s="136"/>
      <c r="ER112" s="136"/>
      <c r="ES112" s="136"/>
      <c r="ET112" s="136"/>
      <c r="EU112" s="136"/>
      <c r="EV112" s="136"/>
      <c r="EW112" s="136"/>
      <c r="EX112" s="136"/>
      <c r="EY112" s="136"/>
      <c r="EZ112" s="136"/>
      <c r="FA112" s="136"/>
      <c r="FB112" s="136"/>
      <c r="FC112" s="136"/>
      <c r="FD112" s="136"/>
      <c r="FE112" s="136"/>
      <c r="FF112" s="136"/>
      <c r="FG112" s="136"/>
      <c r="FH112" s="136"/>
      <c r="FI112" s="136"/>
      <c r="FJ112" s="136"/>
      <c r="FK112" s="136"/>
      <c r="FL112" s="136"/>
      <c r="FM112" s="136"/>
      <c r="FN112" s="136"/>
      <c r="FO112" s="136"/>
      <c r="FP112" s="136"/>
      <c r="FQ112" s="136"/>
      <c r="FR112" s="136"/>
      <c r="FS112" s="136"/>
      <c r="FT112" s="136"/>
      <c r="FU112" s="136"/>
      <c r="FV112" s="136"/>
      <c r="FW112" s="136"/>
      <c r="FX112" s="136"/>
      <c r="FY112" s="136"/>
      <c r="FZ112" s="136"/>
      <c r="GA112" s="136"/>
      <c r="GB112" s="136"/>
      <c r="GC112" s="136"/>
      <c r="GD112" s="136"/>
      <c r="GE112" s="136"/>
      <c r="GF112" s="136"/>
      <c r="GG112" s="136"/>
      <c r="GH112" s="136"/>
      <c r="GI112" s="136"/>
      <c r="GJ112" s="136"/>
      <c r="GK112" s="136"/>
      <c r="GL112" s="136"/>
      <c r="GM112" s="136"/>
      <c r="GN112" s="136"/>
      <c r="GO112" s="136"/>
      <c r="GP112" s="136"/>
      <c r="GQ112" s="136"/>
      <c r="GR112" s="136"/>
      <c r="GS112" s="136"/>
      <c r="GT112" s="136"/>
      <c r="GU112" s="136"/>
      <c r="GV112" s="136"/>
      <c r="GW112" s="136"/>
      <c r="GX112" s="136"/>
      <c r="GY112" s="136"/>
      <c r="GZ112" s="136"/>
      <c r="HA112" s="136"/>
      <c r="HB112" s="136"/>
      <c r="HC112" s="136"/>
      <c r="HD112" s="136"/>
      <c r="HE112" s="136"/>
      <c r="HF112" s="136"/>
      <c r="HG112" s="136"/>
      <c r="HH112" s="136"/>
      <c r="HI112" s="718"/>
      <c r="HJ112" s="718"/>
      <c r="HK112" s="137"/>
      <c r="HL112" s="137"/>
      <c r="HM112" s="137"/>
      <c r="HN112" s="137"/>
    </row>
    <row r="113" spans="1:222" s="138" customFormat="1" ht="15" customHeight="1" x14ac:dyDescent="0.3">
      <c r="A113" s="702" t="s">
        <v>1213</v>
      </c>
      <c r="B113" s="676"/>
      <c r="C113" s="676"/>
      <c r="D113" s="578" t="s">
        <v>1216</v>
      </c>
      <c r="E113" s="20"/>
      <c r="F113" s="131"/>
      <c r="G113" s="132"/>
      <c r="H113" s="125"/>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720"/>
      <c r="DQ113" s="136"/>
      <c r="DR113" s="136"/>
      <c r="DS113" s="136"/>
      <c r="DT113" s="136"/>
      <c r="DU113" s="136"/>
      <c r="DV113" s="136"/>
      <c r="DW113" s="136"/>
      <c r="DX113" s="136"/>
      <c r="DY113" s="136"/>
      <c r="DZ113" s="136"/>
      <c r="EA113" s="136"/>
      <c r="EB113" s="136"/>
      <c r="EC113" s="136"/>
      <c r="ED113" s="136"/>
      <c r="EE113" s="136"/>
      <c r="EF113" s="136"/>
      <c r="EG113" s="136"/>
      <c r="EH113" s="136"/>
      <c r="EI113" s="136"/>
      <c r="EJ113" s="136"/>
      <c r="EK113" s="136"/>
      <c r="EL113" s="136"/>
      <c r="EM113" s="136"/>
      <c r="EN113" s="136"/>
      <c r="EO113" s="136"/>
      <c r="EP113" s="136"/>
      <c r="EQ113" s="136"/>
      <c r="ER113" s="136"/>
      <c r="ES113" s="136"/>
      <c r="ET113" s="136"/>
      <c r="EU113" s="136"/>
      <c r="EV113" s="136"/>
      <c r="EW113" s="136"/>
      <c r="EX113" s="136"/>
      <c r="EY113" s="136"/>
      <c r="EZ113" s="136"/>
      <c r="FA113" s="136"/>
      <c r="FB113" s="136"/>
      <c r="FC113" s="136"/>
      <c r="FD113" s="136"/>
      <c r="FE113" s="136"/>
      <c r="FF113" s="136"/>
      <c r="FG113" s="136"/>
      <c r="FH113" s="136"/>
      <c r="FI113" s="136"/>
      <c r="FJ113" s="136"/>
      <c r="FK113" s="136"/>
      <c r="FL113" s="136"/>
      <c r="FM113" s="136"/>
      <c r="FN113" s="136"/>
      <c r="FO113" s="136"/>
      <c r="FP113" s="136"/>
      <c r="FQ113" s="136"/>
      <c r="FR113" s="136"/>
      <c r="FS113" s="136"/>
      <c r="FT113" s="136"/>
      <c r="FU113" s="136"/>
      <c r="FV113" s="136"/>
      <c r="FW113" s="136"/>
      <c r="FX113" s="136"/>
      <c r="FY113" s="136"/>
      <c r="FZ113" s="136"/>
      <c r="GA113" s="136"/>
      <c r="GB113" s="136"/>
      <c r="GC113" s="136"/>
      <c r="GD113" s="136"/>
      <c r="GE113" s="136"/>
      <c r="GF113" s="136"/>
      <c r="GG113" s="136"/>
      <c r="GH113" s="136"/>
      <c r="GI113" s="136"/>
      <c r="GJ113" s="136"/>
      <c r="GK113" s="136"/>
      <c r="GL113" s="136"/>
      <c r="GM113" s="136"/>
      <c r="GN113" s="136"/>
      <c r="GO113" s="136"/>
      <c r="GP113" s="136"/>
      <c r="GQ113" s="136"/>
      <c r="GR113" s="136"/>
      <c r="GS113" s="136"/>
      <c r="GT113" s="136"/>
      <c r="GU113" s="136"/>
      <c r="GV113" s="136"/>
      <c r="GW113" s="136"/>
      <c r="GX113" s="136"/>
      <c r="GY113" s="136"/>
      <c r="GZ113" s="136"/>
      <c r="HA113" s="136"/>
      <c r="HB113" s="136"/>
      <c r="HC113" s="136"/>
      <c r="HD113" s="136"/>
      <c r="HE113" s="136"/>
      <c r="HF113" s="136"/>
      <c r="HG113" s="136"/>
      <c r="HH113" s="136"/>
      <c r="HI113" s="718"/>
      <c r="HJ113" s="718"/>
      <c r="HK113" s="137"/>
      <c r="HL113" s="137"/>
      <c r="HM113" s="137"/>
      <c r="HN113" s="137"/>
    </row>
    <row r="114" spans="1:222" s="138" customFormat="1" ht="15.75" customHeight="1" thickBot="1" x14ac:dyDescent="0.35">
      <c r="A114" s="719" t="s">
        <v>1213</v>
      </c>
      <c r="B114" s="679"/>
      <c r="C114" s="679"/>
      <c r="D114" s="168" t="s">
        <v>129</v>
      </c>
      <c r="E114" s="169"/>
      <c r="F114" s="131"/>
      <c r="G114" s="132"/>
      <c r="H114" s="125"/>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721"/>
      <c r="DQ114" s="136"/>
      <c r="DR114" s="136"/>
      <c r="DS114" s="136"/>
      <c r="DT114" s="136"/>
      <c r="DU114" s="136"/>
      <c r="DV114" s="136"/>
      <c r="DW114" s="136"/>
      <c r="DX114" s="136"/>
      <c r="DY114" s="136"/>
      <c r="DZ114" s="136"/>
      <c r="EA114" s="136"/>
      <c r="EB114" s="136"/>
      <c r="EC114" s="136"/>
      <c r="ED114" s="136"/>
      <c r="EE114" s="136"/>
      <c r="EF114" s="136"/>
      <c r="EG114" s="136"/>
      <c r="EH114" s="136"/>
      <c r="EI114" s="136"/>
      <c r="EJ114" s="136"/>
      <c r="EK114" s="136"/>
      <c r="EL114" s="136"/>
      <c r="EM114" s="136"/>
      <c r="EN114" s="136"/>
      <c r="EO114" s="136"/>
      <c r="EP114" s="136"/>
      <c r="EQ114" s="136"/>
      <c r="ER114" s="136"/>
      <c r="ES114" s="136"/>
      <c r="ET114" s="136"/>
      <c r="EU114" s="136"/>
      <c r="EV114" s="136"/>
      <c r="EW114" s="136"/>
      <c r="EX114" s="136"/>
      <c r="EY114" s="136"/>
      <c r="EZ114" s="136"/>
      <c r="FA114" s="136"/>
      <c r="FB114" s="136"/>
      <c r="FC114" s="136"/>
      <c r="FD114" s="136"/>
      <c r="FE114" s="136"/>
      <c r="FF114" s="136"/>
      <c r="FG114" s="136"/>
      <c r="FH114" s="136"/>
      <c r="FI114" s="136"/>
      <c r="FJ114" s="136"/>
      <c r="FK114" s="136"/>
      <c r="FL114" s="136"/>
      <c r="FM114" s="136"/>
      <c r="FN114" s="136"/>
      <c r="FO114" s="136"/>
      <c r="FP114" s="136"/>
      <c r="FQ114" s="136"/>
      <c r="FR114" s="136"/>
      <c r="FS114" s="136"/>
      <c r="FT114" s="136"/>
      <c r="FU114" s="136"/>
      <c r="FV114" s="136"/>
      <c r="FW114" s="136"/>
      <c r="FX114" s="136"/>
      <c r="FY114" s="136"/>
      <c r="FZ114" s="136"/>
      <c r="GA114" s="136"/>
      <c r="GB114" s="136"/>
      <c r="GC114" s="136"/>
      <c r="GD114" s="136"/>
      <c r="GE114" s="136"/>
      <c r="GF114" s="136"/>
      <c r="GG114" s="136"/>
      <c r="GH114" s="136"/>
      <c r="GI114" s="136"/>
      <c r="GJ114" s="136"/>
      <c r="GK114" s="136"/>
      <c r="GL114" s="136"/>
      <c r="GM114" s="136"/>
      <c r="GN114" s="136"/>
      <c r="GO114" s="136"/>
      <c r="GP114" s="136"/>
      <c r="GQ114" s="136"/>
      <c r="GR114" s="136"/>
      <c r="GS114" s="136"/>
      <c r="GT114" s="136"/>
      <c r="GU114" s="136"/>
      <c r="GV114" s="136"/>
      <c r="GW114" s="136"/>
      <c r="GX114" s="136"/>
      <c r="GY114" s="136"/>
      <c r="GZ114" s="136"/>
      <c r="HA114" s="136"/>
      <c r="HB114" s="136"/>
      <c r="HC114" s="136"/>
      <c r="HD114" s="136"/>
      <c r="HE114" s="136"/>
      <c r="HF114" s="136"/>
      <c r="HG114" s="136"/>
      <c r="HH114" s="136"/>
      <c r="HI114" s="718"/>
      <c r="HJ114" s="718"/>
      <c r="HK114" s="137"/>
      <c r="HL114" s="137"/>
      <c r="HM114" s="137"/>
      <c r="HN114" s="137"/>
    </row>
    <row r="115" spans="1:222" s="138" customFormat="1" ht="25" x14ac:dyDescent="0.3">
      <c r="A115" s="155" t="s">
        <v>1209</v>
      </c>
      <c r="B115" s="569">
        <v>23</v>
      </c>
      <c r="C115" s="38" t="s">
        <v>1210</v>
      </c>
      <c r="D115" s="133" t="s">
        <v>478</v>
      </c>
      <c r="E115" s="22"/>
      <c r="F115" s="134"/>
      <c r="G115" s="135"/>
      <c r="H115" s="125"/>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722"/>
      <c r="DQ115" s="136"/>
      <c r="DR115" s="136"/>
      <c r="DS115" s="136"/>
      <c r="DT115" s="136"/>
      <c r="DU115" s="136"/>
      <c r="DV115" s="136"/>
      <c r="DW115" s="136"/>
      <c r="DX115" s="136"/>
      <c r="DY115" s="136"/>
      <c r="DZ115" s="136"/>
      <c r="EA115" s="136"/>
      <c r="EB115" s="136"/>
      <c r="EC115" s="136"/>
      <c r="ED115" s="136"/>
      <c r="EE115" s="136"/>
      <c r="EF115" s="136"/>
      <c r="EG115" s="136"/>
      <c r="EH115" s="136"/>
      <c r="EI115" s="136"/>
      <c r="EJ115" s="136"/>
      <c r="EK115" s="136"/>
      <c r="EL115" s="136"/>
      <c r="EM115" s="136"/>
      <c r="EN115" s="136"/>
      <c r="EO115" s="136"/>
      <c r="EP115" s="136"/>
      <c r="EQ115" s="136"/>
      <c r="ER115" s="136"/>
      <c r="ES115" s="136"/>
      <c r="ET115" s="136"/>
      <c r="EU115" s="136"/>
      <c r="EV115" s="136"/>
      <c r="EW115" s="136"/>
      <c r="EX115" s="136"/>
      <c r="EY115" s="136"/>
      <c r="EZ115" s="136"/>
      <c r="FA115" s="136"/>
      <c r="FB115" s="136"/>
      <c r="FC115" s="136"/>
      <c r="FD115" s="136"/>
      <c r="FE115" s="136"/>
      <c r="FF115" s="136"/>
      <c r="FG115" s="136"/>
      <c r="FH115" s="136"/>
      <c r="FI115" s="136"/>
      <c r="FJ115" s="136"/>
      <c r="FK115" s="136"/>
      <c r="FL115" s="136"/>
      <c r="FM115" s="136"/>
      <c r="FN115" s="136"/>
      <c r="FO115" s="136"/>
      <c r="FP115" s="136"/>
      <c r="FQ115" s="136"/>
      <c r="FR115" s="136"/>
      <c r="FS115" s="136"/>
      <c r="FT115" s="136"/>
      <c r="FU115" s="136"/>
      <c r="FV115" s="136"/>
      <c r="FW115" s="136"/>
      <c r="FX115" s="136"/>
      <c r="FY115" s="136"/>
      <c r="FZ115" s="136"/>
      <c r="GA115" s="136"/>
      <c r="GB115" s="136"/>
      <c r="GC115" s="136"/>
      <c r="GD115" s="136"/>
      <c r="GE115" s="136"/>
      <c r="GF115" s="136"/>
      <c r="GG115" s="136"/>
      <c r="GH115" s="136"/>
      <c r="GI115" s="136"/>
      <c r="GJ115" s="136"/>
      <c r="GK115" s="136"/>
      <c r="GL115" s="136"/>
      <c r="GM115" s="136"/>
      <c r="GN115" s="136"/>
      <c r="GO115" s="136"/>
      <c r="GP115" s="136"/>
      <c r="GQ115" s="136"/>
      <c r="GR115" s="136"/>
      <c r="GS115" s="136"/>
      <c r="GT115" s="136"/>
      <c r="GU115" s="136"/>
      <c r="GV115" s="136"/>
      <c r="GW115" s="136"/>
      <c r="GX115" s="136"/>
      <c r="GY115" s="136"/>
      <c r="GZ115" s="136"/>
      <c r="HA115" s="136"/>
      <c r="HB115" s="136"/>
      <c r="HC115" s="136"/>
      <c r="HD115" s="136"/>
      <c r="HE115" s="136"/>
      <c r="HF115" s="136"/>
      <c r="HG115" s="136"/>
      <c r="HH115" s="136"/>
      <c r="HI115" s="718"/>
      <c r="HJ115" s="718"/>
      <c r="HK115" s="137"/>
      <c r="HL115" s="137"/>
      <c r="HM115" s="137"/>
      <c r="HN115" s="137"/>
    </row>
    <row r="116" spans="1:222" s="138" customFormat="1" ht="15" customHeight="1" x14ac:dyDescent="0.3">
      <c r="A116" s="702" t="s">
        <v>1213</v>
      </c>
      <c r="B116" s="676"/>
      <c r="C116" s="676"/>
      <c r="D116" s="578" t="s">
        <v>1260</v>
      </c>
      <c r="E116" s="19"/>
      <c r="F116" s="128"/>
      <c r="G116" s="129"/>
      <c r="H116" s="130"/>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720"/>
      <c r="DQ116" s="136"/>
      <c r="DR116" s="136"/>
      <c r="DS116" s="136"/>
      <c r="DT116" s="136"/>
      <c r="DU116" s="136"/>
      <c r="DV116" s="136"/>
      <c r="DW116" s="136"/>
      <c r="DX116" s="136"/>
      <c r="DY116" s="136"/>
      <c r="DZ116" s="136"/>
      <c r="EA116" s="136"/>
      <c r="EB116" s="136"/>
      <c r="EC116" s="136"/>
      <c r="ED116" s="136"/>
      <c r="EE116" s="136"/>
      <c r="EF116" s="136"/>
      <c r="EG116" s="136"/>
      <c r="EH116" s="136"/>
      <c r="EI116" s="136"/>
      <c r="EJ116" s="136"/>
      <c r="EK116" s="136"/>
      <c r="EL116" s="136"/>
      <c r="EM116" s="136"/>
      <c r="EN116" s="136"/>
      <c r="EO116" s="136"/>
      <c r="EP116" s="136"/>
      <c r="EQ116" s="136"/>
      <c r="ER116" s="136"/>
      <c r="ES116" s="136"/>
      <c r="ET116" s="136"/>
      <c r="EU116" s="136"/>
      <c r="EV116" s="136"/>
      <c r="EW116" s="136"/>
      <c r="EX116" s="136"/>
      <c r="EY116" s="136"/>
      <c r="EZ116" s="136"/>
      <c r="FA116" s="136"/>
      <c r="FB116" s="136"/>
      <c r="FC116" s="136"/>
      <c r="FD116" s="136"/>
      <c r="FE116" s="136"/>
      <c r="FF116" s="136"/>
      <c r="FG116" s="136"/>
      <c r="FH116" s="136"/>
      <c r="FI116" s="136"/>
      <c r="FJ116" s="136"/>
      <c r="FK116" s="136"/>
      <c r="FL116" s="136"/>
      <c r="FM116" s="136"/>
      <c r="FN116" s="136"/>
      <c r="FO116" s="136"/>
      <c r="FP116" s="136"/>
      <c r="FQ116" s="136"/>
      <c r="FR116" s="136"/>
      <c r="FS116" s="136"/>
      <c r="FT116" s="136"/>
      <c r="FU116" s="136"/>
      <c r="FV116" s="136"/>
      <c r="FW116" s="136"/>
      <c r="FX116" s="136"/>
      <c r="FY116" s="136"/>
      <c r="FZ116" s="136"/>
      <c r="GA116" s="136"/>
      <c r="GB116" s="136"/>
      <c r="GC116" s="136"/>
      <c r="GD116" s="136"/>
      <c r="GE116" s="136"/>
      <c r="GF116" s="136"/>
      <c r="GG116" s="136"/>
      <c r="GH116" s="136"/>
      <c r="GI116" s="136"/>
      <c r="GJ116" s="136"/>
      <c r="GK116" s="136"/>
      <c r="GL116" s="136"/>
      <c r="GM116" s="136"/>
      <c r="GN116" s="136"/>
      <c r="GO116" s="136"/>
      <c r="GP116" s="136"/>
      <c r="GQ116" s="136"/>
      <c r="GR116" s="136"/>
      <c r="GS116" s="136"/>
      <c r="GT116" s="136"/>
      <c r="GU116" s="136"/>
      <c r="GV116" s="136"/>
      <c r="GW116" s="136"/>
      <c r="GX116" s="136"/>
      <c r="GY116" s="136"/>
      <c r="GZ116" s="136"/>
      <c r="HA116" s="136"/>
      <c r="HB116" s="136"/>
      <c r="HC116" s="136"/>
      <c r="HD116" s="136"/>
      <c r="HE116" s="136"/>
      <c r="HF116" s="136"/>
      <c r="HG116" s="136"/>
      <c r="HH116" s="136"/>
      <c r="HI116" s="718"/>
      <c r="HJ116" s="718"/>
      <c r="HK116" s="137"/>
      <c r="HL116" s="137"/>
      <c r="HM116" s="137"/>
      <c r="HN116" s="137"/>
    </row>
    <row r="117" spans="1:222" s="138" customFormat="1" ht="15" customHeight="1" x14ac:dyDescent="0.3">
      <c r="A117" s="702" t="s">
        <v>1213</v>
      </c>
      <c r="B117" s="676"/>
      <c r="C117" s="676"/>
      <c r="D117" s="578" t="s">
        <v>1235</v>
      </c>
      <c r="E117" s="20"/>
      <c r="F117" s="131"/>
      <c r="G117" s="132"/>
      <c r="H117" s="125"/>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720"/>
      <c r="DQ117" s="136"/>
      <c r="DR117" s="136"/>
      <c r="DS117" s="136"/>
      <c r="DT117" s="136"/>
      <c r="DU117" s="136"/>
      <c r="DV117" s="136"/>
      <c r="DW117" s="136"/>
      <c r="DX117" s="136"/>
      <c r="DY117" s="136"/>
      <c r="DZ117" s="136"/>
      <c r="EA117" s="136"/>
      <c r="EB117" s="136"/>
      <c r="EC117" s="136"/>
      <c r="ED117" s="136"/>
      <c r="EE117" s="136"/>
      <c r="EF117" s="136"/>
      <c r="EG117" s="136"/>
      <c r="EH117" s="136"/>
      <c r="EI117" s="136"/>
      <c r="EJ117" s="136"/>
      <c r="EK117" s="136"/>
      <c r="EL117" s="136"/>
      <c r="EM117" s="136"/>
      <c r="EN117" s="136"/>
      <c r="EO117" s="136"/>
      <c r="EP117" s="136"/>
      <c r="EQ117" s="136"/>
      <c r="ER117" s="136"/>
      <c r="ES117" s="136"/>
      <c r="ET117" s="136"/>
      <c r="EU117" s="136"/>
      <c r="EV117" s="136"/>
      <c r="EW117" s="136"/>
      <c r="EX117" s="136"/>
      <c r="EY117" s="136"/>
      <c r="EZ117" s="136"/>
      <c r="FA117" s="136"/>
      <c r="FB117" s="136"/>
      <c r="FC117" s="136"/>
      <c r="FD117" s="136"/>
      <c r="FE117" s="136"/>
      <c r="FF117" s="136"/>
      <c r="FG117" s="136"/>
      <c r="FH117" s="136"/>
      <c r="FI117" s="136"/>
      <c r="FJ117" s="136"/>
      <c r="FK117" s="136"/>
      <c r="FL117" s="136"/>
      <c r="FM117" s="136"/>
      <c r="FN117" s="136"/>
      <c r="FO117" s="136"/>
      <c r="FP117" s="136"/>
      <c r="FQ117" s="136"/>
      <c r="FR117" s="136"/>
      <c r="FS117" s="136"/>
      <c r="FT117" s="136"/>
      <c r="FU117" s="136"/>
      <c r="FV117" s="136"/>
      <c r="FW117" s="136"/>
      <c r="FX117" s="136"/>
      <c r="FY117" s="136"/>
      <c r="FZ117" s="136"/>
      <c r="GA117" s="136"/>
      <c r="GB117" s="136"/>
      <c r="GC117" s="136"/>
      <c r="GD117" s="136"/>
      <c r="GE117" s="136"/>
      <c r="GF117" s="136"/>
      <c r="GG117" s="136"/>
      <c r="GH117" s="136"/>
      <c r="GI117" s="136"/>
      <c r="GJ117" s="136"/>
      <c r="GK117" s="136"/>
      <c r="GL117" s="136"/>
      <c r="GM117" s="136"/>
      <c r="GN117" s="136"/>
      <c r="GO117" s="136"/>
      <c r="GP117" s="136"/>
      <c r="GQ117" s="136"/>
      <c r="GR117" s="136"/>
      <c r="GS117" s="136"/>
      <c r="GT117" s="136"/>
      <c r="GU117" s="136"/>
      <c r="GV117" s="136"/>
      <c r="GW117" s="136"/>
      <c r="GX117" s="136"/>
      <c r="GY117" s="136"/>
      <c r="GZ117" s="136"/>
      <c r="HA117" s="136"/>
      <c r="HB117" s="136"/>
      <c r="HC117" s="136"/>
      <c r="HD117" s="136"/>
      <c r="HE117" s="136"/>
      <c r="HF117" s="136"/>
      <c r="HG117" s="136"/>
      <c r="HH117" s="136"/>
      <c r="HI117" s="718"/>
      <c r="HJ117" s="718"/>
      <c r="HK117" s="137"/>
      <c r="HL117" s="137"/>
      <c r="HM117" s="137"/>
      <c r="HN117" s="137"/>
    </row>
    <row r="118" spans="1:222" s="138" customFormat="1" ht="15.75" customHeight="1" thickBot="1" x14ac:dyDescent="0.35">
      <c r="A118" s="719" t="s">
        <v>1213</v>
      </c>
      <c r="B118" s="679"/>
      <c r="C118" s="679"/>
      <c r="D118" s="168" t="s">
        <v>129</v>
      </c>
      <c r="E118" s="169"/>
      <c r="F118" s="131"/>
      <c r="G118" s="132"/>
      <c r="H118" s="125"/>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721"/>
      <c r="DQ118" s="136"/>
      <c r="DR118" s="136"/>
      <c r="DS118" s="136"/>
      <c r="DT118" s="136"/>
      <c r="DU118" s="136"/>
      <c r="DV118" s="136"/>
      <c r="DW118" s="136"/>
      <c r="DX118" s="136"/>
      <c r="DY118" s="136"/>
      <c r="DZ118" s="136"/>
      <c r="EA118" s="136"/>
      <c r="EB118" s="136"/>
      <c r="EC118" s="136"/>
      <c r="ED118" s="136"/>
      <c r="EE118" s="136"/>
      <c r="EF118" s="136"/>
      <c r="EG118" s="136"/>
      <c r="EH118" s="136"/>
      <c r="EI118" s="136"/>
      <c r="EJ118" s="136"/>
      <c r="EK118" s="136"/>
      <c r="EL118" s="136"/>
      <c r="EM118" s="136"/>
      <c r="EN118" s="136"/>
      <c r="EO118" s="136"/>
      <c r="EP118" s="136"/>
      <c r="EQ118" s="136"/>
      <c r="ER118" s="136"/>
      <c r="ES118" s="136"/>
      <c r="ET118" s="136"/>
      <c r="EU118" s="136"/>
      <c r="EV118" s="136"/>
      <c r="EW118" s="136"/>
      <c r="EX118" s="136"/>
      <c r="EY118" s="136"/>
      <c r="EZ118" s="136"/>
      <c r="FA118" s="136"/>
      <c r="FB118" s="136"/>
      <c r="FC118" s="136"/>
      <c r="FD118" s="136"/>
      <c r="FE118" s="136"/>
      <c r="FF118" s="136"/>
      <c r="FG118" s="136"/>
      <c r="FH118" s="136"/>
      <c r="FI118" s="136"/>
      <c r="FJ118" s="136"/>
      <c r="FK118" s="136"/>
      <c r="FL118" s="136"/>
      <c r="FM118" s="136"/>
      <c r="FN118" s="136"/>
      <c r="FO118" s="136"/>
      <c r="FP118" s="136"/>
      <c r="FQ118" s="136"/>
      <c r="FR118" s="136"/>
      <c r="FS118" s="136"/>
      <c r="FT118" s="136"/>
      <c r="FU118" s="136"/>
      <c r="FV118" s="136"/>
      <c r="FW118" s="136"/>
      <c r="FX118" s="136"/>
      <c r="FY118" s="136"/>
      <c r="FZ118" s="136"/>
      <c r="GA118" s="136"/>
      <c r="GB118" s="136"/>
      <c r="GC118" s="136"/>
      <c r="GD118" s="136"/>
      <c r="GE118" s="136"/>
      <c r="GF118" s="136"/>
      <c r="GG118" s="136"/>
      <c r="GH118" s="136"/>
      <c r="GI118" s="136"/>
      <c r="GJ118" s="136"/>
      <c r="GK118" s="136"/>
      <c r="GL118" s="136"/>
      <c r="GM118" s="136"/>
      <c r="GN118" s="136"/>
      <c r="GO118" s="136"/>
      <c r="GP118" s="136"/>
      <c r="GQ118" s="136"/>
      <c r="GR118" s="136"/>
      <c r="GS118" s="136"/>
      <c r="GT118" s="136"/>
      <c r="GU118" s="136"/>
      <c r="GV118" s="136"/>
      <c r="GW118" s="136"/>
      <c r="GX118" s="136"/>
      <c r="GY118" s="136"/>
      <c r="GZ118" s="136"/>
      <c r="HA118" s="136"/>
      <c r="HB118" s="136"/>
      <c r="HC118" s="136"/>
      <c r="HD118" s="136"/>
      <c r="HE118" s="136"/>
      <c r="HF118" s="136"/>
      <c r="HG118" s="136"/>
      <c r="HH118" s="136"/>
      <c r="HI118" s="718"/>
      <c r="HJ118" s="718"/>
      <c r="HK118" s="137"/>
      <c r="HL118" s="137"/>
      <c r="HM118" s="137"/>
      <c r="HN118" s="137"/>
    </row>
    <row r="119" spans="1:222" s="138" customFormat="1" ht="26.5" customHeight="1" thickBot="1" x14ac:dyDescent="0.35">
      <c r="A119" s="245" t="s">
        <v>1209</v>
      </c>
      <c r="B119" s="61">
        <v>24</v>
      </c>
      <c r="C119" s="246" t="s">
        <v>1210</v>
      </c>
      <c r="D119" s="247" t="s">
        <v>495</v>
      </c>
      <c r="E119" s="248"/>
      <c r="F119" s="134"/>
      <c r="G119" s="135"/>
      <c r="H119" s="125"/>
      <c r="I119" s="734" t="s">
        <v>87</v>
      </c>
      <c r="J119" s="734"/>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244"/>
      <c r="DQ119" s="136"/>
      <c r="DR119" s="136"/>
      <c r="DS119" s="136"/>
      <c r="DT119" s="136"/>
      <c r="DU119" s="136"/>
      <c r="DV119" s="136"/>
      <c r="DW119" s="136"/>
      <c r="DX119" s="136"/>
      <c r="DY119" s="136"/>
      <c r="DZ119" s="136"/>
      <c r="EA119" s="136"/>
      <c r="EB119" s="136"/>
      <c r="EC119" s="136"/>
      <c r="ED119" s="136"/>
      <c r="EE119" s="136"/>
      <c r="EF119" s="136"/>
      <c r="EG119" s="136"/>
      <c r="EH119" s="136"/>
      <c r="EI119" s="136"/>
      <c r="EJ119" s="136"/>
      <c r="EK119" s="136"/>
      <c r="EL119" s="136"/>
      <c r="EM119" s="136"/>
      <c r="EN119" s="136"/>
      <c r="EO119" s="136"/>
      <c r="EP119" s="136"/>
      <c r="EQ119" s="136"/>
      <c r="ER119" s="136"/>
      <c r="ES119" s="136"/>
      <c r="ET119" s="136"/>
      <c r="EU119" s="136"/>
      <c r="EV119" s="136"/>
      <c r="EW119" s="136"/>
      <c r="EX119" s="136"/>
      <c r="EY119" s="136"/>
      <c r="EZ119" s="136"/>
      <c r="FA119" s="136"/>
      <c r="FB119" s="136"/>
      <c r="FC119" s="136"/>
      <c r="FD119" s="136"/>
      <c r="FE119" s="136"/>
      <c r="FF119" s="136"/>
      <c r="FG119" s="136"/>
      <c r="FH119" s="136"/>
      <c r="FI119" s="136"/>
      <c r="FJ119" s="136"/>
      <c r="FK119" s="136"/>
      <c r="FL119" s="136"/>
      <c r="FM119" s="136"/>
      <c r="FN119" s="136"/>
      <c r="FO119" s="136"/>
      <c r="FP119" s="136"/>
      <c r="FQ119" s="136"/>
      <c r="FR119" s="136"/>
      <c r="FS119" s="136"/>
      <c r="FT119" s="136"/>
      <c r="FU119" s="136"/>
      <c r="FV119" s="136"/>
      <c r="FW119" s="136"/>
      <c r="FX119" s="136"/>
      <c r="FY119" s="136"/>
      <c r="FZ119" s="136"/>
      <c r="GA119" s="136"/>
      <c r="GB119" s="136"/>
      <c r="GC119" s="136"/>
      <c r="GD119" s="136"/>
      <c r="GE119" s="136"/>
      <c r="GF119" s="136"/>
      <c r="GG119" s="136"/>
      <c r="GH119" s="136"/>
      <c r="GI119" s="136"/>
      <c r="GJ119" s="136"/>
      <c r="GK119" s="136"/>
      <c r="GL119" s="136"/>
      <c r="GM119" s="136"/>
      <c r="GN119" s="136"/>
      <c r="GO119" s="136"/>
      <c r="GP119" s="136"/>
      <c r="GQ119" s="136"/>
      <c r="GR119" s="136"/>
      <c r="GS119" s="136"/>
      <c r="GT119" s="136"/>
      <c r="GU119" s="136"/>
      <c r="GV119" s="136"/>
      <c r="GW119" s="136"/>
      <c r="GX119" s="136"/>
      <c r="GY119" s="136"/>
      <c r="GZ119" s="136"/>
      <c r="HA119" s="136"/>
      <c r="HB119" s="136"/>
      <c r="HC119" s="136"/>
      <c r="HD119" s="136"/>
      <c r="HE119" s="136"/>
      <c r="HF119" s="136"/>
      <c r="HG119" s="136"/>
      <c r="HH119" s="136"/>
      <c r="HI119" s="574"/>
      <c r="HJ119" s="574"/>
      <c r="HK119" s="137"/>
      <c r="HL119" s="137"/>
      <c r="HM119" s="137"/>
      <c r="HN119" s="137"/>
    </row>
    <row r="120" spans="1:222" s="138" customFormat="1" ht="25" x14ac:dyDescent="0.3">
      <c r="A120" s="155" t="s">
        <v>1209</v>
      </c>
      <c r="B120" s="569">
        <v>25</v>
      </c>
      <c r="C120" s="38" t="s">
        <v>1210</v>
      </c>
      <c r="D120" s="133" t="s">
        <v>504</v>
      </c>
      <c r="E120" s="22"/>
      <c r="F120" s="134"/>
      <c r="G120" s="135"/>
      <c r="H120" s="125"/>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722"/>
      <c r="DQ120" s="136"/>
      <c r="DR120" s="136"/>
      <c r="DS120" s="136"/>
      <c r="DT120" s="136"/>
      <c r="DU120" s="136"/>
      <c r="DV120" s="136"/>
      <c r="DW120" s="136"/>
      <c r="DX120" s="136"/>
      <c r="DY120" s="136"/>
      <c r="DZ120" s="136"/>
      <c r="EA120" s="136"/>
      <c r="EB120" s="136"/>
      <c r="EC120" s="136"/>
      <c r="ED120" s="136"/>
      <c r="EE120" s="136"/>
      <c r="EF120" s="136"/>
      <c r="EG120" s="136"/>
      <c r="EH120" s="136"/>
      <c r="EI120" s="136"/>
      <c r="EJ120" s="136"/>
      <c r="EK120" s="136"/>
      <c r="EL120" s="136"/>
      <c r="EM120" s="136"/>
      <c r="EN120" s="136"/>
      <c r="EO120" s="136"/>
      <c r="EP120" s="136"/>
      <c r="EQ120" s="136"/>
      <c r="ER120" s="136"/>
      <c r="ES120" s="136"/>
      <c r="ET120" s="136"/>
      <c r="EU120" s="136"/>
      <c r="EV120" s="136"/>
      <c r="EW120" s="136"/>
      <c r="EX120" s="136"/>
      <c r="EY120" s="136"/>
      <c r="EZ120" s="136"/>
      <c r="FA120" s="136"/>
      <c r="FB120" s="136"/>
      <c r="FC120" s="136"/>
      <c r="FD120" s="136"/>
      <c r="FE120" s="136"/>
      <c r="FF120" s="136"/>
      <c r="FG120" s="136"/>
      <c r="FH120" s="136"/>
      <c r="FI120" s="136"/>
      <c r="FJ120" s="136"/>
      <c r="FK120" s="136"/>
      <c r="FL120" s="136"/>
      <c r="FM120" s="136"/>
      <c r="FN120" s="136"/>
      <c r="FO120" s="136"/>
      <c r="FP120" s="136"/>
      <c r="FQ120" s="136"/>
      <c r="FR120" s="136"/>
      <c r="FS120" s="136"/>
      <c r="FT120" s="136"/>
      <c r="FU120" s="136"/>
      <c r="FV120" s="136"/>
      <c r="FW120" s="136"/>
      <c r="FX120" s="136"/>
      <c r="FY120" s="136"/>
      <c r="FZ120" s="136"/>
      <c r="GA120" s="136"/>
      <c r="GB120" s="136"/>
      <c r="GC120" s="136"/>
      <c r="GD120" s="136"/>
      <c r="GE120" s="136"/>
      <c r="GF120" s="136"/>
      <c r="GG120" s="136"/>
      <c r="GH120" s="136"/>
      <c r="GI120" s="136"/>
      <c r="GJ120" s="136"/>
      <c r="GK120" s="136"/>
      <c r="GL120" s="136"/>
      <c r="GM120" s="136"/>
      <c r="GN120" s="136"/>
      <c r="GO120" s="136"/>
      <c r="GP120" s="136"/>
      <c r="GQ120" s="136"/>
      <c r="GR120" s="136"/>
      <c r="GS120" s="136"/>
      <c r="GT120" s="136"/>
      <c r="GU120" s="136"/>
      <c r="GV120" s="136"/>
      <c r="GW120" s="136"/>
      <c r="GX120" s="136"/>
      <c r="GY120" s="136"/>
      <c r="GZ120" s="136"/>
      <c r="HA120" s="136"/>
      <c r="HB120" s="136"/>
      <c r="HC120" s="136"/>
      <c r="HD120" s="136"/>
      <c r="HE120" s="136"/>
      <c r="HF120" s="136"/>
      <c r="HG120" s="136"/>
      <c r="HH120" s="136"/>
      <c r="HI120" s="718"/>
      <c r="HJ120" s="718"/>
      <c r="HK120" s="137"/>
      <c r="HL120" s="137"/>
      <c r="HM120" s="137"/>
      <c r="HN120" s="137"/>
    </row>
    <row r="121" spans="1:222" s="138" customFormat="1" ht="25" x14ac:dyDescent="0.3">
      <c r="A121" s="702" t="s">
        <v>1213</v>
      </c>
      <c r="B121" s="676"/>
      <c r="C121" s="676"/>
      <c r="D121" s="139" t="s">
        <v>1261</v>
      </c>
      <c r="E121" s="19"/>
      <c r="F121" s="128"/>
      <c r="G121" s="129"/>
      <c r="H121" s="130"/>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720"/>
      <c r="DQ121" s="136"/>
      <c r="DR121" s="136"/>
      <c r="DS121" s="136"/>
      <c r="DT121" s="136"/>
      <c r="DU121" s="136"/>
      <c r="DV121" s="136"/>
      <c r="DW121" s="136"/>
      <c r="DX121" s="136"/>
      <c r="DY121" s="136"/>
      <c r="DZ121" s="136"/>
      <c r="EA121" s="136"/>
      <c r="EB121" s="136"/>
      <c r="EC121" s="136"/>
      <c r="ED121" s="136"/>
      <c r="EE121" s="136"/>
      <c r="EF121" s="136"/>
      <c r="EG121" s="136"/>
      <c r="EH121" s="136"/>
      <c r="EI121" s="136"/>
      <c r="EJ121" s="136"/>
      <c r="EK121" s="136"/>
      <c r="EL121" s="136"/>
      <c r="EM121" s="136"/>
      <c r="EN121" s="136"/>
      <c r="EO121" s="136"/>
      <c r="EP121" s="136"/>
      <c r="EQ121" s="136"/>
      <c r="ER121" s="136"/>
      <c r="ES121" s="136"/>
      <c r="ET121" s="136"/>
      <c r="EU121" s="136"/>
      <c r="EV121" s="136"/>
      <c r="EW121" s="136"/>
      <c r="EX121" s="136"/>
      <c r="EY121" s="136"/>
      <c r="EZ121" s="136"/>
      <c r="FA121" s="136"/>
      <c r="FB121" s="136"/>
      <c r="FC121" s="136"/>
      <c r="FD121" s="136"/>
      <c r="FE121" s="136"/>
      <c r="FF121" s="136"/>
      <c r="FG121" s="136"/>
      <c r="FH121" s="136"/>
      <c r="FI121" s="136"/>
      <c r="FJ121" s="136"/>
      <c r="FK121" s="136"/>
      <c r="FL121" s="136"/>
      <c r="FM121" s="136"/>
      <c r="FN121" s="136"/>
      <c r="FO121" s="136"/>
      <c r="FP121" s="136"/>
      <c r="FQ121" s="136"/>
      <c r="FR121" s="136"/>
      <c r="FS121" s="136"/>
      <c r="FT121" s="136"/>
      <c r="FU121" s="136"/>
      <c r="FV121" s="136"/>
      <c r="FW121" s="136"/>
      <c r="FX121" s="136"/>
      <c r="FY121" s="136"/>
      <c r="FZ121" s="136"/>
      <c r="GA121" s="136"/>
      <c r="GB121" s="136"/>
      <c r="GC121" s="136"/>
      <c r="GD121" s="136"/>
      <c r="GE121" s="136"/>
      <c r="GF121" s="136"/>
      <c r="GG121" s="136"/>
      <c r="GH121" s="136"/>
      <c r="GI121" s="136"/>
      <c r="GJ121" s="136"/>
      <c r="GK121" s="136"/>
      <c r="GL121" s="136"/>
      <c r="GM121" s="136"/>
      <c r="GN121" s="136"/>
      <c r="GO121" s="136"/>
      <c r="GP121" s="136"/>
      <c r="GQ121" s="136"/>
      <c r="GR121" s="136"/>
      <c r="GS121" s="136"/>
      <c r="GT121" s="136"/>
      <c r="GU121" s="136"/>
      <c r="GV121" s="136"/>
      <c r="GW121" s="136"/>
      <c r="GX121" s="136"/>
      <c r="GY121" s="136"/>
      <c r="GZ121" s="136"/>
      <c r="HA121" s="136"/>
      <c r="HB121" s="136"/>
      <c r="HC121" s="136"/>
      <c r="HD121" s="136"/>
      <c r="HE121" s="136"/>
      <c r="HF121" s="136"/>
      <c r="HG121" s="136"/>
      <c r="HH121" s="136"/>
      <c r="HI121" s="718"/>
      <c r="HJ121" s="718"/>
      <c r="HK121" s="137"/>
      <c r="HL121" s="137"/>
      <c r="HM121" s="137"/>
      <c r="HN121" s="137"/>
    </row>
    <row r="122" spans="1:222" s="138" customFormat="1" x14ac:dyDescent="0.3">
      <c r="A122" s="702" t="s">
        <v>1213</v>
      </c>
      <c r="B122" s="676"/>
      <c r="C122" s="676"/>
      <c r="D122" s="139" t="s">
        <v>1262</v>
      </c>
      <c r="E122" s="20"/>
      <c r="F122" s="131"/>
      <c r="G122" s="132"/>
      <c r="H122" s="125"/>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720"/>
      <c r="DQ122" s="136"/>
      <c r="DR122" s="136"/>
      <c r="DS122" s="136"/>
      <c r="DT122" s="136"/>
      <c r="DU122" s="136"/>
      <c r="DV122" s="136"/>
      <c r="DW122" s="136"/>
      <c r="DX122" s="136"/>
      <c r="DY122" s="136"/>
      <c r="DZ122" s="136"/>
      <c r="EA122" s="136"/>
      <c r="EB122" s="136"/>
      <c r="EC122" s="136"/>
      <c r="ED122" s="136"/>
      <c r="EE122" s="136"/>
      <c r="EF122" s="136"/>
      <c r="EG122" s="136"/>
      <c r="EH122" s="136"/>
      <c r="EI122" s="136"/>
      <c r="EJ122" s="136"/>
      <c r="EK122" s="136"/>
      <c r="EL122" s="136"/>
      <c r="EM122" s="136"/>
      <c r="EN122" s="136"/>
      <c r="EO122" s="136"/>
      <c r="EP122" s="136"/>
      <c r="EQ122" s="136"/>
      <c r="ER122" s="136"/>
      <c r="ES122" s="136"/>
      <c r="ET122" s="136"/>
      <c r="EU122" s="136"/>
      <c r="EV122" s="136"/>
      <c r="EW122" s="136"/>
      <c r="EX122" s="136"/>
      <c r="EY122" s="136"/>
      <c r="EZ122" s="136"/>
      <c r="FA122" s="136"/>
      <c r="FB122" s="136"/>
      <c r="FC122" s="136"/>
      <c r="FD122" s="136"/>
      <c r="FE122" s="136"/>
      <c r="FF122" s="136"/>
      <c r="FG122" s="136"/>
      <c r="FH122" s="136"/>
      <c r="FI122" s="136"/>
      <c r="FJ122" s="136"/>
      <c r="FK122" s="136"/>
      <c r="FL122" s="136"/>
      <c r="FM122" s="136"/>
      <c r="FN122" s="136"/>
      <c r="FO122" s="136"/>
      <c r="FP122" s="136"/>
      <c r="FQ122" s="136"/>
      <c r="FR122" s="136"/>
      <c r="FS122" s="136"/>
      <c r="FT122" s="136"/>
      <c r="FU122" s="136"/>
      <c r="FV122" s="136"/>
      <c r="FW122" s="136"/>
      <c r="FX122" s="136"/>
      <c r="FY122" s="136"/>
      <c r="FZ122" s="136"/>
      <c r="GA122" s="136"/>
      <c r="GB122" s="136"/>
      <c r="GC122" s="136"/>
      <c r="GD122" s="136"/>
      <c r="GE122" s="136"/>
      <c r="GF122" s="136"/>
      <c r="GG122" s="136"/>
      <c r="GH122" s="136"/>
      <c r="GI122" s="136"/>
      <c r="GJ122" s="136"/>
      <c r="GK122" s="136"/>
      <c r="GL122" s="136"/>
      <c r="GM122" s="136"/>
      <c r="GN122" s="136"/>
      <c r="GO122" s="136"/>
      <c r="GP122" s="136"/>
      <c r="GQ122" s="136"/>
      <c r="GR122" s="136"/>
      <c r="GS122" s="136"/>
      <c r="GT122" s="136"/>
      <c r="GU122" s="136"/>
      <c r="GV122" s="136"/>
      <c r="GW122" s="136"/>
      <c r="GX122" s="136"/>
      <c r="GY122" s="136"/>
      <c r="GZ122" s="136"/>
      <c r="HA122" s="136"/>
      <c r="HB122" s="136"/>
      <c r="HC122" s="136"/>
      <c r="HD122" s="136"/>
      <c r="HE122" s="136"/>
      <c r="HF122" s="136"/>
      <c r="HG122" s="136"/>
      <c r="HH122" s="136"/>
      <c r="HI122" s="718"/>
      <c r="HJ122" s="718"/>
      <c r="HK122" s="137"/>
      <c r="HL122" s="137"/>
      <c r="HM122" s="137"/>
      <c r="HN122" s="137"/>
    </row>
    <row r="123" spans="1:222" s="138" customFormat="1" x14ac:dyDescent="0.3">
      <c r="A123" s="702" t="s">
        <v>1213</v>
      </c>
      <c r="B123" s="676"/>
      <c r="C123" s="676"/>
      <c r="D123" s="139" t="s">
        <v>1263</v>
      </c>
      <c r="E123" s="20"/>
      <c r="F123" s="131"/>
      <c r="G123" s="132"/>
      <c r="H123" s="125"/>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720"/>
      <c r="DQ123" s="136"/>
      <c r="DR123" s="136"/>
      <c r="DS123" s="136"/>
      <c r="DT123" s="136"/>
      <c r="DU123" s="136"/>
      <c r="DV123" s="136"/>
      <c r="DW123" s="136"/>
      <c r="DX123" s="136"/>
      <c r="DY123" s="136"/>
      <c r="DZ123" s="136"/>
      <c r="EA123" s="136"/>
      <c r="EB123" s="136"/>
      <c r="EC123" s="136"/>
      <c r="ED123" s="136"/>
      <c r="EE123" s="136"/>
      <c r="EF123" s="136"/>
      <c r="EG123" s="136"/>
      <c r="EH123" s="136"/>
      <c r="EI123" s="136"/>
      <c r="EJ123" s="136"/>
      <c r="EK123" s="136"/>
      <c r="EL123" s="136"/>
      <c r="EM123" s="136"/>
      <c r="EN123" s="136"/>
      <c r="EO123" s="136"/>
      <c r="EP123" s="136"/>
      <c r="EQ123" s="136"/>
      <c r="ER123" s="136"/>
      <c r="ES123" s="136"/>
      <c r="ET123" s="136"/>
      <c r="EU123" s="136"/>
      <c r="EV123" s="136"/>
      <c r="EW123" s="136"/>
      <c r="EX123" s="136"/>
      <c r="EY123" s="136"/>
      <c r="EZ123" s="136"/>
      <c r="FA123" s="136"/>
      <c r="FB123" s="136"/>
      <c r="FC123" s="136"/>
      <c r="FD123" s="136"/>
      <c r="FE123" s="136"/>
      <c r="FF123" s="136"/>
      <c r="FG123" s="136"/>
      <c r="FH123" s="136"/>
      <c r="FI123" s="136"/>
      <c r="FJ123" s="136"/>
      <c r="FK123" s="136"/>
      <c r="FL123" s="136"/>
      <c r="FM123" s="136"/>
      <c r="FN123" s="136"/>
      <c r="FO123" s="136"/>
      <c r="FP123" s="136"/>
      <c r="FQ123" s="136"/>
      <c r="FR123" s="136"/>
      <c r="FS123" s="136"/>
      <c r="FT123" s="136"/>
      <c r="FU123" s="136"/>
      <c r="FV123" s="136"/>
      <c r="FW123" s="136"/>
      <c r="FX123" s="136"/>
      <c r="FY123" s="136"/>
      <c r="FZ123" s="136"/>
      <c r="GA123" s="136"/>
      <c r="GB123" s="136"/>
      <c r="GC123" s="136"/>
      <c r="GD123" s="136"/>
      <c r="GE123" s="136"/>
      <c r="GF123" s="136"/>
      <c r="GG123" s="136"/>
      <c r="GH123" s="136"/>
      <c r="GI123" s="136"/>
      <c r="GJ123" s="136"/>
      <c r="GK123" s="136"/>
      <c r="GL123" s="136"/>
      <c r="GM123" s="136"/>
      <c r="GN123" s="136"/>
      <c r="GO123" s="136"/>
      <c r="GP123" s="136"/>
      <c r="GQ123" s="136"/>
      <c r="GR123" s="136"/>
      <c r="GS123" s="136"/>
      <c r="GT123" s="136"/>
      <c r="GU123" s="136"/>
      <c r="GV123" s="136"/>
      <c r="GW123" s="136"/>
      <c r="GX123" s="136"/>
      <c r="GY123" s="136"/>
      <c r="GZ123" s="136"/>
      <c r="HA123" s="136"/>
      <c r="HB123" s="136"/>
      <c r="HC123" s="136"/>
      <c r="HD123" s="136"/>
      <c r="HE123" s="136"/>
      <c r="HF123" s="136"/>
      <c r="HG123" s="136"/>
      <c r="HH123" s="136"/>
      <c r="HI123" s="718"/>
      <c r="HJ123" s="718"/>
      <c r="HK123" s="137"/>
      <c r="HL123" s="137"/>
      <c r="HM123" s="137"/>
      <c r="HN123" s="137"/>
    </row>
    <row r="124" spans="1:222" s="138" customFormat="1" ht="15" customHeight="1" x14ac:dyDescent="0.3">
      <c r="A124" s="702" t="s">
        <v>1213</v>
      </c>
      <c r="B124" s="676"/>
      <c r="C124" s="676"/>
      <c r="D124" s="578" t="s">
        <v>1250</v>
      </c>
      <c r="E124" s="20"/>
      <c r="F124" s="131"/>
      <c r="G124" s="132"/>
      <c r="H124" s="125"/>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720"/>
      <c r="DQ124" s="136"/>
      <c r="DR124" s="136"/>
      <c r="DS124" s="136"/>
      <c r="DT124" s="136"/>
      <c r="DU124" s="136"/>
      <c r="DV124" s="136"/>
      <c r="DW124" s="136"/>
      <c r="DX124" s="136"/>
      <c r="DY124" s="136"/>
      <c r="DZ124" s="136"/>
      <c r="EA124" s="136"/>
      <c r="EB124" s="136"/>
      <c r="EC124" s="136"/>
      <c r="ED124" s="136"/>
      <c r="EE124" s="136"/>
      <c r="EF124" s="136"/>
      <c r="EG124" s="136"/>
      <c r="EH124" s="136"/>
      <c r="EI124" s="136"/>
      <c r="EJ124" s="136"/>
      <c r="EK124" s="136"/>
      <c r="EL124" s="136"/>
      <c r="EM124" s="136"/>
      <c r="EN124" s="136"/>
      <c r="EO124" s="136"/>
      <c r="EP124" s="136"/>
      <c r="EQ124" s="136"/>
      <c r="ER124" s="136"/>
      <c r="ES124" s="136"/>
      <c r="ET124" s="136"/>
      <c r="EU124" s="136"/>
      <c r="EV124" s="136"/>
      <c r="EW124" s="136"/>
      <c r="EX124" s="136"/>
      <c r="EY124" s="136"/>
      <c r="EZ124" s="136"/>
      <c r="FA124" s="136"/>
      <c r="FB124" s="136"/>
      <c r="FC124" s="136"/>
      <c r="FD124" s="136"/>
      <c r="FE124" s="136"/>
      <c r="FF124" s="136"/>
      <c r="FG124" s="136"/>
      <c r="FH124" s="136"/>
      <c r="FI124" s="136"/>
      <c r="FJ124" s="136"/>
      <c r="FK124" s="136"/>
      <c r="FL124" s="136"/>
      <c r="FM124" s="136"/>
      <c r="FN124" s="136"/>
      <c r="FO124" s="136"/>
      <c r="FP124" s="136"/>
      <c r="FQ124" s="136"/>
      <c r="FR124" s="136"/>
      <c r="FS124" s="136"/>
      <c r="FT124" s="136"/>
      <c r="FU124" s="136"/>
      <c r="FV124" s="136"/>
      <c r="FW124" s="136"/>
      <c r="FX124" s="136"/>
      <c r="FY124" s="136"/>
      <c r="FZ124" s="136"/>
      <c r="GA124" s="136"/>
      <c r="GB124" s="136"/>
      <c r="GC124" s="136"/>
      <c r="GD124" s="136"/>
      <c r="GE124" s="136"/>
      <c r="GF124" s="136"/>
      <c r="GG124" s="136"/>
      <c r="GH124" s="136"/>
      <c r="GI124" s="136"/>
      <c r="GJ124" s="136"/>
      <c r="GK124" s="136"/>
      <c r="GL124" s="136"/>
      <c r="GM124" s="136"/>
      <c r="GN124" s="136"/>
      <c r="GO124" s="136"/>
      <c r="GP124" s="136"/>
      <c r="GQ124" s="136"/>
      <c r="GR124" s="136"/>
      <c r="GS124" s="136"/>
      <c r="GT124" s="136"/>
      <c r="GU124" s="136"/>
      <c r="GV124" s="136"/>
      <c r="GW124" s="136"/>
      <c r="GX124" s="136"/>
      <c r="GY124" s="136"/>
      <c r="GZ124" s="136"/>
      <c r="HA124" s="136"/>
      <c r="HB124" s="136"/>
      <c r="HC124" s="136"/>
      <c r="HD124" s="136"/>
      <c r="HE124" s="136"/>
      <c r="HF124" s="136"/>
      <c r="HG124" s="136"/>
      <c r="HH124" s="136"/>
      <c r="HI124" s="718"/>
      <c r="HJ124" s="718"/>
      <c r="HK124" s="137"/>
      <c r="HL124" s="137"/>
      <c r="HM124" s="137"/>
      <c r="HN124" s="137"/>
    </row>
    <row r="125" spans="1:222" s="138" customFormat="1" ht="15.75" customHeight="1" thickBot="1" x14ac:dyDescent="0.35">
      <c r="A125" s="719" t="s">
        <v>1213</v>
      </c>
      <c r="B125" s="679"/>
      <c r="C125" s="679"/>
      <c r="D125" s="168" t="s">
        <v>129</v>
      </c>
      <c r="E125" s="169"/>
      <c r="F125" s="131"/>
      <c r="G125" s="132"/>
      <c r="H125" s="125"/>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721"/>
      <c r="DQ125" s="136"/>
      <c r="DR125" s="136"/>
      <c r="DS125" s="136"/>
      <c r="DT125" s="136"/>
      <c r="DU125" s="136"/>
      <c r="DV125" s="136"/>
      <c r="DW125" s="136"/>
      <c r="DX125" s="136"/>
      <c r="DY125" s="136"/>
      <c r="DZ125" s="136"/>
      <c r="EA125" s="136"/>
      <c r="EB125" s="136"/>
      <c r="EC125" s="136"/>
      <c r="ED125" s="136"/>
      <c r="EE125" s="136"/>
      <c r="EF125" s="136"/>
      <c r="EG125" s="136"/>
      <c r="EH125" s="136"/>
      <c r="EI125" s="136"/>
      <c r="EJ125" s="136"/>
      <c r="EK125" s="136"/>
      <c r="EL125" s="136"/>
      <c r="EM125" s="136"/>
      <c r="EN125" s="136"/>
      <c r="EO125" s="136"/>
      <c r="EP125" s="136"/>
      <c r="EQ125" s="136"/>
      <c r="ER125" s="136"/>
      <c r="ES125" s="136"/>
      <c r="ET125" s="136"/>
      <c r="EU125" s="136"/>
      <c r="EV125" s="136"/>
      <c r="EW125" s="136"/>
      <c r="EX125" s="136"/>
      <c r="EY125" s="136"/>
      <c r="EZ125" s="136"/>
      <c r="FA125" s="136"/>
      <c r="FB125" s="136"/>
      <c r="FC125" s="136"/>
      <c r="FD125" s="136"/>
      <c r="FE125" s="136"/>
      <c r="FF125" s="136"/>
      <c r="FG125" s="136"/>
      <c r="FH125" s="136"/>
      <c r="FI125" s="136"/>
      <c r="FJ125" s="136"/>
      <c r="FK125" s="136"/>
      <c r="FL125" s="136"/>
      <c r="FM125" s="136"/>
      <c r="FN125" s="136"/>
      <c r="FO125" s="136"/>
      <c r="FP125" s="136"/>
      <c r="FQ125" s="136"/>
      <c r="FR125" s="136"/>
      <c r="FS125" s="136"/>
      <c r="FT125" s="136"/>
      <c r="FU125" s="136"/>
      <c r="FV125" s="136"/>
      <c r="FW125" s="136"/>
      <c r="FX125" s="136"/>
      <c r="FY125" s="136"/>
      <c r="FZ125" s="136"/>
      <c r="GA125" s="136"/>
      <c r="GB125" s="136"/>
      <c r="GC125" s="136"/>
      <c r="GD125" s="136"/>
      <c r="GE125" s="136"/>
      <c r="GF125" s="136"/>
      <c r="GG125" s="136"/>
      <c r="GH125" s="136"/>
      <c r="GI125" s="136"/>
      <c r="GJ125" s="136"/>
      <c r="GK125" s="136"/>
      <c r="GL125" s="136"/>
      <c r="GM125" s="136"/>
      <c r="GN125" s="136"/>
      <c r="GO125" s="136"/>
      <c r="GP125" s="136"/>
      <c r="GQ125" s="136"/>
      <c r="GR125" s="136"/>
      <c r="GS125" s="136"/>
      <c r="GT125" s="136"/>
      <c r="GU125" s="136"/>
      <c r="GV125" s="136"/>
      <c r="GW125" s="136"/>
      <c r="GX125" s="136"/>
      <c r="GY125" s="136"/>
      <c r="GZ125" s="136"/>
      <c r="HA125" s="136"/>
      <c r="HB125" s="136"/>
      <c r="HC125" s="136"/>
      <c r="HD125" s="136"/>
      <c r="HE125" s="136"/>
      <c r="HF125" s="136"/>
      <c r="HG125" s="136"/>
      <c r="HH125" s="136"/>
      <c r="HI125" s="718"/>
      <c r="HJ125" s="718"/>
      <c r="HK125" s="137"/>
      <c r="HL125" s="137"/>
      <c r="HM125" s="137"/>
      <c r="HN125" s="137"/>
    </row>
    <row r="126" spans="1:222" s="138" customFormat="1" ht="26.5" customHeight="1" thickBot="1" x14ac:dyDescent="0.35">
      <c r="A126" s="245" t="s">
        <v>1209</v>
      </c>
      <c r="B126" s="61">
        <v>26</v>
      </c>
      <c r="C126" s="246" t="s">
        <v>1210</v>
      </c>
      <c r="D126" s="247" t="s">
        <v>518</v>
      </c>
      <c r="E126" s="248"/>
      <c r="F126" s="134"/>
      <c r="G126" s="135"/>
      <c r="H126" s="125"/>
      <c r="I126" s="771" t="s">
        <v>87</v>
      </c>
      <c r="J126" s="771"/>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244"/>
      <c r="DQ126" s="136"/>
      <c r="DR126" s="136"/>
      <c r="DS126" s="136"/>
      <c r="DT126" s="136"/>
      <c r="DU126" s="136"/>
      <c r="DV126" s="136"/>
      <c r="DW126" s="136"/>
      <c r="DX126" s="136"/>
      <c r="DY126" s="136"/>
      <c r="DZ126" s="136"/>
      <c r="EA126" s="136"/>
      <c r="EB126" s="136"/>
      <c r="EC126" s="136"/>
      <c r="ED126" s="136"/>
      <c r="EE126" s="136"/>
      <c r="EF126" s="136"/>
      <c r="EG126" s="136"/>
      <c r="EH126" s="136"/>
      <c r="EI126" s="136"/>
      <c r="EJ126" s="136"/>
      <c r="EK126" s="136"/>
      <c r="EL126" s="136"/>
      <c r="EM126" s="136"/>
      <c r="EN126" s="136"/>
      <c r="EO126" s="136"/>
      <c r="EP126" s="136"/>
      <c r="EQ126" s="136"/>
      <c r="ER126" s="136"/>
      <c r="ES126" s="136"/>
      <c r="ET126" s="136"/>
      <c r="EU126" s="136"/>
      <c r="EV126" s="136"/>
      <c r="EW126" s="136"/>
      <c r="EX126" s="136"/>
      <c r="EY126" s="136"/>
      <c r="EZ126" s="136"/>
      <c r="FA126" s="136"/>
      <c r="FB126" s="136"/>
      <c r="FC126" s="136"/>
      <c r="FD126" s="136"/>
      <c r="FE126" s="136"/>
      <c r="FF126" s="136"/>
      <c r="FG126" s="136"/>
      <c r="FH126" s="136"/>
      <c r="FI126" s="136"/>
      <c r="FJ126" s="136"/>
      <c r="FK126" s="136"/>
      <c r="FL126" s="136"/>
      <c r="FM126" s="136"/>
      <c r="FN126" s="136"/>
      <c r="FO126" s="136"/>
      <c r="FP126" s="136"/>
      <c r="FQ126" s="136"/>
      <c r="FR126" s="136"/>
      <c r="FS126" s="136"/>
      <c r="FT126" s="136"/>
      <c r="FU126" s="136"/>
      <c r="FV126" s="136"/>
      <c r="FW126" s="136"/>
      <c r="FX126" s="136"/>
      <c r="FY126" s="136"/>
      <c r="FZ126" s="136"/>
      <c r="GA126" s="136"/>
      <c r="GB126" s="136"/>
      <c r="GC126" s="136"/>
      <c r="GD126" s="136"/>
      <c r="GE126" s="136"/>
      <c r="GF126" s="136"/>
      <c r="GG126" s="136"/>
      <c r="GH126" s="136"/>
      <c r="GI126" s="136"/>
      <c r="GJ126" s="136"/>
      <c r="GK126" s="136"/>
      <c r="GL126" s="136"/>
      <c r="GM126" s="136"/>
      <c r="GN126" s="136"/>
      <c r="GO126" s="136"/>
      <c r="GP126" s="136"/>
      <c r="GQ126" s="136"/>
      <c r="GR126" s="136"/>
      <c r="GS126" s="136"/>
      <c r="GT126" s="136"/>
      <c r="GU126" s="136"/>
      <c r="GV126" s="136"/>
      <c r="GW126" s="136"/>
      <c r="GX126" s="136"/>
      <c r="GY126" s="136"/>
      <c r="GZ126" s="136"/>
      <c r="HA126" s="136"/>
      <c r="HB126" s="136"/>
      <c r="HC126" s="136"/>
      <c r="HD126" s="136"/>
      <c r="HE126" s="136"/>
      <c r="HF126" s="136"/>
      <c r="HG126" s="136"/>
      <c r="HH126" s="136"/>
      <c r="HI126" s="574"/>
      <c r="HJ126" s="574"/>
      <c r="HK126" s="137"/>
      <c r="HL126" s="137"/>
      <c r="HM126" s="137"/>
      <c r="HN126" s="137"/>
    </row>
    <row r="127" spans="1:222" ht="35" thickBot="1" x14ac:dyDescent="0.35">
      <c r="A127" s="147" t="s">
        <v>1209</v>
      </c>
      <c r="B127" s="54">
        <v>27</v>
      </c>
      <c r="C127" s="53" t="s">
        <v>1210</v>
      </c>
      <c r="D127" s="55" t="s">
        <v>524</v>
      </c>
      <c r="E127" s="29"/>
      <c r="F127" s="191"/>
      <c r="G127" s="259"/>
      <c r="H127" s="125"/>
      <c r="I127" s="146"/>
      <c r="J127" s="127">
        <f>+COUNTIF(L127:DO127, "Y")</f>
        <v>0</v>
      </c>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c r="DA127" s="127"/>
      <c r="DB127" s="127"/>
      <c r="DC127" s="127"/>
      <c r="DD127" s="127"/>
      <c r="DE127" s="127"/>
      <c r="DF127" s="127"/>
      <c r="DG127" s="127"/>
      <c r="DH127" s="127"/>
      <c r="DI127" s="127"/>
      <c r="DJ127" s="127"/>
      <c r="DK127" s="127"/>
      <c r="DL127" s="127"/>
      <c r="DM127" s="127"/>
      <c r="DN127" s="127"/>
      <c r="DO127" s="127"/>
      <c r="DP127" s="336" t="s">
        <v>1264</v>
      </c>
      <c r="DQ127" s="176"/>
      <c r="DR127" s="176"/>
      <c r="DS127" s="176"/>
      <c r="DT127" s="570"/>
      <c r="DU127" s="570"/>
      <c r="DV127" s="570"/>
      <c r="DW127" s="570"/>
      <c r="DX127" s="570"/>
      <c r="DY127" s="570"/>
      <c r="DZ127" s="570"/>
      <c r="EA127" s="570"/>
      <c r="EB127" s="570"/>
      <c r="EC127" s="570"/>
      <c r="ED127" s="570"/>
      <c r="EE127" s="570"/>
      <c r="EF127" s="570"/>
      <c r="EG127" s="570"/>
      <c r="EH127" s="570"/>
      <c r="EI127" s="570"/>
      <c r="EJ127" s="570"/>
      <c r="EK127" s="570"/>
      <c r="EL127" s="570"/>
      <c r="EM127" s="570"/>
      <c r="EN127" s="570"/>
      <c r="EO127" s="570"/>
      <c r="EP127" s="570"/>
      <c r="EQ127" s="570"/>
      <c r="ER127" s="570"/>
      <c r="ES127" s="570"/>
      <c r="ET127" s="570"/>
      <c r="EU127" s="570"/>
      <c r="EV127" s="570"/>
      <c r="EW127" s="570"/>
      <c r="EX127" s="570"/>
      <c r="EY127" s="570"/>
      <c r="EZ127" s="570"/>
      <c r="FA127" s="570"/>
      <c r="FB127" s="570"/>
      <c r="FC127" s="570"/>
      <c r="FD127" s="570"/>
      <c r="FE127" s="570"/>
      <c r="FF127" s="570"/>
      <c r="FG127" s="570"/>
      <c r="FH127" s="570"/>
      <c r="FI127" s="570"/>
      <c r="FJ127" s="570"/>
      <c r="FK127" s="570"/>
      <c r="FL127" s="570"/>
      <c r="FM127" s="570"/>
      <c r="FN127" s="570"/>
      <c r="FO127" s="570"/>
      <c r="FP127" s="570"/>
      <c r="FQ127" s="570"/>
      <c r="FR127" s="570"/>
      <c r="FS127" s="570"/>
      <c r="FT127" s="570"/>
      <c r="FU127" s="570"/>
      <c r="FV127" s="570"/>
      <c r="FW127" s="570"/>
      <c r="FX127" s="570"/>
      <c r="FY127" s="570"/>
      <c r="FZ127" s="570"/>
      <c r="GA127" s="570"/>
      <c r="GB127" s="570"/>
      <c r="GC127" s="570"/>
      <c r="GD127" s="570"/>
      <c r="GE127" s="570"/>
      <c r="GF127" s="570"/>
      <c r="GG127" s="570"/>
      <c r="GH127" s="570"/>
      <c r="GI127" s="570"/>
      <c r="GJ127" s="570"/>
      <c r="GK127" s="570"/>
      <c r="GL127" s="570"/>
      <c r="GM127" s="570"/>
      <c r="GN127" s="570"/>
      <c r="GO127" s="570"/>
      <c r="GP127" s="570"/>
      <c r="GQ127" s="570"/>
      <c r="GR127" s="570"/>
      <c r="GS127" s="570"/>
      <c r="GT127" s="570"/>
      <c r="GU127" s="570"/>
      <c r="GV127" s="570"/>
      <c r="GW127" s="570"/>
      <c r="GX127" s="570"/>
      <c r="GY127" s="570"/>
      <c r="GZ127" s="570"/>
      <c r="HA127" s="570"/>
      <c r="HB127" s="570"/>
      <c r="HC127" s="570"/>
      <c r="HD127" s="570"/>
      <c r="HE127" s="570"/>
      <c r="HF127" s="570"/>
      <c r="HG127" s="570"/>
      <c r="HH127" s="570"/>
      <c r="HI127" s="570"/>
      <c r="HJ127" s="570"/>
      <c r="HK127" s="570"/>
      <c r="HL127" s="570"/>
      <c r="HM127" s="570"/>
      <c r="HN127" s="570"/>
    </row>
    <row r="128" spans="1:222" ht="14.5" thickBot="1" x14ac:dyDescent="0.35">
      <c r="A128" s="698" t="s">
        <v>1213</v>
      </c>
      <c r="B128" s="676"/>
      <c r="C128" s="676"/>
      <c r="D128" s="578" t="s">
        <v>1242</v>
      </c>
      <c r="E128" s="19"/>
      <c r="F128" s="191"/>
      <c r="G128" s="259"/>
      <c r="H128" s="125"/>
      <c r="I128" s="146"/>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c r="DA128" s="127"/>
      <c r="DB128" s="127"/>
      <c r="DC128" s="127"/>
      <c r="DD128" s="127"/>
      <c r="DE128" s="127"/>
      <c r="DF128" s="127"/>
      <c r="DG128" s="127"/>
      <c r="DH128" s="127"/>
      <c r="DI128" s="127"/>
      <c r="DJ128" s="127"/>
      <c r="DK128" s="127"/>
      <c r="DL128" s="127"/>
      <c r="DM128" s="127"/>
      <c r="DN128" s="127"/>
      <c r="DO128" s="127"/>
      <c r="DP128" s="772"/>
      <c r="DQ128" s="176"/>
      <c r="DR128" s="176"/>
      <c r="DS128" s="176"/>
      <c r="DT128" s="570"/>
      <c r="DU128" s="570"/>
      <c r="DV128" s="570"/>
      <c r="DW128" s="570"/>
      <c r="DX128" s="570"/>
      <c r="DY128" s="570"/>
      <c r="DZ128" s="570"/>
      <c r="EA128" s="570"/>
      <c r="EB128" s="570"/>
      <c r="EC128" s="570"/>
      <c r="ED128" s="570"/>
      <c r="EE128" s="570"/>
      <c r="EF128" s="570"/>
      <c r="EG128" s="570"/>
      <c r="EH128" s="570"/>
      <c r="EI128" s="570"/>
      <c r="EJ128" s="570"/>
      <c r="EK128" s="570"/>
      <c r="EL128" s="570"/>
      <c r="EM128" s="570"/>
      <c r="EN128" s="570"/>
      <c r="EO128" s="570"/>
      <c r="EP128" s="570"/>
      <c r="EQ128" s="570"/>
      <c r="ER128" s="570"/>
      <c r="ES128" s="570"/>
      <c r="ET128" s="570"/>
      <c r="EU128" s="570"/>
      <c r="EV128" s="570"/>
      <c r="EW128" s="570"/>
      <c r="EX128" s="570"/>
      <c r="EY128" s="570"/>
      <c r="EZ128" s="570"/>
      <c r="FA128" s="570"/>
      <c r="FB128" s="570"/>
      <c r="FC128" s="570"/>
      <c r="FD128" s="570"/>
      <c r="FE128" s="570"/>
      <c r="FF128" s="570"/>
      <c r="FG128" s="570"/>
      <c r="FH128" s="570"/>
      <c r="FI128" s="570"/>
      <c r="FJ128" s="570"/>
      <c r="FK128" s="570"/>
      <c r="FL128" s="570"/>
      <c r="FM128" s="570"/>
      <c r="FN128" s="570"/>
      <c r="FO128" s="570"/>
      <c r="FP128" s="570"/>
      <c r="FQ128" s="570"/>
      <c r="FR128" s="570"/>
      <c r="FS128" s="570"/>
      <c r="FT128" s="570"/>
      <c r="FU128" s="570"/>
      <c r="FV128" s="570"/>
      <c r="FW128" s="570"/>
      <c r="FX128" s="570"/>
      <c r="FY128" s="570"/>
      <c r="FZ128" s="570"/>
      <c r="GA128" s="570"/>
      <c r="GB128" s="570"/>
      <c r="GC128" s="570"/>
      <c r="GD128" s="570"/>
      <c r="GE128" s="570"/>
      <c r="GF128" s="570"/>
      <c r="GG128" s="570"/>
      <c r="GH128" s="570"/>
      <c r="GI128" s="570"/>
      <c r="GJ128" s="570"/>
      <c r="GK128" s="570"/>
      <c r="GL128" s="570"/>
      <c r="GM128" s="570"/>
      <c r="GN128" s="570"/>
      <c r="GO128" s="570"/>
      <c r="GP128" s="570"/>
      <c r="GQ128" s="570"/>
      <c r="GR128" s="570"/>
      <c r="GS128" s="570"/>
      <c r="GT128" s="570"/>
      <c r="GU128" s="570"/>
      <c r="GV128" s="570"/>
      <c r="GW128" s="570"/>
      <c r="GX128" s="570"/>
      <c r="GY128" s="570"/>
      <c r="GZ128" s="570"/>
      <c r="HA128" s="570"/>
      <c r="HB128" s="570"/>
      <c r="HC128" s="570"/>
      <c r="HD128" s="570"/>
      <c r="HE128" s="570"/>
      <c r="HF128" s="570"/>
      <c r="HG128" s="570"/>
      <c r="HH128" s="570"/>
      <c r="HI128" s="570"/>
      <c r="HJ128" s="570"/>
      <c r="HK128" s="570"/>
      <c r="HL128" s="570"/>
      <c r="HM128" s="570"/>
      <c r="HN128" s="570"/>
    </row>
    <row r="129" spans="1:222" ht="14.5" thickBot="1" x14ac:dyDescent="0.35">
      <c r="A129" s="698" t="s">
        <v>1213</v>
      </c>
      <c r="B129" s="676"/>
      <c r="C129" s="676"/>
      <c r="D129" s="578" t="s">
        <v>1243</v>
      </c>
      <c r="E129" s="20"/>
      <c r="F129" s="191"/>
      <c r="G129" s="259"/>
      <c r="H129" s="125"/>
      <c r="I129" s="146"/>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c r="DA129" s="127"/>
      <c r="DB129" s="127"/>
      <c r="DC129" s="127"/>
      <c r="DD129" s="127"/>
      <c r="DE129" s="127"/>
      <c r="DF129" s="127"/>
      <c r="DG129" s="127"/>
      <c r="DH129" s="127"/>
      <c r="DI129" s="127"/>
      <c r="DJ129" s="127"/>
      <c r="DK129" s="127"/>
      <c r="DL129" s="127"/>
      <c r="DM129" s="127"/>
      <c r="DN129" s="127"/>
      <c r="DO129" s="127"/>
      <c r="DP129" s="772"/>
      <c r="DQ129" s="176"/>
      <c r="DR129" s="176"/>
      <c r="DS129" s="176"/>
      <c r="DT129" s="570"/>
      <c r="DU129" s="570"/>
      <c r="DV129" s="570"/>
      <c r="DW129" s="570"/>
      <c r="DX129" s="570"/>
      <c r="DY129" s="570"/>
      <c r="DZ129" s="570"/>
      <c r="EA129" s="570"/>
      <c r="EB129" s="570"/>
      <c r="EC129" s="570"/>
      <c r="ED129" s="570"/>
      <c r="EE129" s="570"/>
      <c r="EF129" s="570"/>
      <c r="EG129" s="570"/>
      <c r="EH129" s="570"/>
      <c r="EI129" s="570"/>
      <c r="EJ129" s="570"/>
      <c r="EK129" s="570"/>
      <c r="EL129" s="570"/>
      <c r="EM129" s="570"/>
      <c r="EN129" s="570"/>
      <c r="EO129" s="570"/>
      <c r="EP129" s="570"/>
      <c r="EQ129" s="570"/>
      <c r="ER129" s="570"/>
      <c r="ES129" s="570"/>
      <c r="ET129" s="570"/>
      <c r="EU129" s="570"/>
      <c r="EV129" s="570"/>
      <c r="EW129" s="570"/>
      <c r="EX129" s="570"/>
      <c r="EY129" s="570"/>
      <c r="EZ129" s="570"/>
      <c r="FA129" s="570"/>
      <c r="FB129" s="570"/>
      <c r="FC129" s="570"/>
      <c r="FD129" s="570"/>
      <c r="FE129" s="570"/>
      <c r="FF129" s="570"/>
      <c r="FG129" s="570"/>
      <c r="FH129" s="570"/>
      <c r="FI129" s="570"/>
      <c r="FJ129" s="570"/>
      <c r="FK129" s="570"/>
      <c r="FL129" s="570"/>
      <c r="FM129" s="570"/>
      <c r="FN129" s="570"/>
      <c r="FO129" s="570"/>
      <c r="FP129" s="570"/>
      <c r="FQ129" s="570"/>
      <c r="FR129" s="570"/>
      <c r="FS129" s="570"/>
      <c r="FT129" s="570"/>
      <c r="FU129" s="570"/>
      <c r="FV129" s="570"/>
      <c r="FW129" s="570"/>
      <c r="FX129" s="570"/>
      <c r="FY129" s="570"/>
      <c r="FZ129" s="570"/>
      <c r="GA129" s="570"/>
      <c r="GB129" s="570"/>
      <c r="GC129" s="570"/>
      <c r="GD129" s="570"/>
      <c r="GE129" s="570"/>
      <c r="GF129" s="570"/>
      <c r="GG129" s="570"/>
      <c r="GH129" s="570"/>
      <c r="GI129" s="570"/>
      <c r="GJ129" s="570"/>
      <c r="GK129" s="570"/>
      <c r="GL129" s="570"/>
      <c r="GM129" s="570"/>
      <c r="GN129" s="570"/>
      <c r="GO129" s="570"/>
      <c r="GP129" s="570"/>
      <c r="GQ129" s="570"/>
      <c r="GR129" s="570"/>
      <c r="GS129" s="570"/>
      <c r="GT129" s="570"/>
      <c r="GU129" s="570"/>
      <c r="GV129" s="570"/>
      <c r="GW129" s="570"/>
      <c r="GX129" s="570"/>
      <c r="GY129" s="570"/>
      <c r="GZ129" s="570"/>
      <c r="HA129" s="570"/>
      <c r="HB129" s="570"/>
      <c r="HC129" s="570"/>
      <c r="HD129" s="570"/>
      <c r="HE129" s="570"/>
      <c r="HF129" s="570"/>
      <c r="HG129" s="570"/>
      <c r="HH129" s="570"/>
      <c r="HI129" s="570"/>
      <c r="HJ129" s="570"/>
      <c r="HK129" s="570"/>
      <c r="HL129" s="570"/>
      <c r="HM129" s="570"/>
      <c r="HN129" s="570"/>
    </row>
    <row r="130" spans="1:222" ht="14.5" thickBot="1" x14ac:dyDescent="0.35">
      <c r="A130" s="698" t="s">
        <v>1213</v>
      </c>
      <c r="B130" s="676"/>
      <c r="C130" s="676"/>
      <c r="D130" s="578" t="s">
        <v>1216</v>
      </c>
      <c r="E130" s="20"/>
      <c r="F130" s="191"/>
      <c r="G130" s="259"/>
      <c r="H130" s="125"/>
      <c r="I130" s="146"/>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27"/>
      <c r="DC130" s="127"/>
      <c r="DD130" s="127"/>
      <c r="DE130" s="127"/>
      <c r="DF130" s="127"/>
      <c r="DG130" s="127"/>
      <c r="DH130" s="127"/>
      <c r="DI130" s="127"/>
      <c r="DJ130" s="127"/>
      <c r="DK130" s="127"/>
      <c r="DL130" s="127"/>
      <c r="DM130" s="127"/>
      <c r="DN130" s="127"/>
      <c r="DO130" s="127"/>
      <c r="DP130" s="772"/>
      <c r="DQ130" s="176"/>
      <c r="DR130" s="176"/>
      <c r="DS130" s="176"/>
      <c r="DT130" s="570"/>
      <c r="DU130" s="570"/>
      <c r="DV130" s="570"/>
      <c r="DW130" s="570"/>
      <c r="DX130" s="570"/>
      <c r="DY130" s="570"/>
      <c r="DZ130" s="570"/>
      <c r="EA130" s="570"/>
      <c r="EB130" s="570"/>
      <c r="EC130" s="570"/>
      <c r="ED130" s="570"/>
      <c r="EE130" s="570"/>
      <c r="EF130" s="570"/>
      <c r="EG130" s="570"/>
      <c r="EH130" s="570"/>
      <c r="EI130" s="570"/>
      <c r="EJ130" s="570"/>
      <c r="EK130" s="570"/>
      <c r="EL130" s="570"/>
      <c r="EM130" s="570"/>
      <c r="EN130" s="570"/>
      <c r="EO130" s="570"/>
      <c r="EP130" s="570"/>
      <c r="EQ130" s="570"/>
      <c r="ER130" s="570"/>
      <c r="ES130" s="570"/>
      <c r="ET130" s="570"/>
      <c r="EU130" s="570"/>
      <c r="EV130" s="570"/>
      <c r="EW130" s="570"/>
      <c r="EX130" s="570"/>
      <c r="EY130" s="570"/>
      <c r="EZ130" s="570"/>
      <c r="FA130" s="570"/>
      <c r="FB130" s="570"/>
      <c r="FC130" s="570"/>
      <c r="FD130" s="570"/>
      <c r="FE130" s="570"/>
      <c r="FF130" s="570"/>
      <c r="FG130" s="570"/>
      <c r="FH130" s="570"/>
      <c r="FI130" s="570"/>
      <c r="FJ130" s="570"/>
      <c r="FK130" s="570"/>
      <c r="FL130" s="570"/>
      <c r="FM130" s="570"/>
      <c r="FN130" s="570"/>
      <c r="FO130" s="570"/>
      <c r="FP130" s="570"/>
      <c r="FQ130" s="570"/>
      <c r="FR130" s="570"/>
      <c r="FS130" s="570"/>
      <c r="FT130" s="570"/>
      <c r="FU130" s="570"/>
      <c r="FV130" s="570"/>
      <c r="FW130" s="570"/>
      <c r="FX130" s="570"/>
      <c r="FY130" s="570"/>
      <c r="FZ130" s="570"/>
      <c r="GA130" s="570"/>
      <c r="GB130" s="570"/>
      <c r="GC130" s="570"/>
      <c r="GD130" s="570"/>
      <c r="GE130" s="570"/>
      <c r="GF130" s="570"/>
      <c r="GG130" s="570"/>
      <c r="GH130" s="570"/>
      <c r="GI130" s="570"/>
      <c r="GJ130" s="570"/>
      <c r="GK130" s="570"/>
      <c r="GL130" s="570"/>
      <c r="GM130" s="570"/>
      <c r="GN130" s="570"/>
      <c r="GO130" s="570"/>
      <c r="GP130" s="570"/>
      <c r="GQ130" s="570"/>
      <c r="GR130" s="570"/>
      <c r="GS130" s="570"/>
      <c r="GT130" s="570"/>
      <c r="GU130" s="570"/>
      <c r="GV130" s="570"/>
      <c r="GW130" s="570"/>
      <c r="GX130" s="570"/>
      <c r="GY130" s="570"/>
      <c r="GZ130" s="570"/>
      <c r="HA130" s="570"/>
      <c r="HB130" s="570"/>
      <c r="HC130" s="570"/>
      <c r="HD130" s="570"/>
      <c r="HE130" s="570"/>
      <c r="HF130" s="570"/>
      <c r="HG130" s="570"/>
      <c r="HH130" s="570"/>
      <c r="HI130" s="570"/>
      <c r="HJ130" s="570"/>
      <c r="HK130" s="570"/>
      <c r="HL130" s="570"/>
      <c r="HM130" s="570"/>
      <c r="HN130" s="570"/>
    </row>
    <row r="131" spans="1:222" ht="14.5" thickBot="1" x14ac:dyDescent="0.35">
      <c r="A131" s="698" t="s">
        <v>1213</v>
      </c>
      <c r="B131" s="676"/>
      <c r="C131" s="676"/>
      <c r="D131" s="565" t="s">
        <v>129</v>
      </c>
      <c r="E131" s="20"/>
      <c r="F131" s="191"/>
      <c r="G131" s="259"/>
      <c r="H131" s="125"/>
      <c r="I131" s="146"/>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773"/>
      <c r="DQ131" s="176"/>
      <c r="DR131" s="176"/>
      <c r="DS131" s="176"/>
      <c r="DT131" s="570"/>
      <c r="DU131" s="570"/>
      <c r="DV131" s="570"/>
      <c r="DW131" s="570"/>
      <c r="DX131" s="570"/>
      <c r="DY131" s="570"/>
      <c r="DZ131" s="570"/>
      <c r="EA131" s="570"/>
      <c r="EB131" s="570"/>
      <c r="EC131" s="570"/>
      <c r="ED131" s="570"/>
      <c r="EE131" s="570"/>
      <c r="EF131" s="570"/>
      <c r="EG131" s="570"/>
      <c r="EH131" s="570"/>
      <c r="EI131" s="570"/>
      <c r="EJ131" s="570"/>
      <c r="EK131" s="570"/>
      <c r="EL131" s="570"/>
      <c r="EM131" s="570"/>
      <c r="EN131" s="570"/>
      <c r="EO131" s="570"/>
      <c r="EP131" s="570"/>
      <c r="EQ131" s="570"/>
      <c r="ER131" s="570"/>
      <c r="ES131" s="570"/>
      <c r="ET131" s="570"/>
      <c r="EU131" s="570"/>
      <c r="EV131" s="570"/>
      <c r="EW131" s="570"/>
      <c r="EX131" s="570"/>
      <c r="EY131" s="570"/>
      <c r="EZ131" s="570"/>
      <c r="FA131" s="570"/>
      <c r="FB131" s="570"/>
      <c r="FC131" s="570"/>
      <c r="FD131" s="570"/>
      <c r="FE131" s="570"/>
      <c r="FF131" s="570"/>
      <c r="FG131" s="570"/>
      <c r="FH131" s="570"/>
      <c r="FI131" s="570"/>
      <c r="FJ131" s="570"/>
      <c r="FK131" s="570"/>
      <c r="FL131" s="570"/>
      <c r="FM131" s="570"/>
      <c r="FN131" s="570"/>
      <c r="FO131" s="570"/>
      <c r="FP131" s="570"/>
      <c r="FQ131" s="570"/>
      <c r="FR131" s="570"/>
      <c r="FS131" s="570"/>
      <c r="FT131" s="570"/>
      <c r="FU131" s="570"/>
      <c r="FV131" s="570"/>
      <c r="FW131" s="570"/>
      <c r="FX131" s="570"/>
      <c r="FY131" s="570"/>
      <c r="FZ131" s="570"/>
      <c r="GA131" s="570"/>
      <c r="GB131" s="570"/>
      <c r="GC131" s="570"/>
      <c r="GD131" s="570"/>
      <c r="GE131" s="570"/>
      <c r="GF131" s="570"/>
      <c r="GG131" s="570"/>
      <c r="GH131" s="570"/>
      <c r="GI131" s="570"/>
      <c r="GJ131" s="570"/>
      <c r="GK131" s="570"/>
      <c r="GL131" s="570"/>
      <c r="GM131" s="570"/>
      <c r="GN131" s="570"/>
      <c r="GO131" s="570"/>
      <c r="GP131" s="570"/>
      <c r="GQ131" s="570"/>
      <c r="GR131" s="570"/>
      <c r="GS131" s="570"/>
      <c r="GT131" s="570"/>
      <c r="GU131" s="570"/>
      <c r="GV131" s="570"/>
      <c r="GW131" s="570"/>
      <c r="GX131" s="570"/>
      <c r="GY131" s="570"/>
      <c r="GZ131" s="570"/>
      <c r="HA131" s="570"/>
      <c r="HB131" s="570"/>
      <c r="HC131" s="570"/>
      <c r="HD131" s="570"/>
      <c r="HE131" s="570"/>
      <c r="HF131" s="570"/>
      <c r="HG131" s="570"/>
      <c r="HH131" s="570"/>
      <c r="HI131" s="570"/>
      <c r="HJ131" s="570"/>
      <c r="HK131" s="570"/>
      <c r="HL131" s="570"/>
      <c r="HM131" s="570"/>
      <c r="HN131" s="570"/>
    </row>
    <row r="132" spans="1:222" ht="25.5" thickBot="1" x14ac:dyDescent="0.35">
      <c r="A132" s="147" t="s">
        <v>1209</v>
      </c>
      <c r="B132" s="54">
        <v>28</v>
      </c>
      <c r="C132" s="53" t="s">
        <v>1210</v>
      </c>
      <c r="D132" s="55" t="s">
        <v>538</v>
      </c>
      <c r="E132" s="29"/>
      <c r="F132" s="191"/>
      <c r="G132" s="259"/>
      <c r="H132" s="125"/>
      <c r="I132" s="146"/>
      <c r="J132" s="127">
        <f>+COUNTIF(L132:DO132, "Y")</f>
        <v>0</v>
      </c>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671"/>
      <c r="DQ132" s="176"/>
      <c r="DR132" s="176"/>
      <c r="DS132" s="176"/>
      <c r="DT132" s="570"/>
      <c r="DU132" s="570"/>
      <c r="DV132" s="570"/>
      <c r="DW132" s="570"/>
      <c r="DX132" s="570"/>
      <c r="DY132" s="570"/>
      <c r="DZ132" s="570"/>
      <c r="EA132" s="570"/>
      <c r="EB132" s="570"/>
      <c r="EC132" s="570"/>
      <c r="ED132" s="570"/>
      <c r="EE132" s="570"/>
      <c r="EF132" s="570"/>
      <c r="EG132" s="570"/>
      <c r="EH132" s="570"/>
      <c r="EI132" s="570"/>
      <c r="EJ132" s="570"/>
      <c r="EK132" s="570"/>
      <c r="EL132" s="570"/>
      <c r="EM132" s="570"/>
      <c r="EN132" s="570"/>
      <c r="EO132" s="570"/>
      <c r="EP132" s="570"/>
      <c r="EQ132" s="570"/>
      <c r="ER132" s="570"/>
      <c r="ES132" s="570"/>
      <c r="ET132" s="570"/>
      <c r="EU132" s="570"/>
      <c r="EV132" s="570"/>
      <c r="EW132" s="570"/>
      <c r="EX132" s="570"/>
      <c r="EY132" s="570"/>
      <c r="EZ132" s="570"/>
      <c r="FA132" s="570"/>
      <c r="FB132" s="570"/>
      <c r="FC132" s="570"/>
      <c r="FD132" s="570"/>
      <c r="FE132" s="570"/>
      <c r="FF132" s="570"/>
      <c r="FG132" s="570"/>
      <c r="FH132" s="570"/>
      <c r="FI132" s="570"/>
      <c r="FJ132" s="570"/>
      <c r="FK132" s="570"/>
      <c r="FL132" s="570"/>
      <c r="FM132" s="570"/>
      <c r="FN132" s="570"/>
      <c r="FO132" s="570"/>
      <c r="FP132" s="570"/>
      <c r="FQ132" s="570"/>
      <c r="FR132" s="570"/>
      <c r="FS132" s="570"/>
      <c r="FT132" s="570"/>
      <c r="FU132" s="570"/>
      <c r="FV132" s="570"/>
      <c r="FW132" s="570"/>
      <c r="FX132" s="570"/>
      <c r="FY132" s="570"/>
      <c r="FZ132" s="570"/>
      <c r="GA132" s="570"/>
      <c r="GB132" s="570"/>
      <c r="GC132" s="570"/>
      <c r="GD132" s="570"/>
      <c r="GE132" s="570"/>
      <c r="GF132" s="570"/>
      <c r="GG132" s="570"/>
      <c r="GH132" s="570"/>
      <c r="GI132" s="570"/>
      <c r="GJ132" s="570"/>
      <c r="GK132" s="570"/>
      <c r="GL132" s="570"/>
      <c r="GM132" s="570"/>
      <c r="GN132" s="570"/>
      <c r="GO132" s="570"/>
      <c r="GP132" s="570"/>
      <c r="GQ132" s="570"/>
      <c r="GR132" s="570"/>
      <c r="GS132" s="570"/>
      <c r="GT132" s="570"/>
      <c r="GU132" s="570"/>
      <c r="GV132" s="570"/>
      <c r="GW132" s="570"/>
      <c r="GX132" s="570"/>
      <c r="GY132" s="570"/>
      <c r="GZ132" s="570"/>
      <c r="HA132" s="570"/>
      <c r="HB132" s="570"/>
      <c r="HC132" s="570"/>
      <c r="HD132" s="570"/>
      <c r="HE132" s="570"/>
      <c r="HF132" s="570"/>
      <c r="HG132" s="570"/>
      <c r="HH132" s="570"/>
      <c r="HI132" s="570"/>
      <c r="HJ132" s="570"/>
      <c r="HK132" s="570"/>
      <c r="HL132" s="570"/>
      <c r="HM132" s="570"/>
      <c r="HN132" s="570"/>
    </row>
    <row r="133" spans="1:222" ht="14.5" thickBot="1" x14ac:dyDescent="0.35">
      <c r="A133" s="698" t="s">
        <v>1213</v>
      </c>
      <c r="B133" s="676"/>
      <c r="C133" s="676"/>
      <c r="D133" s="578" t="s">
        <v>1265</v>
      </c>
      <c r="E133" s="19"/>
      <c r="F133" s="191"/>
      <c r="G133" s="259"/>
      <c r="H133" s="125"/>
      <c r="I133" s="146"/>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672"/>
      <c r="DQ133" s="176"/>
      <c r="DR133" s="176"/>
      <c r="DS133" s="176"/>
      <c r="DT133" s="570"/>
      <c r="DU133" s="570"/>
      <c r="DV133" s="570"/>
      <c r="DW133" s="570"/>
      <c r="DX133" s="570"/>
      <c r="DY133" s="570"/>
      <c r="DZ133" s="570"/>
      <c r="EA133" s="570"/>
      <c r="EB133" s="570"/>
      <c r="EC133" s="570"/>
      <c r="ED133" s="570"/>
      <c r="EE133" s="570"/>
      <c r="EF133" s="570"/>
      <c r="EG133" s="570"/>
      <c r="EH133" s="570"/>
      <c r="EI133" s="570"/>
      <c r="EJ133" s="570"/>
      <c r="EK133" s="570"/>
      <c r="EL133" s="570"/>
      <c r="EM133" s="570"/>
      <c r="EN133" s="570"/>
      <c r="EO133" s="570"/>
      <c r="EP133" s="570"/>
      <c r="EQ133" s="570"/>
      <c r="ER133" s="570"/>
      <c r="ES133" s="570"/>
      <c r="ET133" s="570"/>
      <c r="EU133" s="570"/>
      <c r="EV133" s="570"/>
      <c r="EW133" s="570"/>
      <c r="EX133" s="570"/>
      <c r="EY133" s="570"/>
      <c r="EZ133" s="570"/>
      <c r="FA133" s="570"/>
      <c r="FB133" s="570"/>
      <c r="FC133" s="570"/>
      <c r="FD133" s="570"/>
      <c r="FE133" s="570"/>
      <c r="FF133" s="570"/>
      <c r="FG133" s="570"/>
      <c r="FH133" s="570"/>
      <c r="FI133" s="570"/>
      <c r="FJ133" s="570"/>
      <c r="FK133" s="570"/>
      <c r="FL133" s="570"/>
      <c r="FM133" s="570"/>
      <c r="FN133" s="570"/>
      <c r="FO133" s="570"/>
      <c r="FP133" s="570"/>
      <c r="FQ133" s="570"/>
      <c r="FR133" s="570"/>
      <c r="FS133" s="570"/>
      <c r="FT133" s="570"/>
      <c r="FU133" s="570"/>
      <c r="FV133" s="570"/>
      <c r="FW133" s="570"/>
      <c r="FX133" s="570"/>
      <c r="FY133" s="570"/>
      <c r="FZ133" s="570"/>
      <c r="GA133" s="570"/>
      <c r="GB133" s="570"/>
      <c r="GC133" s="570"/>
      <c r="GD133" s="570"/>
      <c r="GE133" s="570"/>
      <c r="GF133" s="570"/>
      <c r="GG133" s="570"/>
      <c r="GH133" s="570"/>
      <c r="GI133" s="570"/>
      <c r="GJ133" s="570"/>
      <c r="GK133" s="570"/>
      <c r="GL133" s="570"/>
      <c r="GM133" s="570"/>
      <c r="GN133" s="570"/>
      <c r="GO133" s="570"/>
      <c r="GP133" s="570"/>
      <c r="GQ133" s="570"/>
      <c r="GR133" s="570"/>
      <c r="GS133" s="570"/>
      <c r="GT133" s="570"/>
      <c r="GU133" s="570"/>
      <c r="GV133" s="570"/>
      <c r="GW133" s="570"/>
      <c r="GX133" s="570"/>
      <c r="GY133" s="570"/>
      <c r="GZ133" s="570"/>
      <c r="HA133" s="570"/>
      <c r="HB133" s="570"/>
      <c r="HC133" s="570"/>
      <c r="HD133" s="570"/>
      <c r="HE133" s="570"/>
      <c r="HF133" s="570"/>
      <c r="HG133" s="570"/>
      <c r="HH133" s="570"/>
      <c r="HI133" s="570"/>
      <c r="HJ133" s="570"/>
      <c r="HK133" s="570"/>
      <c r="HL133" s="570"/>
      <c r="HM133" s="570"/>
      <c r="HN133" s="570"/>
    </row>
    <row r="134" spans="1:222" ht="14.5" thickBot="1" x14ac:dyDescent="0.35">
      <c r="A134" s="698" t="s">
        <v>1213</v>
      </c>
      <c r="B134" s="676"/>
      <c r="C134" s="676"/>
      <c r="D134" s="578" t="s">
        <v>1235</v>
      </c>
      <c r="E134" s="20"/>
      <c r="F134" s="191"/>
      <c r="G134" s="259"/>
      <c r="H134" s="125"/>
      <c r="I134" s="146"/>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672"/>
      <c r="DQ134" s="176"/>
      <c r="DR134" s="176"/>
      <c r="DS134" s="176"/>
      <c r="DT134" s="570"/>
      <c r="DU134" s="570"/>
      <c r="DV134" s="570"/>
      <c r="DW134" s="570"/>
      <c r="DX134" s="570"/>
      <c r="DY134" s="570"/>
      <c r="DZ134" s="570"/>
      <c r="EA134" s="570"/>
      <c r="EB134" s="570"/>
      <c r="EC134" s="570"/>
      <c r="ED134" s="570"/>
      <c r="EE134" s="570"/>
      <c r="EF134" s="570"/>
      <c r="EG134" s="570"/>
      <c r="EH134" s="570"/>
      <c r="EI134" s="570"/>
      <c r="EJ134" s="570"/>
      <c r="EK134" s="570"/>
      <c r="EL134" s="570"/>
      <c r="EM134" s="570"/>
      <c r="EN134" s="570"/>
      <c r="EO134" s="570"/>
      <c r="EP134" s="570"/>
      <c r="EQ134" s="570"/>
      <c r="ER134" s="570"/>
      <c r="ES134" s="570"/>
      <c r="ET134" s="570"/>
      <c r="EU134" s="570"/>
      <c r="EV134" s="570"/>
      <c r="EW134" s="570"/>
      <c r="EX134" s="570"/>
      <c r="EY134" s="570"/>
      <c r="EZ134" s="570"/>
      <c r="FA134" s="570"/>
      <c r="FB134" s="570"/>
      <c r="FC134" s="570"/>
      <c r="FD134" s="570"/>
      <c r="FE134" s="570"/>
      <c r="FF134" s="570"/>
      <c r="FG134" s="570"/>
      <c r="FH134" s="570"/>
      <c r="FI134" s="570"/>
      <c r="FJ134" s="570"/>
      <c r="FK134" s="570"/>
      <c r="FL134" s="570"/>
      <c r="FM134" s="570"/>
      <c r="FN134" s="570"/>
      <c r="FO134" s="570"/>
      <c r="FP134" s="570"/>
      <c r="FQ134" s="570"/>
      <c r="FR134" s="570"/>
      <c r="FS134" s="570"/>
      <c r="FT134" s="570"/>
      <c r="FU134" s="570"/>
      <c r="FV134" s="570"/>
      <c r="FW134" s="570"/>
      <c r="FX134" s="570"/>
      <c r="FY134" s="570"/>
      <c r="FZ134" s="570"/>
      <c r="GA134" s="570"/>
      <c r="GB134" s="570"/>
      <c r="GC134" s="570"/>
      <c r="GD134" s="570"/>
      <c r="GE134" s="570"/>
      <c r="GF134" s="570"/>
      <c r="GG134" s="570"/>
      <c r="GH134" s="570"/>
      <c r="GI134" s="570"/>
      <c r="GJ134" s="570"/>
      <c r="GK134" s="570"/>
      <c r="GL134" s="570"/>
      <c r="GM134" s="570"/>
      <c r="GN134" s="570"/>
      <c r="GO134" s="570"/>
      <c r="GP134" s="570"/>
      <c r="GQ134" s="570"/>
      <c r="GR134" s="570"/>
      <c r="GS134" s="570"/>
      <c r="GT134" s="570"/>
      <c r="GU134" s="570"/>
      <c r="GV134" s="570"/>
      <c r="GW134" s="570"/>
      <c r="GX134" s="570"/>
      <c r="GY134" s="570"/>
      <c r="GZ134" s="570"/>
      <c r="HA134" s="570"/>
      <c r="HB134" s="570"/>
      <c r="HC134" s="570"/>
      <c r="HD134" s="570"/>
      <c r="HE134" s="570"/>
      <c r="HF134" s="570"/>
      <c r="HG134" s="570"/>
      <c r="HH134" s="570"/>
      <c r="HI134" s="570"/>
      <c r="HJ134" s="570"/>
      <c r="HK134" s="570"/>
      <c r="HL134" s="570"/>
      <c r="HM134" s="570"/>
      <c r="HN134" s="570"/>
    </row>
    <row r="135" spans="1:222" ht="14.5" thickBot="1" x14ac:dyDescent="0.35">
      <c r="A135" s="699" t="s">
        <v>1213</v>
      </c>
      <c r="B135" s="679"/>
      <c r="C135" s="679"/>
      <c r="D135" s="168" t="s">
        <v>129</v>
      </c>
      <c r="E135" s="231"/>
      <c r="F135" s="265"/>
      <c r="G135" s="266"/>
      <c r="H135" s="234"/>
      <c r="I135" s="23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672"/>
      <c r="DQ135" s="176"/>
      <c r="DR135" s="176"/>
      <c r="DS135" s="176"/>
      <c r="DT135" s="570"/>
      <c r="DU135" s="570"/>
      <c r="DV135" s="570"/>
      <c r="DW135" s="570"/>
      <c r="DX135" s="570"/>
      <c r="DY135" s="570"/>
      <c r="DZ135" s="570"/>
      <c r="EA135" s="570"/>
      <c r="EB135" s="570"/>
      <c r="EC135" s="570"/>
      <c r="ED135" s="570"/>
      <c r="EE135" s="570"/>
      <c r="EF135" s="570"/>
      <c r="EG135" s="570"/>
      <c r="EH135" s="570"/>
      <c r="EI135" s="570"/>
      <c r="EJ135" s="570"/>
      <c r="EK135" s="570"/>
      <c r="EL135" s="570"/>
      <c r="EM135" s="570"/>
      <c r="EN135" s="570"/>
      <c r="EO135" s="570"/>
      <c r="EP135" s="570"/>
      <c r="EQ135" s="570"/>
      <c r="ER135" s="570"/>
      <c r="ES135" s="570"/>
      <c r="ET135" s="570"/>
      <c r="EU135" s="570"/>
      <c r="EV135" s="570"/>
      <c r="EW135" s="570"/>
      <c r="EX135" s="570"/>
      <c r="EY135" s="570"/>
      <c r="EZ135" s="570"/>
      <c r="FA135" s="570"/>
      <c r="FB135" s="570"/>
      <c r="FC135" s="570"/>
      <c r="FD135" s="570"/>
      <c r="FE135" s="570"/>
      <c r="FF135" s="570"/>
      <c r="FG135" s="570"/>
      <c r="FH135" s="570"/>
      <c r="FI135" s="570"/>
      <c r="FJ135" s="570"/>
      <c r="FK135" s="570"/>
      <c r="FL135" s="570"/>
      <c r="FM135" s="570"/>
      <c r="FN135" s="570"/>
      <c r="FO135" s="570"/>
      <c r="FP135" s="570"/>
      <c r="FQ135" s="570"/>
      <c r="FR135" s="570"/>
      <c r="FS135" s="570"/>
      <c r="FT135" s="570"/>
      <c r="FU135" s="570"/>
      <c r="FV135" s="570"/>
      <c r="FW135" s="570"/>
      <c r="FX135" s="570"/>
      <c r="FY135" s="570"/>
      <c r="FZ135" s="570"/>
      <c r="GA135" s="570"/>
      <c r="GB135" s="570"/>
      <c r="GC135" s="570"/>
      <c r="GD135" s="570"/>
      <c r="GE135" s="570"/>
      <c r="GF135" s="570"/>
      <c r="GG135" s="570"/>
      <c r="GH135" s="570"/>
      <c r="GI135" s="570"/>
      <c r="GJ135" s="570"/>
      <c r="GK135" s="570"/>
      <c r="GL135" s="570"/>
      <c r="GM135" s="570"/>
      <c r="GN135" s="570"/>
      <c r="GO135" s="570"/>
      <c r="GP135" s="570"/>
      <c r="GQ135" s="570"/>
      <c r="GR135" s="570"/>
      <c r="GS135" s="570"/>
      <c r="GT135" s="570"/>
      <c r="GU135" s="570"/>
      <c r="GV135" s="570"/>
      <c r="GW135" s="570"/>
      <c r="GX135" s="570"/>
      <c r="GY135" s="570"/>
      <c r="GZ135" s="570"/>
      <c r="HA135" s="570"/>
      <c r="HB135" s="570"/>
      <c r="HC135" s="570"/>
      <c r="HD135" s="570"/>
      <c r="HE135" s="570"/>
      <c r="HF135" s="570"/>
      <c r="HG135" s="570"/>
      <c r="HH135" s="570"/>
      <c r="HI135" s="570"/>
      <c r="HJ135" s="570"/>
      <c r="HK135" s="570"/>
      <c r="HL135" s="570"/>
      <c r="HM135" s="570"/>
      <c r="HN135" s="570"/>
    </row>
    <row r="136" spans="1:222" ht="38" thickBot="1" x14ac:dyDescent="0.35">
      <c r="A136" s="147" t="s">
        <v>1209</v>
      </c>
      <c r="B136" s="54">
        <v>29</v>
      </c>
      <c r="C136" s="53" t="s">
        <v>1210</v>
      </c>
      <c r="D136" s="55" t="s">
        <v>546</v>
      </c>
      <c r="E136" s="29"/>
      <c r="F136" s="191"/>
      <c r="G136" s="259"/>
      <c r="H136" s="125"/>
      <c r="I136" s="146"/>
      <c r="J136" s="127">
        <f>+COUNTIF(L136:DO136, "Y")</f>
        <v>0</v>
      </c>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27"/>
      <c r="DC136" s="127"/>
      <c r="DD136" s="127"/>
      <c r="DE136" s="127"/>
      <c r="DF136" s="127"/>
      <c r="DG136" s="127"/>
      <c r="DH136" s="127"/>
      <c r="DI136" s="127"/>
      <c r="DJ136" s="127"/>
      <c r="DK136" s="127"/>
      <c r="DL136" s="127"/>
      <c r="DM136" s="127"/>
      <c r="DN136" s="127"/>
      <c r="DO136" s="127"/>
      <c r="DP136" s="671"/>
      <c r="DQ136" s="176"/>
      <c r="DR136" s="176"/>
      <c r="DS136" s="176"/>
      <c r="DT136" s="570"/>
      <c r="DU136" s="570"/>
      <c r="DV136" s="570"/>
      <c r="DW136" s="570"/>
      <c r="DX136" s="570"/>
      <c r="DY136" s="570"/>
      <c r="DZ136" s="570"/>
      <c r="EA136" s="570"/>
      <c r="EB136" s="570"/>
      <c r="EC136" s="570"/>
      <c r="ED136" s="570"/>
      <c r="EE136" s="570"/>
      <c r="EF136" s="570"/>
      <c r="EG136" s="570"/>
      <c r="EH136" s="570"/>
      <c r="EI136" s="570"/>
      <c r="EJ136" s="570"/>
      <c r="EK136" s="570"/>
      <c r="EL136" s="570"/>
      <c r="EM136" s="570"/>
      <c r="EN136" s="570"/>
      <c r="EO136" s="570"/>
      <c r="EP136" s="570"/>
      <c r="EQ136" s="570"/>
      <c r="ER136" s="570"/>
      <c r="ES136" s="570"/>
      <c r="ET136" s="570"/>
      <c r="EU136" s="570"/>
      <c r="EV136" s="570"/>
      <c r="EW136" s="570"/>
      <c r="EX136" s="570"/>
      <c r="EY136" s="570"/>
      <c r="EZ136" s="570"/>
      <c r="FA136" s="570"/>
      <c r="FB136" s="570"/>
      <c r="FC136" s="570"/>
      <c r="FD136" s="570"/>
      <c r="FE136" s="570"/>
      <c r="FF136" s="570"/>
      <c r="FG136" s="570"/>
      <c r="FH136" s="570"/>
      <c r="FI136" s="570"/>
      <c r="FJ136" s="570"/>
      <c r="FK136" s="570"/>
      <c r="FL136" s="570"/>
      <c r="FM136" s="570"/>
      <c r="FN136" s="570"/>
      <c r="FO136" s="570"/>
      <c r="FP136" s="570"/>
      <c r="FQ136" s="570"/>
      <c r="FR136" s="570"/>
      <c r="FS136" s="570"/>
      <c r="FT136" s="570"/>
      <c r="FU136" s="570"/>
      <c r="FV136" s="570"/>
      <c r="FW136" s="570"/>
      <c r="FX136" s="570"/>
      <c r="FY136" s="570"/>
      <c r="FZ136" s="570"/>
      <c r="GA136" s="570"/>
      <c r="GB136" s="570"/>
      <c r="GC136" s="570"/>
      <c r="GD136" s="570"/>
      <c r="GE136" s="570"/>
      <c r="GF136" s="570"/>
      <c r="GG136" s="570"/>
      <c r="GH136" s="570"/>
      <c r="GI136" s="570"/>
      <c r="GJ136" s="570"/>
      <c r="GK136" s="570"/>
      <c r="GL136" s="570"/>
      <c r="GM136" s="570"/>
      <c r="GN136" s="570"/>
      <c r="GO136" s="570"/>
      <c r="GP136" s="570"/>
      <c r="GQ136" s="570"/>
      <c r="GR136" s="570"/>
      <c r="GS136" s="570"/>
      <c r="GT136" s="570"/>
      <c r="GU136" s="570"/>
      <c r="GV136" s="570"/>
      <c r="GW136" s="570"/>
      <c r="GX136" s="570"/>
      <c r="GY136" s="570"/>
      <c r="GZ136" s="570"/>
      <c r="HA136" s="570"/>
      <c r="HB136" s="570"/>
      <c r="HC136" s="570"/>
      <c r="HD136" s="570"/>
      <c r="HE136" s="570"/>
      <c r="HF136" s="570"/>
      <c r="HG136" s="570"/>
      <c r="HH136" s="570"/>
      <c r="HI136" s="570"/>
      <c r="HJ136" s="570"/>
      <c r="HK136" s="570"/>
      <c r="HL136" s="570"/>
      <c r="HM136" s="570"/>
      <c r="HN136" s="570"/>
    </row>
    <row r="137" spans="1:222" ht="25.5" thickBot="1" x14ac:dyDescent="0.35">
      <c r="A137" s="698" t="s">
        <v>1213</v>
      </c>
      <c r="B137" s="676"/>
      <c r="C137" s="676"/>
      <c r="D137" s="578" t="s">
        <v>1266</v>
      </c>
      <c r="E137" s="19"/>
      <c r="F137" s="191"/>
      <c r="G137" s="259"/>
      <c r="H137" s="125"/>
      <c r="I137" s="146"/>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672"/>
      <c r="DQ137" s="176"/>
      <c r="DR137" s="176"/>
      <c r="DS137" s="176"/>
      <c r="DT137" s="570"/>
      <c r="DU137" s="570"/>
      <c r="DV137" s="570"/>
      <c r="DW137" s="570"/>
      <c r="DX137" s="570"/>
      <c r="DY137" s="570"/>
      <c r="DZ137" s="570"/>
      <c r="EA137" s="570"/>
      <c r="EB137" s="570"/>
      <c r="EC137" s="570"/>
      <c r="ED137" s="570"/>
      <c r="EE137" s="570"/>
      <c r="EF137" s="570"/>
      <c r="EG137" s="570"/>
      <c r="EH137" s="570"/>
      <c r="EI137" s="570"/>
      <c r="EJ137" s="570"/>
      <c r="EK137" s="570"/>
      <c r="EL137" s="570"/>
      <c r="EM137" s="570"/>
      <c r="EN137" s="570"/>
      <c r="EO137" s="570"/>
      <c r="EP137" s="570"/>
      <c r="EQ137" s="570"/>
      <c r="ER137" s="570"/>
      <c r="ES137" s="570"/>
      <c r="ET137" s="570"/>
      <c r="EU137" s="570"/>
      <c r="EV137" s="570"/>
      <c r="EW137" s="570"/>
      <c r="EX137" s="570"/>
      <c r="EY137" s="570"/>
      <c r="EZ137" s="570"/>
      <c r="FA137" s="570"/>
      <c r="FB137" s="570"/>
      <c r="FC137" s="570"/>
      <c r="FD137" s="570"/>
      <c r="FE137" s="570"/>
      <c r="FF137" s="570"/>
      <c r="FG137" s="570"/>
      <c r="FH137" s="570"/>
      <c r="FI137" s="570"/>
      <c r="FJ137" s="570"/>
      <c r="FK137" s="570"/>
      <c r="FL137" s="570"/>
      <c r="FM137" s="570"/>
      <c r="FN137" s="570"/>
      <c r="FO137" s="570"/>
      <c r="FP137" s="570"/>
      <c r="FQ137" s="570"/>
      <c r="FR137" s="570"/>
      <c r="FS137" s="570"/>
      <c r="FT137" s="570"/>
      <c r="FU137" s="570"/>
      <c r="FV137" s="570"/>
      <c r="FW137" s="570"/>
      <c r="FX137" s="570"/>
      <c r="FY137" s="570"/>
      <c r="FZ137" s="570"/>
      <c r="GA137" s="570"/>
      <c r="GB137" s="570"/>
      <c r="GC137" s="570"/>
      <c r="GD137" s="570"/>
      <c r="GE137" s="570"/>
      <c r="GF137" s="570"/>
      <c r="GG137" s="570"/>
      <c r="GH137" s="570"/>
      <c r="GI137" s="570"/>
      <c r="GJ137" s="570"/>
      <c r="GK137" s="570"/>
      <c r="GL137" s="570"/>
      <c r="GM137" s="570"/>
      <c r="GN137" s="570"/>
      <c r="GO137" s="570"/>
      <c r="GP137" s="570"/>
      <c r="GQ137" s="570"/>
      <c r="GR137" s="570"/>
      <c r="GS137" s="570"/>
      <c r="GT137" s="570"/>
      <c r="GU137" s="570"/>
      <c r="GV137" s="570"/>
      <c r="GW137" s="570"/>
      <c r="GX137" s="570"/>
      <c r="GY137" s="570"/>
      <c r="GZ137" s="570"/>
      <c r="HA137" s="570"/>
      <c r="HB137" s="570"/>
      <c r="HC137" s="570"/>
      <c r="HD137" s="570"/>
      <c r="HE137" s="570"/>
      <c r="HF137" s="570"/>
      <c r="HG137" s="570"/>
      <c r="HH137" s="570"/>
      <c r="HI137" s="570"/>
      <c r="HJ137" s="570"/>
      <c r="HK137" s="570"/>
      <c r="HL137" s="570"/>
      <c r="HM137" s="570"/>
      <c r="HN137" s="570"/>
    </row>
    <row r="138" spans="1:222" ht="14.5" thickBot="1" x14ac:dyDescent="0.35">
      <c r="A138" s="698" t="s">
        <v>1213</v>
      </c>
      <c r="B138" s="676"/>
      <c r="C138" s="676"/>
      <c r="D138" s="578" t="s">
        <v>1235</v>
      </c>
      <c r="E138" s="20"/>
      <c r="F138" s="191"/>
      <c r="G138" s="259"/>
      <c r="H138" s="125"/>
      <c r="I138" s="146"/>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7"/>
      <c r="DE138" s="127"/>
      <c r="DF138" s="127"/>
      <c r="DG138" s="127"/>
      <c r="DH138" s="127"/>
      <c r="DI138" s="127"/>
      <c r="DJ138" s="127"/>
      <c r="DK138" s="127"/>
      <c r="DL138" s="127"/>
      <c r="DM138" s="127"/>
      <c r="DN138" s="127"/>
      <c r="DO138" s="127"/>
      <c r="DP138" s="672"/>
      <c r="DQ138" s="176"/>
      <c r="DR138" s="176"/>
      <c r="DS138" s="176"/>
      <c r="DT138" s="570"/>
      <c r="DU138" s="570"/>
      <c r="DV138" s="570"/>
      <c r="DW138" s="570"/>
      <c r="DX138" s="570"/>
      <c r="DY138" s="570"/>
      <c r="DZ138" s="570"/>
      <c r="EA138" s="570"/>
      <c r="EB138" s="570"/>
      <c r="EC138" s="570"/>
      <c r="ED138" s="570"/>
      <c r="EE138" s="570"/>
      <c r="EF138" s="570"/>
      <c r="EG138" s="570"/>
      <c r="EH138" s="570"/>
      <c r="EI138" s="570"/>
      <c r="EJ138" s="570"/>
      <c r="EK138" s="570"/>
      <c r="EL138" s="570"/>
      <c r="EM138" s="570"/>
      <c r="EN138" s="570"/>
      <c r="EO138" s="570"/>
      <c r="EP138" s="570"/>
      <c r="EQ138" s="570"/>
      <c r="ER138" s="570"/>
      <c r="ES138" s="570"/>
      <c r="ET138" s="570"/>
      <c r="EU138" s="570"/>
      <c r="EV138" s="570"/>
      <c r="EW138" s="570"/>
      <c r="EX138" s="570"/>
      <c r="EY138" s="570"/>
      <c r="EZ138" s="570"/>
      <c r="FA138" s="570"/>
      <c r="FB138" s="570"/>
      <c r="FC138" s="570"/>
      <c r="FD138" s="570"/>
      <c r="FE138" s="570"/>
      <c r="FF138" s="570"/>
      <c r="FG138" s="570"/>
      <c r="FH138" s="570"/>
      <c r="FI138" s="570"/>
      <c r="FJ138" s="570"/>
      <c r="FK138" s="570"/>
      <c r="FL138" s="570"/>
      <c r="FM138" s="570"/>
      <c r="FN138" s="570"/>
      <c r="FO138" s="570"/>
      <c r="FP138" s="570"/>
      <c r="FQ138" s="570"/>
      <c r="FR138" s="570"/>
      <c r="FS138" s="570"/>
      <c r="FT138" s="570"/>
      <c r="FU138" s="570"/>
      <c r="FV138" s="570"/>
      <c r="FW138" s="570"/>
      <c r="FX138" s="570"/>
      <c r="FY138" s="570"/>
      <c r="FZ138" s="570"/>
      <c r="GA138" s="570"/>
      <c r="GB138" s="570"/>
      <c r="GC138" s="570"/>
      <c r="GD138" s="570"/>
      <c r="GE138" s="570"/>
      <c r="GF138" s="570"/>
      <c r="GG138" s="570"/>
      <c r="GH138" s="570"/>
      <c r="GI138" s="570"/>
      <c r="GJ138" s="570"/>
      <c r="GK138" s="570"/>
      <c r="GL138" s="570"/>
      <c r="GM138" s="570"/>
      <c r="GN138" s="570"/>
      <c r="GO138" s="570"/>
      <c r="GP138" s="570"/>
      <c r="GQ138" s="570"/>
      <c r="GR138" s="570"/>
      <c r="GS138" s="570"/>
      <c r="GT138" s="570"/>
      <c r="GU138" s="570"/>
      <c r="GV138" s="570"/>
      <c r="GW138" s="570"/>
      <c r="GX138" s="570"/>
      <c r="GY138" s="570"/>
      <c r="GZ138" s="570"/>
      <c r="HA138" s="570"/>
      <c r="HB138" s="570"/>
      <c r="HC138" s="570"/>
      <c r="HD138" s="570"/>
      <c r="HE138" s="570"/>
      <c r="HF138" s="570"/>
      <c r="HG138" s="570"/>
      <c r="HH138" s="570"/>
      <c r="HI138" s="570"/>
      <c r="HJ138" s="570"/>
      <c r="HK138" s="570"/>
      <c r="HL138" s="570"/>
      <c r="HM138" s="570"/>
      <c r="HN138" s="570"/>
    </row>
    <row r="139" spans="1:222" ht="14.5" thickBot="1" x14ac:dyDescent="0.35">
      <c r="A139" s="699" t="s">
        <v>1213</v>
      </c>
      <c r="B139" s="679"/>
      <c r="C139" s="679"/>
      <c r="D139" s="168" t="s">
        <v>129</v>
      </c>
      <c r="E139" s="231"/>
      <c r="F139" s="265"/>
      <c r="G139" s="266"/>
      <c r="H139" s="234"/>
      <c r="I139" s="23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672"/>
      <c r="DQ139" s="176"/>
      <c r="DR139" s="176"/>
      <c r="DS139" s="176"/>
      <c r="DT139" s="570"/>
      <c r="DU139" s="570"/>
      <c r="DV139" s="570"/>
      <c r="DW139" s="570"/>
      <c r="DX139" s="570"/>
      <c r="DY139" s="570"/>
      <c r="DZ139" s="570"/>
      <c r="EA139" s="570"/>
      <c r="EB139" s="570"/>
      <c r="EC139" s="570"/>
      <c r="ED139" s="570"/>
      <c r="EE139" s="570"/>
      <c r="EF139" s="570"/>
      <c r="EG139" s="570"/>
      <c r="EH139" s="570"/>
      <c r="EI139" s="570"/>
      <c r="EJ139" s="570"/>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0"/>
      <c r="FZ139" s="570"/>
      <c r="GA139" s="570"/>
      <c r="GB139" s="570"/>
      <c r="GC139" s="570"/>
      <c r="GD139" s="570"/>
      <c r="GE139" s="570"/>
      <c r="GF139" s="570"/>
      <c r="GG139" s="570"/>
      <c r="GH139" s="570"/>
      <c r="GI139" s="570"/>
      <c r="GJ139" s="570"/>
      <c r="GK139" s="570"/>
      <c r="GL139" s="570"/>
      <c r="GM139" s="570"/>
      <c r="GN139" s="570"/>
      <c r="GO139" s="570"/>
      <c r="GP139" s="570"/>
      <c r="GQ139" s="570"/>
      <c r="GR139" s="570"/>
      <c r="GS139" s="570"/>
      <c r="GT139" s="570"/>
      <c r="GU139" s="570"/>
      <c r="GV139" s="570"/>
      <c r="GW139" s="570"/>
      <c r="GX139" s="570"/>
      <c r="GY139" s="570"/>
      <c r="GZ139" s="570"/>
      <c r="HA139" s="570"/>
      <c r="HB139" s="570"/>
      <c r="HC139" s="570"/>
      <c r="HD139" s="570"/>
      <c r="HE139" s="570"/>
      <c r="HF139" s="570"/>
      <c r="HG139" s="570"/>
      <c r="HH139" s="570"/>
      <c r="HI139" s="570"/>
      <c r="HJ139" s="570"/>
      <c r="HK139" s="570"/>
      <c r="HL139" s="570"/>
      <c r="HM139" s="570"/>
      <c r="HN139" s="570"/>
    </row>
    <row r="140" spans="1:222" s="138" customFormat="1" ht="25" x14ac:dyDescent="0.3">
      <c r="A140" s="155" t="s">
        <v>1209</v>
      </c>
      <c r="B140" s="569">
        <v>30</v>
      </c>
      <c r="C140" s="38" t="s">
        <v>1210</v>
      </c>
      <c r="D140" s="133" t="s">
        <v>558</v>
      </c>
      <c r="E140" s="22"/>
      <c r="F140" s="134"/>
      <c r="G140" s="135"/>
      <c r="H140" s="125"/>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722"/>
      <c r="DQ140" s="136"/>
      <c r="DR140" s="136"/>
      <c r="DS140" s="136"/>
      <c r="DT140" s="136"/>
      <c r="DU140" s="136"/>
      <c r="DV140" s="136"/>
      <c r="DW140" s="136"/>
      <c r="DX140" s="136"/>
      <c r="DY140" s="136"/>
      <c r="DZ140" s="136"/>
      <c r="EA140" s="136"/>
      <c r="EB140" s="136"/>
      <c r="EC140" s="136"/>
      <c r="ED140" s="136"/>
      <c r="EE140" s="136"/>
      <c r="EF140" s="136"/>
      <c r="EG140" s="136"/>
      <c r="EH140" s="136"/>
      <c r="EI140" s="136"/>
      <c r="EJ140" s="136"/>
      <c r="EK140" s="136"/>
      <c r="EL140" s="136"/>
      <c r="EM140" s="136"/>
      <c r="EN140" s="136"/>
      <c r="EO140" s="136"/>
      <c r="EP140" s="136"/>
      <c r="EQ140" s="136"/>
      <c r="ER140" s="136"/>
      <c r="ES140" s="136"/>
      <c r="ET140" s="136"/>
      <c r="EU140" s="136"/>
      <c r="EV140" s="136"/>
      <c r="EW140" s="136"/>
      <c r="EX140" s="136"/>
      <c r="EY140" s="136"/>
      <c r="EZ140" s="136"/>
      <c r="FA140" s="136"/>
      <c r="FB140" s="136"/>
      <c r="FC140" s="136"/>
      <c r="FD140" s="136"/>
      <c r="FE140" s="136"/>
      <c r="FF140" s="136"/>
      <c r="FG140" s="136"/>
      <c r="FH140" s="136"/>
      <c r="FI140" s="136"/>
      <c r="FJ140" s="136"/>
      <c r="FK140" s="136"/>
      <c r="FL140" s="136"/>
      <c r="FM140" s="136"/>
      <c r="FN140" s="136"/>
      <c r="FO140" s="136"/>
      <c r="FP140" s="136"/>
      <c r="FQ140" s="136"/>
      <c r="FR140" s="136"/>
      <c r="FS140" s="136"/>
      <c r="FT140" s="136"/>
      <c r="FU140" s="136"/>
      <c r="FV140" s="136"/>
      <c r="FW140" s="136"/>
      <c r="FX140" s="136"/>
      <c r="FY140" s="136"/>
      <c r="FZ140" s="136"/>
      <c r="GA140" s="136"/>
      <c r="GB140" s="136"/>
      <c r="GC140" s="136"/>
      <c r="GD140" s="136"/>
      <c r="GE140" s="136"/>
      <c r="GF140" s="136"/>
      <c r="GG140" s="136"/>
      <c r="GH140" s="136"/>
      <c r="GI140" s="136"/>
      <c r="GJ140" s="136"/>
      <c r="GK140" s="136"/>
      <c r="GL140" s="136"/>
      <c r="GM140" s="136"/>
      <c r="GN140" s="136"/>
      <c r="GO140" s="136"/>
      <c r="GP140" s="136"/>
      <c r="GQ140" s="136"/>
      <c r="GR140" s="136"/>
      <c r="GS140" s="136"/>
      <c r="GT140" s="136"/>
      <c r="GU140" s="136"/>
      <c r="GV140" s="136"/>
      <c r="GW140" s="136"/>
      <c r="GX140" s="136"/>
      <c r="GY140" s="136"/>
      <c r="GZ140" s="136"/>
      <c r="HA140" s="136"/>
      <c r="HB140" s="136"/>
      <c r="HC140" s="136"/>
      <c r="HD140" s="136"/>
      <c r="HE140" s="136"/>
      <c r="HF140" s="136"/>
      <c r="HG140" s="136"/>
      <c r="HH140" s="136"/>
      <c r="HI140" s="718"/>
      <c r="HJ140" s="718"/>
      <c r="HK140" s="137"/>
      <c r="HL140" s="137"/>
      <c r="HM140" s="137"/>
      <c r="HN140" s="137"/>
    </row>
    <row r="141" spans="1:222" s="138" customFormat="1" ht="15" customHeight="1" x14ac:dyDescent="0.3">
      <c r="A141" s="702" t="s">
        <v>1213</v>
      </c>
      <c r="B141" s="676"/>
      <c r="C141" s="676"/>
      <c r="D141" s="139" t="s">
        <v>1267</v>
      </c>
      <c r="E141" s="19"/>
      <c r="F141" s="128"/>
      <c r="G141" s="129"/>
      <c r="H141" s="130"/>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720"/>
      <c r="DQ141" s="136"/>
      <c r="DR141" s="136"/>
      <c r="DS141" s="136"/>
      <c r="DT141" s="136"/>
      <c r="DU141" s="136"/>
      <c r="DV141" s="136"/>
      <c r="DW141" s="136"/>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c r="EV141" s="136"/>
      <c r="EW141" s="136"/>
      <c r="EX141" s="136"/>
      <c r="EY141" s="136"/>
      <c r="EZ141" s="136"/>
      <c r="FA141" s="136"/>
      <c r="FB141" s="136"/>
      <c r="FC141" s="136"/>
      <c r="FD141" s="136"/>
      <c r="FE141" s="136"/>
      <c r="FF141" s="136"/>
      <c r="FG141" s="136"/>
      <c r="FH141" s="136"/>
      <c r="FI141" s="136"/>
      <c r="FJ141" s="136"/>
      <c r="FK141" s="136"/>
      <c r="FL141" s="136"/>
      <c r="FM141" s="136"/>
      <c r="FN141" s="136"/>
      <c r="FO141" s="136"/>
      <c r="FP141" s="136"/>
      <c r="FQ141" s="136"/>
      <c r="FR141" s="136"/>
      <c r="FS141" s="136"/>
      <c r="FT141" s="136"/>
      <c r="FU141" s="136"/>
      <c r="FV141" s="136"/>
      <c r="FW141" s="136"/>
      <c r="FX141" s="136"/>
      <c r="FY141" s="136"/>
      <c r="FZ141" s="136"/>
      <c r="GA141" s="136"/>
      <c r="GB141" s="136"/>
      <c r="GC141" s="136"/>
      <c r="GD141" s="136"/>
      <c r="GE141" s="136"/>
      <c r="GF141" s="136"/>
      <c r="GG141" s="136"/>
      <c r="GH141" s="136"/>
      <c r="GI141" s="136"/>
      <c r="GJ141" s="136"/>
      <c r="GK141" s="136"/>
      <c r="GL141" s="136"/>
      <c r="GM141" s="136"/>
      <c r="GN141" s="136"/>
      <c r="GO141" s="136"/>
      <c r="GP141" s="136"/>
      <c r="GQ141" s="136"/>
      <c r="GR141" s="136"/>
      <c r="GS141" s="136"/>
      <c r="GT141" s="136"/>
      <c r="GU141" s="136"/>
      <c r="GV141" s="136"/>
      <c r="GW141" s="136"/>
      <c r="GX141" s="136"/>
      <c r="GY141" s="136"/>
      <c r="GZ141" s="136"/>
      <c r="HA141" s="136"/>
      <c r="HB141" s="136"/>
      <c r="HC141" s="136"/>
      <c r="HD141" s="136"/>
      <c r="HE141" s="136"/>
      <c r="HF141" s="136"/>
      <c r="HG141" s="136"/>
      <c r="HH141" s="136"/>
      <c r="HI141" s="718"/>
      <c r="HJ141" s="718"/>
      <c r="HK141" s="137"/>
      <c r="HL141" s="137"/>
      <c r="HM141" s="137"/>
      <c r="HN141" s="137"/>
    </row>
    <row r="142" spans="1:222" s="138" customFormat="1" ht="15" customHeight="1" x14ac:dyDescent="0.3">
      <c r="A142" s="702" t="s">
        <v>1213</v>
      </c>
      <c r="B142" s="676"/>
      <c r="C142" s="676"/>
      <c r="D142" s="578" t="s">
        <v>1235</v>
      </c>
      <c r="E142" s="20"/>
      <c r="F142" s="131"/>
      <c r="G142" s="132"/>
      <c r="H142" s="125"/>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720"/>
      <c r="DQ142" s="136"/>
      <c r="DR142" s="136"/>
      <c r="DS142" s="136"/>
      <c r="DT142" s="136"/>
      <c r="DU142" s="136"/>
      <c r="DV142" s="136"/>
      <c r="DW142" s="136"/>
      <c r="DX142" s="136"/>
      <c r="DY142" s="136"/>
      <c r="DZ142" s="136"/>
      <c r="EA142" s="136"/>
      <c r="EB142" s="136"/>
      <c r="EC142" s="136"/>
      <c r="ED142" s="136"/>
      <c r="EE142" s="136"/>
      <c r="EF142" s="136"/>
      <c r="EG142" s="136"/>
      <c r="EH142" s="136"/>
      <c r="EI142" s="136"/>
      <c r="EJ142" s="136"/>
      <c r="EK142" s="136"/>
      <c r="EL142" s="136"/>
      <c r="EM142" s="136"/>
      <c r="EN142" s="136"/>
      <c r="EO142" s="136"/>
      <c r="EP142" s="136"/>
      <c r="EQ142" s="136"/>
      <c r="ER142" s="136"/>
      <c r="ES142" s="136"/>
      <c r="ET142" s="136"/>
      <c r="EU142" s="136"/>
      <c r="EV142" s="136"/>
      <c r="EW142" s="136"/>
      <c r="EX142" s="136"/>
      <c r="EY142" s="136"/>
      <c r="EZ142" s="136"/>
      <c r="FA142" s="136"/>
      <c r="FB142" s="136"/>
      <c r="FC142" s="136"/>
      <c r="FD142" s="136"/>
      <c r="FE142" s="136"/>
      <c r="FF142" s="136"/>
      <c r="FG142" s="136"/>
      <c r="FH142" s="136"/>
      <c r="FI142" s="136"/>
      <c r="FJ142" s="136"/>
      <c r="FK142" s="136"/>
      <c r="FL142" s="136"/>
      <c r="FM142" s="136"/>
      <c r="FN142" s="136"/>
      <c r="FO142" s="136"/>
      <c r="FP142" s="136"/>
      <c r="FQ142" s="136"/>
      <c r="FR142" s="136"/>
      <c r="FS142" s="136"/>
      <c r="FT142" s="136"/>
      <c r="FU142" s="136"/>
      <c r="FV142" s="136"/>
      <c r="FW142" s="136"/>
      <c r="FX142" s="136"/>
      <c r="FY142" s="136"/>
      <c r="FZ142" s="136"/>
      <c r="GA142" s="136"/>
      <c r="GB142" s="136"/>
      <c r="GC142" s="136"/>
      <c r="GD142" s="136"/>
      <c r="GE142" s="136"/>
      <c r="GF142" s="136"/>
      <c r="GG142" s="136"/>
      <c r="GH142" s="136"/>
      <c r="GI142" s="136"/>
      <c r="GJ142" s="136"/>
      <c r="GK142" s="136"/>
      <c r="GL142" s="136"/>
      <c r="GM142" s="136"/>
      <c r="GN142" s="136"/>
      <c r="GO142" s="136"/>
      <c r="GP142" s="136"/>
      <c r="GQ142" s="136"/>
      <c r="GR142" s="136"/>
      <c r="GS142" s="136"/>
      <c r="GT142" s="136"/>
      <c r="GU142" s="136"/>
      <c r="GV142" s="136"/>
      <c r="GW142" s="136"/>
      <c r="GX142" s="136"/>
      <c r="GY142" s="136"/>
      <c r="GZ142" s="136"/>
      <c r="HA142" s="136"/>
      <c r="HB142" s="136"/>
      <c r="HC142" s="136"/>
      <c r="HD142" s="136"/>
      <c r="HE142" s="136"/>
      <c r="HF142" s="136"/>
      <c r="HG142" s="136"/>
      <c r="HH142" s="136"/>
      <c r="HI142" s="718"/>
      <c r="HJ142" s="718"/>
      <c r="HK142" s="137"/>
      <c r="HL142" s="137"/>
      <c r="HM142" s="137"/>
      <c r="HN142" s="137"/>
    </row>
    <row r="143" spans="1:222" s="138" customFormat="1" ht="15.75" customHeight="1" thickBot="1" x14ac:dyDescent="0.35">
      <c r="A143" s="719" t="s">
        <v>1213</v>
      </c>
      <c r="B143" s="679"/>
      <c r="C143" s="679"/>
      <c r="D143" s="168" t="s">
        <v>129</v>
      </c>
      <c r="E143" s="169"/>
      <c r="F143" s="131"/>
      <c r="G143" s="132"/>
      <c r="H143" s="125"/>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721"/>
      <c r="DQ143" s="136"/>
      <c r="DR143" s="136"/>
      <c r="DS143" s="136"/>
      <c r="DT143" s="136"/>
      <c r="DU143" s="136"/>
      <c r="DV143" s="136"/>
      <c r="DW143" s="136"/>
      <c r="DX143" s="136"/>
      <c r="DY143" s="136"/>
      <c r="DZ143" s="136"/>
      <c r="EA143" s="136"/>
      <c r="EB143" s="136"/>
      <c r="EC143" s="136"/>
      <c r="ED143" s="136"/>
      <c r="EE143" s="136"/>
      <c r="EF143" s="136"/>
      <c r="EG143" s="136"/>
      <c r="EH143" s="136"/>
      <c r="EI143" s="136"/>
      <c r="EJ143" s="136"/>
      <c r="EK143" s="136"/>
      <c r="EL143" s="136"/>
      <c r="EM143" s="136"/>
      <c r="EN143" s="136"/>
      <c r="EO143" s="136"/>
      <c r="EP143" s="136"/>
      <c r="EQ143" s="136"/>
      <c r="ER143" s="136"/>
      <c r="ES143" s="136"/>
      <c r="ET143" s="136"/>
      <c r="EU143" s="136"/>
      <c r="EV143" s="136"/>
      <c r="EW143" s="136"/>
      <c r="EX143" s="136"/>
      <c r="EY143" s="136"/>
      <c r="EZ143" s="136"/>
      <c r="FA143" s="136"/>
      <c r="FB143" s="136"/>
      <c r="FC143" s="136"/>
      <c r="FD143" s="136"/>
      <c r="FE143" s="136"/>
      <c r="FF143" s="136"/>
      <c r="FG143" s="136"/>
      <c r="FH143" s="136"/>
      <c r="FI143" s="136"/>
      <c r="FJ143" s="136"/>
      <c r="FK143" s="136"/>
      <c r="FL143" s="136"/>
      <c r="FM143" s="136"/>
      <c r="FN143" s="136"/>
      <c r="FO143" s="136"/>
      <c r="FP143" s="136"/>
      <c r="FQ143" s="136"/>
      <c r="FR143" s="136"/>
      <c r="FS143" s="136"/>
      <c r="FT143" s="136"/>
      <c r="FU143" s="136"/>
      <c r="FV143" s="136"/>
      <c r="FW143" s="136"/>
      <c r="FX143" s="136"/>
      <c r="FY143" s="136"/>
      <c r="FZ143" s="136"/>
      <c r="GA143" s="136"/>
      <c r="GB143" s="136"/>
      <c r="GC143" s="136"/>
      <c r="GD143" s="136"/>
      <c r="GE143" s="136"/>
      <c r="GF143" s="136"/>
      <c r="GG143" s="136"/>
      <c r="GH143" s="136"/>
      <c r="GI143" s="136"/>
      <c r="GJ143" s="136"/>
      <c r="GK143" s="136"/>
      <c r="GL143" s="136"/>
      <c r="GM143" s="136"/>
      <c r="GN143" s="136"/>
      <c r="GO143" s="136"/>
      <c r="GP143" s="136"/>
      <c r="GQ143" s="136"/>
      <c r="GR143" s="136"/>
      <c r="GS143" s="136"/>
      <c r="GT143" s="136"/>
      <c r="GU143" s="136"/>
      <c r="GV143" s="136"/>
      <c r="GW143" s="136"/>
      <c r="GX143" s="136"/>
      <c r="GY143" s="136"/>
      <c r="GZ143" s="136"/>
      <c r="HA143" s="136"/>
      <c r="HB143" s="136"/>
      <c r="HC143" s="136"/>
      <c r="HD143" s="136"/>
      <c r="HE143" s="136"/>
      <c r="HF143" s="136"/>
      <c r="HG143" s="136"/>
      <c r="HH143" s="136"/>
      <c r="HI143" s="718"/>
      <c r="HJ143" s="718"/>
      <c r="HK143" s="137"/>
      <c r="HL143" s="137"/>
      <c r="HM143" s="137"/>
      <c r="HN143" s="137"/>
    </row>
    <row r="144" spans="1:222" s="138" customFormat="1" ht="26.5" customHeight="1" thickBot="1" x14ac:dyDescent="0.35">
      <c r="A144" s="245" t="s">
        <v>1209</v>
      </c>
      <c r="B144" s="61">
        <v>31</v>
      </c>
      <c r="C144" s="246" t="s">
        <v>1210</v>
      </c>
      <c r="D144" s="247" t="s">
        <v>578</v>
      </c>
      <c r="E144" s="248"/>
      <c r="F144" s="134"/>
      <c r="G144" s="135"/>
      <c r="H144" s="125"/>
      <c r="I144" s="771" t="s">
        <v>87</v>
      </c>
      <c r="J144" s="771"/>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457"/>
      <c r="DQ144" s="136"/>
      <c r="DR144" s="136"/>
      <c r="DS144" s="136"/>
      <c r="DT144" s="136"/>
      <c r="DU144" s="136"/>
      <c r="DV144" s="136"/>
      <c r="DW144" s="136"/>
      <c r="DX144" s="136"/>
      <c r="DY144" s="136"/>
      <c r="DZ144" s="136"/>
      <c r="EA144" s="136"/>
      <c r="EB144" s="136"/>
      <c r="EC144" s="136"/>
      <c r="ED144" s="136"/>
      <c r="EE144" s="136"/>
      <c r="EF144" s="136"/>
      <c r="EG144" s="136"/>
      <c r="EH144" s="136"/>
      <c r="EI144" s="136"/>
      <c r="EJ144" s="136"/>
      <c r="EK144" s="136"/>
      <c r="EL144" s="136"/>
      <c r="EM144" s="136"/>
      <c r="EN144" s="136"/>
      <c r="EO144" s="136"/>
      <c r="EP144" s="136"/>
      <c r="EQ144" s="136"/>
      <c r="ER144" s="136"/>
      <c r="ES144" s="136"/>
      <c r="ET144" s="136"/>
      <c r="EU144" s="136"/>
      <c r="EV144" s="136"/>
      <c r="EW144" s="136"/>
      <c r="EX144" s="136"/>
      <c r="EY144" s="136"/>
      <c r="EZ144" s="136"/>
      <c r="FA144" s="136"/>
      <c r="FB144" s="136"/>
      <c r="FC144" s="136"/>
      <c r="FD144" s="136"/>
      <c r="FE144" s="136"/>
      <c r="FF144" s="136"/>
      <c r="FG144" s="136"/>
      <c r="FH144" s="136"/>
      <c r="FI144" s="136"/>
      <c r="FJ144" s="136"/>
      <c r="FK144" s="136"/>
      <c r="FL144" s="136"/>
      <c r="FM144" s="136"/>
      <c r="FN144" s="136"/>
      <c r="FO144" s="136"/>
      <c r="FP144" s="136"/>
      <c r="FQ144" s="136"/>
      <c r="FR144" s="136"/>
      <c r="FS144" s="136"/>
      <c r="FT144" s="136"/>
      <c r="FU144" s="136"/>
      <c r="FV144" s="136"/>
      <c r="FW144" s="136"/>
      <c r="FX144" s="136"/>
      <c r="FY144" s="136"/>
      <c r="FZ144" s="136"/>
      <c r="GA144" s="136"/>
      <c r="GB144" s="136"/>
      <c r="GC144" s="136"/>
      <c r="GD144" s="136"/>
      <c r="GE144" s="136"/>
      <c r="GF144" s="136"/>
      <c r="GG144" s="136"/>
      <c r="GH144" s="136"/>
      <c r="GI144" s="136"/>
      <c r="GJ144" s="136"/>
      <c r="GK144" s="136"/>
      <c r="GL144" s="136"/>
      <c r="GM144" s="136"/>
      <c r="GN144" s="136"/>
      <c r="GO144" s="136"/>
      <c r="GP144" s="136"/>
      <c r="GQ144" s="136"/>
      <c r="GR144" s="136"/>
      <c r="GS144" s="136"/>
      <c r="GT144" s="136"/>
      <c r="GU144" s="136"/>
      <c r="GV144" s="136"/>
      <c r="GW144" s="136"/>
      <c r="GX144" s="136"/>
      <c r="GY144" s="136"/>
      <c r="GZ144" s="136"/>
      <c r="HA144" s="136"/>
      <c r="HB144" s="136"/>
      <c r="HC144" s="136"/>
      <c r="HD144" s="136"/>
      <c r="HE144" s="136"/>
      <c r="HF144" s="136"/>
      <c r="HG144" s="136"/>
      <c r="HH144" s="136"/>
      <c r="HI144" s="574"/>
      <c r="HJ144" s="574"/>
      <c r="HK144" s="137"/>
      <c r="HL144" s="137"/>
      <c r="HM144" s="137"/>
      <c r="HN144" s="137"/>
    </row>
    <row r="145" spans="1:222" s="138" customFormat="1" ht="41.25" customHeight="1" thickBot="1" x14ac:dyDescent="0.35">
      <c r="A145" s="245" t="s">
        <v>1209</v>
      </c>
      <c r="B145" s="61">
        <v>32</v>
      </c>
      <c r="C145" s="246" t="s">
        <v>1210</v>
      </c>
      <c r="D145" s="247" t="s">
        <v>584</v>
      </c>
      <c r="E145" s="248"/>
      <c r="F145" s="134"/>
      <c r="G145" s="135"/>
      <c r="H145" s="125"/>
      <c r="I145" s="731" t="s">
        <v>87</v>
      </c>
      <c r="J145" s="731"/>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244"/>
      <c r="DQ145" s="136"/>
      <c r="DR145" s="136"/>
      <c r="DS145" s="136"/>
      <c r="DT145" s="136"/>
      <c r="DU145" s="136"/>
      <c r="DV145" s="136"/>
      <c r="DW145" s="136"/>
      <c r="DX145" s="136"/>
      <c r="DY145" s="136"/>
      <c r="DZ145" s="136"/>
      <c r="EA145" s="136"/>
      <c r="EB145" s="136"/>
      <c r="EC145" s="136"/>
      <c r="ED145" s="136"/>
      <c r="EE145" s="136"/>
      <c r="EF145" s="136"/>
      <c r="EG145" s="136"/>
      <c r="EH145" s="136"/>
      <c r="EI145" s="136"/>
      <c r="EJ145" s="136"/>
      <c r="EK145" s="136"/>
      <c r="EL145" s="136"/>
      <c r="EM145" s="136"/>
      <c r="EN145" s="136"/>
      <c r="EO145" s="136"/>
      <c r="EP145" s="136"/>
      <c r="EQ145" s="136"/>
      <c r="ER145" s="136"/>
      <c r="ES145" s="136"/>
      <c r="ET145" s="136"/>
      <c r="EU145" s="136"/>
      <c r="EV145" s="136"/>
      <c r="EW145" s="136"/>
      <c r="EX145" s="136"/>
      <c r="EY145" s="136"/>
      <c r="EZ145" s="136"/>
      <c r="FA145" s="136"/>
      <c r="FB145" s="136"/>
      <c r="FC145" s="136"/>
      <c r="FD145" s="136"/>
      <c r="FE145" s="136"/>
      <c r="FF145" s="136"/>
      <c r="FG145" s="136"/>
      <c r="FH145" s="136"/>
      <c r="FI145" s="136"/>
      <c r="FJ145" s="136"/>
      <c r="FK145" s="136"/>
      <c r="FL145" s="136"/>
      <c r="FM145" s="136"/>
      <c r="FN145" s="136"/>
      <c r="FO145" s="136"/>
      <c r="FP145" s="136"/>
      <c r="FQ145" s="136"/>
      <c r="FR145" s="136"/>
      <c r="FS145" s="136"/>
      <c r="FT145" s="136"/>
      <c r="FU145" s="136"/>
      <c r="FV145" s="136"/>
      <c r="FW145" s="136"/>
      <c r="FX145" s="136"/>
      <c r="FY145" s="136"/>
      <c r="FZ145" s="136"/>
      <c r="GA145" s="136"/>
      <c r="GB145" s="136"/>
      <c r="GC145" s="136"/>
      <c r="GD145" s="136"/>
      <c r="GE145" s="136"/>
      <c r="GF145" s="136"/>
      <c r="GG145" s="136"/>
      <c r="GH145" s="136"/>
      <c r="GI145" s="136"/>
      <c r="GJ145" s="136"/>
      <c r="GK145" s="136"/>
      <c r="GL145" s="136"/>
      <c r="GM145" s="136"/>
      <c r="GN145" s="136"/>
      <c r="GO145" s="136"/>
      <c r="GP145" s="136"/>
      <c r="GQ145" s="136"/>
      <c r="GR145" s="136"/>
      <c r="GS145" s="136"/>
      <c r="GT145" s="136"/>
      <c r="GU145" s="136"/>
      <c r="GV145" s="136"/>
      <c r="GW145" s="136"/>
      <c r="GX145" s="136"/>
      <c r="GY145" s="136"/>
      <c r="GZ145" s="136"/>
      <c r="HA145" s="136"/>
      <c r="HB145" s="136"/>
      <c r="HC145" s="136"/>
      <c r="HD145" s="136"/>
      <c r="HE145" s="136"/>
      <c r="HF145" s="136"/>
      <c r="HG145" s="136"/>
      <c r="HH145" s="136"/>
      <c r="HI145" s="574"/>
      <c r="HJ145" s="574"/>
      <c r="HK145" s="137"/>
      <c r="HL145" s="137"/>
      <c r="HM145" s="137"/>
      <c r="HN145" s="137"/>
    </row>
    <row r="146" spans="1:222" s="138" customFormat="1" ht="26.5" customHeight="1" x14ac:dyDescent="0.3">
      <c r="A146" s="147" t="s">
        <v>1209</v>
      </c>
      <c r="B146" s="53">
        <v>33</v>
      </c>
      <c r="C146" s="148" t="s">
        <v>1210</v>
      </c>
      <c r="D146" s="140" t="s">
        <v>593</v>
      </c>
      <c r="E146" s="31"/>
      <c r="F146" s="134"/>
      <c r="G146" s="135"/>
      <c r="H146" s="125"/>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774"/>
      <c r="DQ146" s="136"/>
      <c r="DR146" s="136"/>
      <c r="DS146" s="136"/>
      <c r="DT146" s="136"/>
      <c r="DU146" s="136"/>
      <c r="DV146" s="136"/>
      <c r="DW146" s="136"/>
      <c r="DX146" s="136"/>
      <c r="DY146" s="136"/>
      <c r="DZ146" s="136"/>
      <c r="EA146" s="136"/>
      <c r="EB146" s="136"/>
      <c r="EC146" s="136"/>
      <c r="ED146" s="136"/>
      <c r="EE146" s="136"/>
      <c r="EF146" s="136"/>
      <c r="EG146" s="136"/>
      <c r="EH146" s="136"/>
      <c r="EI146" s="136"/>
      <c r="EJ146" s="136"/>
      <c r="EK146" s="136"/>
      <c r="EL146" s="136"/>
      <c r="EM146" s="136"/>
      <c r="EN146" s="136"/>
      <c r="EO146" s="136"/>
      <c r="EP146" s="136"/>
      <c r="EQ146" s="136"/>
      <c r="ER146" s="136"/>
      <c r="ES146" s="136"/>
      <c r="ET146" s="136"/>
      <c r="EU146" s="136"/>
      <c r="EV146" s="136"/>
      <c r="EW146" s="136"/>
      <c r="EX146" s="136"/>
      <c r="EY146" s="136"/>
      <c r="EZ146" s="136"/>
      <c r="FA146" s="136"/>
      <c r="FB146" s="136"/>
      <c r="FC146" s="136"/>
      <c r="FD146" s="136"/>
      <c r="FE146" s="136"/>
      <c r="FF146" s="136"/>
      <c r="FG146" s="136"/>
      <c r="FH146" s="136"/>
      <c r="FI146" s="136"/>
      <c r="FJ146" s="136"/>
      <c r="FK146" s="136"/>
      <c r="FL146" s="136"/>
      <c r="FM146" s="136"/>
      <c r="FN146" s="136"/>
      <c r="FO146" s="136"/>
      <c r="FP146" s="136"/>
      <c r="FQ146" s="136"/>
      <c r="FR146" s="136"/>
      <c r="FS146" s="136"/>
      <c r="FT146" s="136"/>
      <c r="FU146" s="136"/>
      <c r="FV146" s="136"/>
      <c r="FW146" s="136"/>
      <c r="FX146" s="136"/>
      <c r="FY146" s="136"/>
      <c r="FZ146" s="136"/>
      <c r="GA146" s="136"/>
      <c r="GB146" s="136"/>
      <c r="GC146" s="136"/>
      <c r="GD146" s="136"/>
      <c r="GE146" s="136"/>
      <c r="GF146" s="136"/>
      <c r="GG146" s="136"/>
      <c r="GH146" s="136"/>
      <c r="GI146" s="136"/>
      <c r="GJ146" s="136"/>
      <c r="GK146" s="136"/>
      <c r="GL146" s="136"/>
      <c r="GM146" s="136"/>
      <c r="GN146" s="136"/>
      <c r="GO146" s="136"/>
      <c r="GP146" s="136"/>
      <c r="GQ146" s="136"/>
      <c r="GR146" s="136"/>
      <c r="GS146" s="136"/>
      <c r="GT146" s="136"/>
      <c r="GU146" s="136"/>
      <c r="GV146" s="136"/>
      <c r="GW146" s="136"/>
      <c r="GX146" s="136"/>
      <c r="GY146" s="136"/>
      <c r="GZ146" s="136"/>
      <c r="HA146" s="136"/>
      <c r="HB146" s="136"/>
      <c r="HC146" s="136"/>
      <c r="HD146" s="136"/>
      <c r="HE146" s="136"/>
      <c r="HF146" s="136"/>
      <c r="HG146" s="136"/>
      <c r="HH146" s="136"/>
      <c r="HI146" s="718"/>
      <c r="HJ146" s="718"/>
      <c r="HK146" s="137"/>
      <c r="HL146" s="137"/>
      <c r="HM146" s="137"/>
      <c r="HN146" s="137"/>
    </row>
    <row r="147" spans="1:222" s="138" customFormat="1" ht="37.5" x14ac:dyDescent="0.3">
      <c r="A147" s="698" t="s">
        <v>1213</v>
      </c>
      <c r="B147" s="676"/>
      <c r="C147" s="676"/>
      <c r="D147" s="139" t="s">
        <v>1268</v>
      </c>
      <c r="E147" s="19"/>
      <c r="F147" s="128"/>
      <c r="G147" s="129"/>
      <c r="H147" s="130"/>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775"/>
      <c r="DQ147" s="136"/>
      <c r="DR147" s="136"/>
      <c r="DS147" s="136"/>
      <c r="DT147" s="136"/>
      <c r="DU147" s="136"/>
      <c r="DV147" s="136"/>
      <c r="DW147" s="136"/>
      <c r="DX147" s="136"/>
      <c r="DY147" s="136"/>
      <c r="DZ147" s="136"/>
      <c r="EA147" s="136"/>
      <c r="EB147" s="136"/>
      <c r="EC147" s="136"/>
      <c r="ED147" s="136"/>
      <c r="EE147" s="136"/>
      <c r="EF147" s="136"/>
      <c r="EG147" s="136"/>
      <c r="EH147" s="136"/>
      <c r="EI147" s="136"/>
      <c r="EJ147" s="136"/>
      <c r="EK147" s="136"/>
      <c r="EL147" s="136"/>
      <c r="EM147" s="136"/>
      <c r="EN147" s="136"/>
      <c r="EO147" s="136"/>
      <c r="EP147" s="136"/>
      <c r="EQ147" s="136"/>
      <c r="ER147" s="136"/>
      <c r="ES147" s="136"/>
      <c r="ET147" s="136"/>
      <c r="EU147" s="136"/>
      <c r="EV147" s="136"/>
      <c r="EW147" s="136"/>
      <c r="EX147" s="136"/>
      <c r="EY147" s="136"/>
      <c r="EZ147" s="136"/>
      <c r="FA147" s="136"/>
      <c r="FB147" s="136"/>
      <c r="FC147" s="136"/>
      <c r="FD147" s="136"/>
      <c r="FE147" s="136"/>
      <c r="FF147" s="136"/>
      <c r="FG147" s="136"/>
      <c r="FH147" s="136"/>
      <c r="FI147" s="136"/>
      <c r="FJ147" s="136"/>
      <c r="FK147" s="136"/>
      <c r="FL147" s="136"/>
      <c r="FM147" s="136"/>
      <c r="FN147" s="136"/>
      <c r="FO147" s="136"/>
      <c r="FP147" s="136"/>
      <c r="FQ147" s="136"/>
      <c r="FR147" s="136"/>
      <c r="FS147" s="136"/>
      <c r="FT147" s="136"/>
      <c r="FU147" s="136"/>
      <c r="FV147" s="136"/>
      <c r="FW147" s="136"/>
      <c r="FX147" s="136"/>
      <c r="FY147" s="136"/>
      <c r="FZ147" s="136"/>
      <c r="GA147" s="136"/>
      <c r="GB147" s="136"/>
      <c r="GC147" s="136"/>
      <c r="GD147" s="136"/>
      <c r="GE147" s="136"/>
      <c r="GF147" s="136"/>
      <c r="GG147" s="136"/>
      <c r="GH147" s="136"/>
      <c r="GI147" s="136"/>
      <c r="GJ147" s="136"/>
      <c r="GK147" s="136"/>
      <c r="GL147" s="136"/>
      <c r="GM147" s="136"/>
      <c r="GN147" s="136"/>
      <c r="GO147" s="136"/>
      <c r="GP147" s="136"/>
      <c r="GQ147" s="136"/>
      <c r="GR147" s="136"/>
      <c r="GS147" s="136"/>
      <c r="GT147" s="136"/>
      <c r="GU147" s="136"/>
      <c r="GV147" s="136"/>
      <c r="GW147" s="136"/>
      <c r="GX147" s="136"/>
      <c r="GY147" s="136"/>
      <c r="GZ147" s="136"/>
      <c r="HA147" s="136"/>
      <c r="HB147" s="136"/>
      <c r="HC147" s="136"/>
      <c r="HD147" s="136"/>
      <c r="HE147" s="136"/>
      <c r="HF147" s="136"/>
      <c r="HG147" s="136"/>
      <c r="HH147" s="136"/>
      <c r="HI147" s="718"/>
      <c r="HJ147" s="718"/>
      <c r="HK147" s="137"/>
      <c r="HL147" s="137"/>
      <c r="HM147" s="137"/>
      <c r="HN147" s="137"/>
    </row>
    <row r="148" spans="1:222" s="138" customFormat="1" ht="30" customHeight="1" x14ac:dyDescent="0.3">
      <c r="A148" s="698" t="s">
        <v>1213</v>
      </c>
      <c r="B148" s="676"/>
      <c r="C148" s="676"/>
      <c r="D148" s="139" t="s">
        <v>1269</v>
      </c>
      <c r="E148" s="20"/>
      <c r="F148" s="131"/>
      <c r="G148" s="132"/>
      <c r="H148" s="125"/>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775"/>
      <c r="DQ148" s="136"/>
      <c r="DR148" s="136"/>
      <c r="DS148" s="136"/>
      <c r="DT148" s="136"/>
      <c r="DU148" s="136"/>
      <c r="DV148" s="136"/>
      <c r="DW148" s="136"/>
      <c r="DX148" s="136"/>
      <c r="DY148" s="136"/>
      <c r="DZ148" s="136"/>
      <c r="EA148" s="136"/>
      <c r="EB148" s="136"/>
      <c r="EC148" s="136"/>
      <c r="ED148" s="136"/>
      <c r="EE148" s="136"/>
      <c r="EF148" s="136"/>
      <c r="EG148" s="136"/>
      <c r="EH148" s="136"/>
      <c r="EI148" s="136"/>
      <c r="EJ148" s="136"/>
      <c r="EK148" s="136"/>
      <c r="EL148" s="136"/>
      <c r="EM148" s="136"/>
      <c r="EN148" s="136"/>
      <c r="EO148" s="136"/>
      <c r="EP148" s="136"/>
      <c r="EQ148" s="136"/>
      <c r="ER148" s="136"/>
      <c r="ES148" s="136"/>
      <c r="ET148" s="136"/>
      <c r="EU148" s="136"/>
      <c r="EV148" s="136"/>
      <c r="EW148" s="136"/>
      <c r="EX148" s="136"/>
      <c r="EY148" s="136"/>
      <c r="EZ148" s="136"/>
      <c r="FA148" s="136"/>
      <c r="FB148" s="136"/>
      <c r="FC148" s="136"/>
      <c r="FD148" s="136"/>
      <c r="FE148" s="136"/>
      <c r="FF148" s="136"/>
      <c r="FG148" s="136"/>
      <c r="FH148" s="136"/>
      <c r="FI148" s="136"/>
      <c r="FJ148" s="136"/>
      <c r="FK148" s="136"/>
      <c r="FL148" s="136"/>
      <c r="FM148" s="136"/>
      <c r="FN148" s="136"/>
      <c r="FO148" s="136"/>
      <c r="FP148" s="136"/>
      <c r="FQ148" s="136"/>
      <c r="FR148" s="136"/>
      <c r="FS148" s="136"/>
      <c r="FT148" s="136"/>
      <c r="FU148" s="136"/>
      <c r="FV148" s="136"/>
      <c r="FW148" s="136"/>
      <c r="FX148" s="136"/>
      <c r="FY148" s="136"/>
      <c r="FZ148" s="136"/>
      <c r="GA148" s="136"/>
      <c r="GB148" s="136"/>
      <c r="GC148" s="136"/>
      <c r="GD148" s="136"/>
      <c r="GE148" s="136"/>
      <c r="GF148" s="136"/>
      <c r="GG148" s="136"/>
      <c r="GH148" s="136"/>
      <c r="GI148" s="136"/>
      <c r="GJ148" s="136"/>
      <c r="GK148" s="136"/>
      <c r="GL148" s="136"/>
      <c r="GM148" s="136"/>
      <c r="GN148" s="136"/>
      <c r="GO148" s="136"/>
      <c r="GP148" s="136"/>
      <c r="GQ148" s="136"/>
      <c r="GR148" s="136"/>
      <c r="GS148" s="136"/>
      <c r="GT148" s="136"/>
      <c r="GU148" s="136"/>
      <c r="GV148" s="136"/>
      <c r="GW148" s="136"/>
      <c r="GX148" s="136"/>
      <c r="GY148" s="136"/>
      <c r="GZ148" s="136"/>
      <c r="HA148" s="136"/>
      <c r="HB148" s="136"/>
      <c r="HC148" s="136"/>
      <c r="HD148" s="136"/>
      <c r="HE148" s="136"/>
      <c r="HF148" s="136"/>
      <c r="HG148" s="136"/>
      <c r="HH148" s="136"/>
      <c r="HI148" s="718"/>
      <c r="HJ148" s="718"/>
      <c r="HK148" s="137"/>
      <c r="HL148" s="137"/>
      <c r="HM148" s="137"/>
      <c r="HN148" s="137"/>
    </row>
    <row r="149" spans="1:222" s="138" customFormat="1" ht="30" customHeight="1" x14ac:dyDescent="0.3">
      <c r="A149" s="698" t="s">
        <v>1213</v>
      </c>
      <c r="B149" s="676"/>
      <c r="C149" s="676"/>
      <c r="D149" s="139" t="s">
        <v>1270</v>
      </c>
      <c r="E149" s="20"/>
      <c r="F149" s="131"/>
      <c r="G149" s="132"/>
      <c r="H149" s="125"/>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775"/>
      <c r="DQ149" s="136"/>
      <c r="DR149" s="136"/>
      <c r="DS149" s="136"/>
      <c r="DT149" s="136"/>
      <c r="DU149" s="136"/>
      <c r="DV149" s="136"/>
      <c r="DW149" s="136"/>
      <c r="DX149" s="136"/>
      <c r="DY149" s="136"/>
      <c r="DZ149" s="136"/>
      <c r="EA149" s="136"/>
      <c r="EB149" s="136"/>
      <c r="EC149" s="136"/>
      <c r="ED149" s="136"/>
      <c r="EE149" s="136"/>
      <c r="EF149" s="136"/>
      <c r="EG149" s="136"/>
      <c r="EH149" s="136"/>
      <c r="EI149" s="136"/>
      <c r="EJ149" s="136"/>
      <c r="EK149" s="136"/>
      <c r="EL149" s="136"/>
      <c r="EM149" s="136"/>
      <c r="EN149" s="136"/>
      <c r="EO149" s="136"/>
      <c r="EP149" s="136"/>
      <c r="EQ149" s="136"/>
      <c r="ER149" s="136"/>
      <c r="ES149" s="136"/>
      <c r="ET149" s="136"/>
      <c r="EU149" s="136"/>
      <c r="EV149" s="136"/>
      <c r="EW149" s="136"/>
      <c r="EX149" s="136"/>
      <c r="EY149" s="136"/>
      <c r="EZ149" s="136"/>
      <c r="FA149" s="136"/>
      <c r="FB149" s="136"/>
      <c r="FC149" s="136"/>
      <c r="FD149" s="136"/>
      <c r="FE149" s="136"/>
      <c r="FF149" s="136"/>
      <c r="FG149" s="136"/>
      <c r="FH149" s="136"/>
      <c r="FI149" s="136"/>
      <c r="FJ149" s="136"/>
      <c r="FK149" s="136"/>
      <c r="FL149" s="136"/>
      <c r="FM149" s="136"/>
      <c r="FN149" s="136"/>
      <c r="FO149" s="136"/>
      <c r="FP149" s="136"/>
      <c r="FQ149" s="136"/>
      <c r="FR149" s="136"/>
      <c r="FS149" s="136"/>
      <c r="FT149" s="136"/>
      <c r="FU149" s="136"/>
      <c r="FV149" s="136"/>
      <c r="FW149" s="136"/>
      <c r="FX149" s="136"/>
      <c r="FY149" s="136"/>
      <c r="FZ149" s="136"/>
      <c r="GA149" s="136"/>
      <c r="GB149" s="136"/>
      <c r="GC149" s="136"/>
      <c r="GD149" s="136"/>
      <c r="GE149" s="136"/>
      <c r="GF149" s="136"/>
      <c r="GG149" s="136"/>
      <c r="GH149" s="136"/>
      <c r="GI149" s="136"/>
      <c r="GJ149" s="136"/>
      <c r="GK149" s="136"/>
      <c r="GL149" s="136"/>
      <c r="GM149" s="136"/>
      <c r="GN149" s="136"/>
      <c r="GO149" s="136"/>
      <c r="GP149" s="136"/>
      <c r="GQ149" s="136"/>
      <c r="GR149" s="136"/>
      <c r="GS149" s="136"/>
      <c r="GT149" s="136"/>
      <c r="GU149" s="136"/>
      <c r="GV149" s="136"/>
      <c r="GW149" s="136"/>
      <c r="GX149" s="136"/>
      <c r="GY149" s="136"/>
      <c r="GZ149" s="136"/>
      <c r="HA149" s="136"/>
      <c r="HB149" s="136"/>
      <c r="HC149" s="136"/>
      <c r="HD149" s="136"/>
      <c r="HE149" s="136"/>
      <c r="HF149" s="136"/>
      <c r="HG149" s="136"/>
      <c r="HH149" s="136"/>
      <c r="HI149" s="718"/>
      <c r="HJ149" s="718"/>
      <c r="HK149" s="137"/>
      <c r="HL149" s="137"/>
      <c r="HM149" s="137"/>
      <c r="HN149" s="137"/>
    </row>
    <row r="150" spans="1:222" s="138" customFormat="1" ht="15" customHeight="1" x14ac:dyDescent="0.3">
      <c r="A150" s="698" t="s">
        <v>1213</v>
      </c>
      <c r="B150" s="676"/>
      <c r="C150" s="676"/>
      <c r="D150" s="578" t="s">
        <v>1250</v>
      </c>
      <c r="E150" s="20"/>
      <c r="F150" s="131"/>
      <c r="G150" s="132"/>
      <c r="H150" s="125"/>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775"/>
      <c r="DQ150" s="136"/>
      <c r="DR150" s="136"/>
      <c r="DS150" s="136"/>
      <c r="DT150" s="136"/>
      <c r="DU150" s="136"/>
      <c r="DV150" s="136"/>
      <c r="DW150" s="136"/>
      <c r="DX150" s="136"/>
      <c r="DY150" s="136"/>
      <c r="DZ150" s="136"/>
      <c r="EA150" s="136"/>
      <c r="EB150" s="136"/>
      <c r="EC150" s="136"/>
      <c r="ED150" s="136"/>
      <c r="EE150" s="136"/>
      <c r="EF150" s="136"/>
      <c r="EG150" s="136"/>
      <c r="EH150" s="136"/>
      <c r="EI150" s="136"/>
      <c r="EJ150" s="136"/>
      <c r="EK150" s="136"/>
      <c r="EL150" s="136"/>
      <c r="EM150" s="136"/>
      <c r="EN150" s="136"/>
      <c r="EO150" s="136"/>
      <c r="EP150" s="136"/>
      <c r="EQ150" s="136"/>
      <c r="ER150" s="136"/>
      <c r="ES150" s="136"/>
      <c r="ET150" s="136"/>
      <c r="EU150" s="136"/>
      <c r="EV150" s="136"/>
      <c r="EW150" s="136"/>
      <c r="EX150" s="136"/>
      <c r="EY150" s="136"/>
      <c r="EZ150" s="136"/>
      <c r="FA150" s="136"/>
      <c r="FB150" s="136"/>
      <c r="FC150" s="136"/>
      <c r="FD150" s="136"/>
      <c r="FE150" s="136"/>
      <c r="FF150" s="136"/>
      <c r="FG150" s="136"/>
      <c r="FH150" s="136"/>
      <c r="FI150" s="136"/>
      <c r="FJ150" s="136"/>
      <c r="FK150" s="136"/>
      <c r="FL150" s="136"/>
      <c r="FM150" s="136"/>
      <c r="FN150" s="136"/>
      <c r="FO150" s="136"/>
      <c r="FP150" s="136"/>
      <c r="FQ150" s="136"/>
      <c r="FR150" s="136"/>
      <c r="FS150" s="136"/>
      <c r="FT150" s="136"/>
      <c r="FU150" s="136"/>
      <c r="FV150" s="136"/>
      <c r="FW150" s="136"/>
      <c r="FX150" s="136"/>
      <c r="FY150" s="136"/>
      <c r="FZ150" s="136"/>
      <c r="GA150" s="136"/>
      <c r="GB150" s="136"/>
      <c r="GC150" s="136"/>
      <c r="GD150" s="136"/>
      <c r="GE150" s="136"/>
      <c r="GF150" s="136"/>
      <c r="GG150" s="136"/>
      <c r="GH150" s="136"/>
      <c r="GI150" s="136"/>
      <c r="GJ150" s="136"/>
      <c r="GK150" s="136"/>
      <c r="GL150" s="136"/>
      <c r="GM150" s="136"/>
      <c r="GN150" s="136"/>
      <c r="GO150" s="136"/>
      <c r="GP150" s="136"/>
      <c r="GQ150" s="136"/>
      <c r="GR150" s="136"/>
      <c r="GS150" s="136"/>
      <c r="GT150" s="136"/>
      <c r="GU150" s="136"/>
      <c r="GV150" s="136"/>
      <c r="GW150" s="136"/>
      <c r="GX150" s="136"/>
      <c r="GY150" s="136"/>
      <c r="GZ150" s="136"/>
      <c r="HA150" s="136"/>
      <c r="HB150" s="136"/>
      <c r="HC150" s="136"/>
      <c r="HD150" s="136"/>
      <c r="HE150" s="136"/>
      <c r="HF150" s="136"/>
      <c r="HG150" s="136"/>
      <c r="HH150" s="136"/>
      <c r="HI150" s="718"/>
      <c r="HJ150" s="718"/>
      <c r="HK150" s="137"/>
      <c r="HL150" s="137"/>
      <c r="HM150" s="137"/>
      <c r="HN150" s="137"/>
    </row>
    <row r="151" spans="1:222" s="138" customFormat="1" ht="15" customHeight="1" thickBot="1" x14ac:dyDescent="0.35">
      <c r="A151" s="699" t="s">
        <v>1213</v>
      </c>
      <c r="B151" s="679"/>
      <c r="C151" s="679"/>
      <c r="D151" s="168" t="s">
        <v>129</v>
      </c>
      <c r="E151" s="231"/>
      <c r="F151" s="232"/>
      <c r="G151" s="233"/>
      <c r="H151" s="234"/>
      <c r="I151" s="235"/>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776"/>
      <c r="DQ151" s="136"/>
      <c r="DR151" s="136"/>
      <c r="DS151" s="136"/>
      <c r="DT151" s="136"/>
      <c r="DU151" s="136"/>
      <c r="DV151" s="136"/>
      <c r="DW151" s="136"/>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136"/>
      <c r="GD151" s="136"/>
      <c r="GE151" s="136"/>
      <c r="GF151" s="136"/>
      <c r="GG151" s="136"/>
      <c r="GH151" s="136"/>
      <c r="GI151" s="136"/>
      <c r="GJ151" s="136"/>
      <c r="GK151" s="136"/>
      <c r="GL151" s="136"/>
      <c r="GM151" s="136"/>
      <c r="GN151" s="136"/>
      <c r="GO151" s="136"/>
      <c r="GP151" s="136"/>
      <c r="GQ151" s="136"/>
      <c r="GR151" s="136"/>
      <c r="GS151" s="136"/>
      <c r="GT151" s="136"/>
      <c r="GU151" s="136"/>
      <c r="GV151" s="136"/>
      <c r="GW151" s="136"/>
      <c r="GX151" s="136"/>
      <c r="GY151" s="136"/>
      <c r="GZ151" s="136"/>
      <c r="HA151" s="136"/>
      <c r="HB151" s="136"/>
      <c r="HC151" s="136"/>
      <c r="HD151" s="136"/>
      <c r="HE151" s="136"/>
      <c r="HF151" s="136"/>
      <c r="HG151" s="136"/>
      <c r="HH151" s="136"/>
      <c r="HI151" s="718"/>
      <c r="HJ151" s="718"/>
      <c r="HK151" s="137"/>
      <c r="HL151" s="137"/>
      <c r="HM151" s="137"/>
      <c r="HN151" s="137"/>
    </row>
    <row r="152" spans="1:222" s="138" customFormat="1" ht="26.5" customHeight="1" x14ac:dyDescent="0.3">
      <c r="A152" s="147" t="s">
        <v>1209</v>
      </c>
      <c r="B152" s="53">
        <v>34</v>
      </c>
      <c r="C152" s="148" t="s">
        <v>1210</v>
      </c>
      <c r="D152" s="140" t="s">
        <v>616</v>
      </c>
      <c r="E152" s="31"/>
      <c r="F152" s="134"/>
      <c r="G152" s="135"/>
      <c r="H152" s="125"/>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774"/>
      <c r="DQ152" s="136"/>
      <c r="DR152" s="136"/>
      <c r="DS152" s="136"/>
      <c r="DT152" s="136"/>
      <c r="DU152" s="136"/>
      <c r="DV152" s="136"/>
      <c r="DW152" s="136"/>
      <c r="DX152" s="136"/>
      <c r="DY152" s="136"/>
      <c r="DZ152" s="136"/>
      <c r="EA152" s="136"/>
      <c r="EB152" s="136"/>
      <c r="EC152" s="136"/>
      <c r="ED152" s="136"/>
      <c r="EE152" s="136"/>
      <c r="EF152" s="136"/>
      <c r="EG152" s="136"/>
      <c r="EH152" s="136"/>
      <c r="EI152" s="136"/>
      <c r="EJ152" s="136"/>
      <c r="EK152" s="136"/>
      <c r="EL152" s="136"/>
      <c r="EM152" s="136"/>
      <c r="EN152" s="136"/>
      <c r="EO152" s="136"/>
      <c r="EP152" s="136"/>
      <c r="EQ152" s="136"/>
      <c r="ER152" s="136"/>
      <c r="ES152" s="136"/>
      <c r="ET152" s="136"/>
      <c r="EU152" s="136"/>
      <c r="EV152" s="136"/>
      <c r="EW152" s="136"/>
      <c r="EX152" s="136"/>
      <c r="EY152" s="136"/>
      <c r="EZ152" s="136"/>
      <c r="FA152" s="136"/>
      <c r="FB152" s="136"/>
      <c r="FC152" s="136"/>
      <c r="FD152" s="136"/>
      <c r="FE152" s="136"/>
      <c r="FF152" s="136"/>
      <c r="FG152" s="136"/>
      <c r="FH152" s="136"/>
      <c r="FI152" s="136"/>
      <c r="FJ152" s="136"/>
      <c r="FK152" s="136"/>
      <c r="FL152" s="136"/>
      <c r="FM152" s="136"/>
      <c r="FN152" s="136"/>
      <c r="FO152" s="136"/>
      <c r="FP152" s="136"/>
      <c r="FQ152" s="136"/>
      <c r="FR152" s="136"/>
      <c r="FS152" s="136"/>
      <c r="FT152" s="136"/>
      <c r="FU152" s="136"/>
      <c r="FV152" s="136"/>
      <c r="FW152" s="136"/>
      <c r="FX152" s="136"/>
      <c r="FY152" s="136"/>
      <c r="FZ152" s="136"/>
      <c r="GA152" s="136"/>
      <c r="GB152" s="136"/>
      <c r="GC152" s="136"/>
      <c r="GD152" s="136"/>
      <c r="GE152" s="136"/>
      <c r="GF152" s="136"/>
      <c r="GG152" s="136"/>
      <c r="GH152" s="136"/>
      <c r="GI152" s="136"/>
      <c r="GJ152" s="136"/>
      <c r="GK152" s="136"/>
      <c r="GL152" s="136"/>
      <c r="GM152" s="136"/>
      <c r="GN152" s="136"/>
      <c r="GO152" s="136"/>
      <c r="GP152" s="136"/>
      <c r="GQ152" s="136"/>
      <c r="GR152" s="136"/>
      <c r="GS152" s="136"/>
      <c r="GT152" s="136"/>
      <c r="GU152" s="136"/>
      <c r="GV152" s="136"/>
      <c r="GW152" s="136"/>
      <c r="GX152" s="136"/>
      <c r="GY152" s="136"/>
      <c r="GZ152" s="136"/>
      <c r="HA152" s="136"/>
      <c r="HB152" s="136"/>
      <c r="HC152" s="136"/>
      <c r="HD152" s="136"/>
      <c r="HE152" s="136"/>
      <c r="HF152" s="136"/>
      <c r="HG152" s="136"/>
      <c r="HH152" s="136"/>
      <c r="HI152" s="718"/>
      <c r="HJ152" s="718"/>
      <c r="HK152" s="137"/>
      <c r="HL152" s="137"/>
      <c r="HM152" s="137"/>
      <c r="HN152" s="137"/>
    </row>
    <row r="153" spans="1:222" s="138" customFormat="1" ht="25" x14ac:dyDescent="0.3">
      <c r="A153" s="698" t="s">
        <v>1213</v>
      </c>
      <c r="B153" s="676"/>
      <c r="C153" s="676"/>
      <c r="D153" s="139" t="s">
        <v>1271</v>
      </c>
      <c r="E153" s="19"/>
      <c r="F153" s="128"/>
      <c r="G153" s="129"/>
      <c r="H153" s="130"/>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775"/>
      <c r="DQ153" s="136"/>
      <c r="DR153" s="136"/>
      <c r="DS153" s="136"/>
      <c r="DT153" s="136"/>
      <c r="DU153" s="136"/>
      <c r="DV153" s="136"/>
      <c r="DW153" s="136"/>
      <c r="DX153" s="136"/>
      <c r="DY153" s="136"/>
      <c r="DZ153" s="136"/>
      <c r="EA153" s="136"/>
      <c r="EB153" s="136"/>
      <c r="EC153" s="136"/>
      <c r="ED153" s="136"/>
      <c r="EE153" s="136"/>
      <c r="EF153" s="136"/>
      <c r="EG153" s="136"/>
      <c r="EH153" s="136"/>
      <c r="EI153" s="136"/>
      <c r="EJ153" s="136"/>
      <c r="EK153" s="136"/>
      <c r="EL153" s="136"/>
      <c r="EM153" s="136"/>
      <c r="EN153" s="136"/>
      <c r="EO153" s="136"/>
      <c r="EP153" s="136"/>
      <c r="EQ153" s="136"/>
      <c r="ER153" s="136"/>
      <c r="ES153" s="136"/>
      <c r="ET153" s="136"/>
      <c r="EU153" s="136"/>
      <c r="EV153" s="136"/>
      <c r="EW153" s="136"/>
      <c r="EX153" s="136"/>
      <c r="EY153" s="136"/>
      <c r="EZ153" s="136"/>
      <c r="FA153" s="136"/>
      <c r="FB153" s="136"/>
      <c r="FC153" s="136"/>
      <c r="FD153" s="136"/>
      <c r="FE153" s="136"/>
      <c r="FF153" s="136"/>
      <c r="FG153" s="136"/>
      <c r="FH153" s="136"/>
      <c r="FI153" s="136"/>
      <c r="FJ153" s="136"/>
      <c r="FK153" s="136"/>
      <c r="FL153" s="136"/>
      <c r="FM153" s="136"/>
      <c r="FN153" s="136"/>
      <c r="FO153" s="136"/>
      <c r="FP153" s="136"/>
      <c r="FQ153" s="136"/>
      <c r="FR153" s="136"/>
      <c r="FS153" s="136"/>
      <c r="FT153" s="136"/>
      <c r="FU153" s="136"/>
      <c r="FV153" s="136"/>
      <c r="FW153" s="136"/>
      <c r="FX153" s="136"/>
      <c r="FY153" s="136"/>
      <c r="FZ153" s="136"/>
      <c r="GA153" s="136"/>
      <c r="GB153" s="136"/>
      <c r="GC153" s="136"/>
      <c r="GD153" s="136"/>
      <c r="GE153" s="136"/>
      <c r="GF153" s="136"/>
      <c r="GG153" s="136"/>
      <c r="GH153" s="136"/>
      <c r="GI153" s="136"/>
      <c r="GJ153" s="136"/>
      <c r="GK153" s="136"/>
      <c r="GL153" s="136"/>
      <c r="GM153" s="136"/>
      <c r="GN153" s="136"/>
      <c r="GO153" s="136"/>
      <c r="GP153" s="136"/>
      <c r="GQ153" s="136"/>
      <c r="GR153" s="136"/>
      <c r="GS153" s="136"/>
      <c r="GT153" s="136"/>
      <c r="GU153" s="136"/>
      <c r="GV153" s="136"/>
      <c r="GW153" s="136"/>
      <c r="GX153" s="136"/>
      <c r="GY153" s="136"/>
      <c r="GZ153" s="136"/>
      <c r="HA153" s="136"/>
      <c r="HB153" s="136"/>
      <c r="HC153" s="136"/>
      <c r="HD153" s="136"/>
      <c r="HE153" s="136"/>
      <c r="HF153" s="136"/>
      <c r="HG153" s="136"/>
      <c r="HH153" s="136"/>
      <c r="HI153" s="718"/>
      <c r="HJ153" s="718"/>
      <c r="HK153" s="137"/>
      <c r="HL153" s="137"/>
      <c r="HM153" s="137"/>
      <c r="HN153" s="137"/>
    </row>
    <row r="154" spans="1:222" s="138" customFormat="1" ht="30.75" customHeight="1" x14ac:dyDescent="0.3">
      <c r="A154" s="698" t="s">
        <v>1213</v>
      </c>
      <c r="B154" s="676"/>
      <c r="C154" s="676"/>
      <c r="D154" s="139" t="s">
        <v>1269</v>
      </c>
      <c r="E154" s="20"/>
      <c r="F154" s="131"/>
      <c r="G154" s="132"/>
      <c r="H154" s="125"/>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775"/>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c r="FF154" s="136"/>
      <c r="FG154" s="136"/>
      <c r="FH154" s="136"/>
      <c r="FI154" s="136"/>
      <c r="FJ154" s="136"/>
      <c r="FK154" s="136"/>
      <c r="FL154" s="136"/>
      <c r="FM154" s="136"/>
      <c r="FN154" s="136"/>
      <c r="FO154" s="136"/>
      <c r="FP154" s="136"/>
      <c r="FQ154" s="136"/>
      <c r="FR154" s="136"/>
      <c r="FS154" s="136"/>
      <c r="FT154" s="136"/>
      <c r="FU154" s="136"/>
      <c r="FV154" s="136"/>
      <c r="FW154" s="136"/>
      <c r="FX154" s="136"/>
      <c r="FY154" s="136"/>
      <c r="FZ154" s="136"/>
      <c r="GA154" s="136"/>
      <c r="GB154" s="136"/>
      <c r="GC154" s="136"/>
      <c r="GD154" s="136"/>
      <c r="GE154" s="136"/>
      <c r="GF154" s="136"/>
      <c r="GG154" s="136"/>
      <c r="GH154" s="136"/>
      <c r="GI154" s="136"/>
      <c r="GJ154" s="136"/>
      <c r="GK154" s="136"/>
      <c r="GL154" s="136"/>
      <c r="GM154" s="136"/>
      <c r="GN154" s="136"/>
      <c r="GO154" s="136"/>
      <c r="GP154" s="136"/>
      <c r="GQ154" s="136"/>
      <c r="GR154" s="136"/>
      <c r="GS154" s="136"/>
      <c r="GT154" s="136"/>
      <c r="GU154" s="136"/>
      <c r="GV154" s="136"/>
      <c r="GW154" s="136"/>
      <c r="GX154" s="136"/>
      <c r="GY154" s="136"/>
      <c r="GZ154" s="136"/>
      <c r="HA154" s="136"/>
      <c r="HB154" s="136"/>
      <c r="HC154" s="136"/>
      <c r="HD154" s="136"/>
      <c r="HE154" s="136"/>
      <c r="HF154" s="136"/>
      <c r="HG154" s="136"/>
      <c r="HH154" s="136"/>
      <c r="HI154" s="718"/>
      <c r="HJ154" s="718"/>
      <c r="HK154" s="137"/>
      <c r="HL154" s="137"/>
      <c r="HM154" s="137"/>
      <c r="HN154" s="137"/>
    </row>
    <row r="155" spans="1:222" s="138" customFormat="1" ht="30" customHeight="1" x14ac:dyDescent="0.3">
      <c r="A155" s="698" t="s">
        <v>1213</v>
      </c>
      <c r="B155" s="676"/>
      <c r="C155" s="676"/>
      <c r="D155" s="139" t="s">
        <v>1270</v>
      </c>
      <c r="E155" s="20"/>
      <c r="F155" s="131"/>
      <c r="G155" s="132"/>
      <c r="H155" s="125"/>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775"/>
      <c r="DQ155" s="136"/>
      <c r="DR155" s="136"/>
      <c r="DS155" s="136"/>
      <c r="DT155" s="136"/>
      <c r="DU155" s="136"/>
      <c r="DV155" s="136"/>
      <c r="DW155" s="136"/>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c r="FF155" s="136"/>
      <c r="FG155" s="136"/>
      <c r="FH155" s="136"/>
      <c r="FI155" s="136"/>
      <c r="FJ155" s="136"/>
      <c r="FK155" s="136"/>
      <c r="FL155" s="136"/>
      <c r="FM155" s="136"/>
      <c r="FN155" s="136"/>
      <c r="FO155" s="136"/>
      <c r="FP155" s="136"/>
      <c r="FQ155" s="136"/>
      <c r="FR155" s="136"/>
      <c r="FS155" s="136"/>
      <c r="FT155" s="136"/>
      <c r="FU155" s="136"/>
      <c r="FV155" s="136"/>
      <c r="FW155" s="136"/>
      <c r="FX155" s="136"/>
      <c r="FY155" s="136"/>
      <c r="FZ155" s="136"/>
      <c r="GA155" s="136"/>
      <c r="GB155" s="136"/>
      <c r="GC155" s="136"/>
      <c r="GD155" s="136"/>
      <c r="GE155" s="136"/>
      <c r="GF155" s="136"/>
      <c r="GG155" s="136"/>
      <c r="GH155" s="136"/>
      <c r="GI155" s="136"/>
      <c r="GJ155" s="136"/>
      <c r="GK155" s="136"/>
      <c r="GL155" s="136"/>
      <c r="GM155" s="136"/>
      <c r="GN155" s="136"/>
      <c r="GO155" s="136"/>
      <c r="GP155" s="136"/>
      <c r="GQ155" s="136"/>
      <c r="GR155" s="136"/>
      <c r="GS155" s="136"/>
      <c r="GT155" s="136"/>
      <c r="GU155" s="136"/>
      <c r="GV155" s="136"/>
      <c r="GW155" s="136"/>
      <c r="GX155" s="136"/>
      <c r="GY155" s="136"/>
      <c r="GZ155" s="136"/>
      <c r="HA155" s="136"/>
      <c r="HB155" s="136"/>
      <c r="HC155" s="136"/>
      <c r="HD155" s="136"/>
      <c r="HE155" s="136"/>
      <c r="HF155" s="136"/>
      <c r="HG155" s="136"/>
      <c r="HH155" s="136"/>
      <c r="HI155" s="718"/>
      <c r="HJ155" s="718"/>
      <c r="HK155" s="137"/>
      <c r="HL155" s="137"/>
      <c r="HM155" s="137"/>
      <c r="HN155" s="137"/>
    </row>
    <row r="156" spans="1:222" s="138" customFormat="1" ht="15" customHeight="1" x14ac:dyDescent="0.3">
      <c r="A156" s="698" t="s">
        <v>1213</v>
      </c>
      <c r="B156" s="676"/>
      <c r="C156" s="676"/>
      <c r="D156" s="578" t="s">
        <v>1250</v>
      </c>
      <c r="E156" s="20"/>
      <c r="F156" s="131"/>
      <c r="G156" s="132"/>
      <c r="H156" s="125"/>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775"/>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c r="FF156" s="136"/>
      <c r="FG156" s="136"/>
      <c r="FH156" s="136"/>
      <c r="FI156" s="136"/>
      <c r="FJ156" s="136"/>
      <c r="FK156" s="136"/>
      <c r="FL156" s="136"/>
      <c r="FM156" s="136"/>
      <c r="FN156" s="136"/>
      <c r="FO156" s="136"/>
      <c r="FP156" s="136"/>
      <c r="FQ156" s="136"/>
      <c r="FR156" s="136"/>
      <c r="FS156" s="136"/>
      <c r="FT156" s="136"/>
      <c r="FU156" s="136"/>
      <c r="FV156" s="136"/>
      <c r="FW156" s="136"/>
      <c r="FX156" s="136"/>
      <c r="FY156" s="136"/>
      <c r="FZ156" s="136"/>
      <c r="GA156" s="136"/>
      <c r="GB156" s="136"/>
      <c r="GC156" s="136"/>
      <c r="GD156" s="136"/>
      <c r="GE156" s="136"/>
      <c r="GF156" s="136"/>
      <c r="GG156" s="136"/>
      <c r="GH156" s="136"/>
      <c r="GI156" s="136"/>
      <c r="GJ156" s="136"/>
      <c r="GK156" s="136"/>
      <c r="GL156" s="136"/>
      <c r="GM156" s="136"/>
      <c r="GN156" s="136"/>
      <c r="GO156" s="136"/>
      <c r="GP156" s="136"/>
      <c r="GQ156" s="136"/>
      <c r="GR156" s="136"/>
      <c r="GS156" s="136"/>
      <c r="GT156" s="136"/>
      <c r="GU156" s="136"/>
      <c r="GV156" s="136"/>
      <c r="GW156" s="136"/>
      <c r="GX156" s="136"/>
      <c r="GY156" s="136"/>
      <c r="GZ156" s="136"/>
      <c r="HA156" s="136"/>
      <c r="HB156" s="136"/>
      <c r="HC156" s="136"/>
      <c r="HD156" s="136"/>
      <c r="HE156" s="136"/>
      <c r="HF156" s="136"/>
      <c r="HG156" s="136"/>
      <c r="HH156" s="136"/>
      <c r="HI156" s="718"/>
      <c r="HJ156" s="718"/>
      <c r="HK156" s="137"/>
      <c r="HL156" s="137"/>
      <c r="HM156" s="137"/>
      <c r="HN156" s="137"/>
    </row>
    <row r="157" spans="1:222" s="138" customFormat="1" ht="15" customHeight="1" thickBot="1" x14ac:dyDescent="0.35">
      <c r="A157" s="699" t="s">
        <v>1213</v>
      </c>
      <c r="B157" s="679"/>
      <c r="C157" s="679"/>
      <c r="D157" s="168" t="s">
        <v>129</v>
      </c>
      <c r="E157" s="231"/>
      <c r="F157" s="232"/>
      <c r="G157" s="233"/>
      <c r="H157" s="234"/>
      <c r="I157" s="235"/>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776"/>
      <c r="DQ157" s="136"/>
      <c r="DR157" s="136"/>
      <c r="DS157" s="136"/>
      <c r="DT157" s="136"/>
      <c r="DU157" s="136"/>
      <c r="DV157" s="136"/>
      <c r="DW157" s="136"/>
      <c r="DX157" s="136"/>
      <c r="DY157" s="136"/>
      <c r="DZ157" s="136"/>
      <c r="EA157" s="136"/>
      <c r="EB157" s="136"/>
      <c r="EC157" s="136"/>
      <c r="ED157" s="136"/>
      <c r="EE157" s="136"/>
      <c r="EF157" s="136"/>
      <c r="EG157" s="136"/>
      <c r="EH157" s="136"/>
      <c r="EI157" s="136"/>
      <c r="EJ157" s="136"/>
      <c r="EK157" s="136"/>
      <c r="EL157" s="136"/>
      <c r="EM157" s="136"/>
      <c r="EN157" s="136"/>
      <c r="EO157" s="136"/>
      <c r="EP157" s="136"/>
      <c r="EQ157" s="136"/>
      <c r="ER157" s="136"/>
      <c r="ES157" s="136"/>
      <c r="ET157" s="136"/>
      <c r="EU157" s="136"/>
      <c r="EV157" s="136"/>
      <c r="EW157" s="136"/>
      <c r="EX157" s="136"/>
      <c r="EY157" s="136"/>
      <c r="EZ157" s="136"/>
      <c r="FA157" s="136"/>
      <c r="FB157" s="136"/>
      <c r="FC157" s="136"/>
      <c r="FD157" s="136"/>
      <c r="FE157" s="136"/>
      <c r="FF157" s="136"/>
      <c r="FG157" s="136"/>
      <c r="FH157" s="136"/>
      <c r="FI157" s="136"/>
      <c r="FJ157" s="136"/>
      <c r="FK157" s="136"/>
      <c r="FL157" s="136"/>
      <c r="FM157" s="136"/>
      <c r="FN157" s="136"/>
      <c r="FO157" s="136"/>
      <c r="FP157" s="136"/>
      <c r="FQ157" s="136"/>
      <c r="FR157" s="136"/>
      <c r="FS157" s="136"/>
      <c r="FT157" s="136"/>
      <c r="FU157" s="136"/>
      <c r="FV157" s="136"/>
      <c r="FW157" s="136"/>
      <c r="FX157" s="136"/>
      <c r="FY157" s="136"/>
      <c r="FZ157" s="136"/>
      <c r="GA157" s="136"/>
      <c r="GB157" s="136"/>
      <c r="GC157" s="136"/>
      <c r="GD157" s="136"/>
      <c r="GE157" s="136"/>
      <c r="GF157" s="136"/>
      <c r="GG157" s="136"/>
      <c r="GH157" s="136"/>
      <c r="GI157" s="136"/>
      <c r="GJ157" s="136"/>
      <c r="GK157" s="136"/>
      <c r="GL157" s="136"/>
      <c r="GM157" s="136"/>
      <c r="GN157" s="136"/>
      <c r="GO157" s="136"/>
      <c r="GP157" s="136"/>
      <c r="GQ157" s="136"/>
      <c r="GR157" s="136"/>
      <c r="GS157" s="136"/>
      <c r="GT157" s="136"/>
      <c r="GU157" s="136"/>
      <c r="GV157" s="136"/>
      <c r="GW157" s="136"/>
      <c r="GX157" s="136"/>
      <c r="GY157" s="136"/>
      <c r="GZ157" s="136"/>
      <c r="HA157" s="136"/>
      <c r="HB157" s="136"/>
      <c r="HC157" s="136"/>
      <c r="HD157" s="136"/>
      <c r="HE157" s="136"/>
      <c r="HF157" s="136"/>
      <c r="HG157" s="136"/>
      <c r="HH157" s="136"/>
      <c r="HI157" s="718"/>
      <c r="HJ157" s="718"/>
      <c r="HK157" s="137"/>
      <c r="HL157" s="137"/>
      <c r="HM157" s="137"/>
      <c r="HN157" s="137"/>
    </row>
    <row r="158" spans="1:222" s="138" customFormat="1" ht="26.5" customHeight="1" x14ac:dyDescent="0.3">
      <c r="A158" s="147" t="s">
        <v>1209</v>
      </c>
      <c r="B158" s="53">
        <v>35</v>
      </c>
      <c r="C158" s="148" t="s">
        <v>1210</v>
      </c>
      <c r="D158" s="140" t="s">
        <v>626</v>
      </c>
      <c r="E158" s="31"/>
      <c r="F158" s="134"/>
      <c r="G158" s="135"/>
      <c r="H158" s="125"/>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774"/>
      <c r="DQ158" s="136"/>
      <c r="DR158" s="136"/>
      <c r="DS158" s="136"/>
      <c r="DT158" s="136"/>
      <c r="DU158" s="136"/>
      <c r="DV158" s="136"/>
      <c r="DW158" s="136"/>
      <c r="DX158" s="136"/>
      <c r="DY158" s="136"/>
      <c r="DZ158" s="136"/>
      <c r="EA158" s="136"/>
      <c r="EB158" s="136"/>
      <c r="EC158" s="136"/>
      <c r="ED158" s="136"/>
      <c r="EE158" s="136"/>
      <c r="EF158" s="136"/>
      <c r="EG158" s="136"/>
      <c r="EH158" s="136"/>
      <c r="EI158" s="136"/>
      <c r="EJ158" s="136"/>
      <c r="EK158" s="136"/>
      <c r="EL158" s="136"/>
      <c r="EM158" s="136"/>
      <c r="EN158" s="136"/>
      <c r="EO158" s="136"/>
      <c r="EP158" s="136"/>
      <c r="EQ158" s="136"/>
      <c r="ER158" s="136"/>
      <c r="ES158" s="136"/>
      <c r="ET158" s="136"/>
      <c r="EU158" s="136"/>
      <c r="EV158" s="136"/>
      <c r="EW158" s="136"/>
      <c r="EX158" s="136"/>
      <c r="EY158" s="136"/>
      <c r="EZ158" s="136"/>
      <c r="FA158" s="136"/>
      <c r="FB158" s="136"/>
      <c r="FC158" s="136"/>
      <c r="FD158" s="136"/>
      <c r="FE158" s="136"/>
      <c r="FF158" s="136"/>
      <c r="FG158" s="136"/>
      <c r="FH158" s="136"/>
      <c r="FI158" s="136"/>
      <c r="FJ158" s="136"/>
      <c r="FK158" s="136"/>
      <c r="FL158" s="136"/>
      <c r="FM158" s="136"/>
      <c r="FN158" s="136"/>
      <c r="FO158" s="136"/>
      <c r="FP158" s="136"/>
      <c r="FQ158" s="136"/>
      <c r="FR158" s="136"/>
      <c r="FS158" s="136"/>
      <c r="FT158" s="136"/>
      <c r="FU158" s="136"/>
      <c r="FV158" s="136"/>
      <c r="FW158" s="136"/>
      <c r="FX158" s="136"/>
      <c r="FY158" s="136"/>
      <c r="FZ158" s="136"/>
      <c r="GA158" s="136"/>
      <c r="GB158" s="136"/>
      <c r="GC158" s="136"/>
      <c r="GD158" s="136"/>
      <c r="GE158" s="136"/>
      <c r="GF158" s="136"/>
      <c r="GG158" s="136"/>
      <c r="GH158" s="136"/>
      <c r="GI158" s="136"/>
      <c r="GJ158" s="136"/>
      <c r="GK158" s="136"/>
      <c r="GL158" s="136"/>
      <c r="GM158" s="136"/>
      <c r="GN158" s="136"/>
      <c r="GO158" s="136"/>
      <c r="GP158" s="136"/>
      <c r="GQ158" s="136"/>
      <c r="GR158" s="136"/>
      <c r="GS158" s="136"/>
      <c r="GT158" s="136"/>
      <c r="GU158" s="136"/>
      <c r="GV158" s="136"/>
      <c r="GW158" s="136"/>
      <c r="GX158" s="136"/>
      <c r="GY158" s="136"/>
      <c r="GZ158" s="136"/>
      <c r="HA158" s="136"/>
      <c r="HB158" s="136"/>
      <c r="HC158" s="136"/>
      <c r="HD158" s="136"/>
      <c r="HE158" s="136"/>
      <c r="HF158" s="136"/>
      <c r="HG158" s="136"/>
      <c r="HH158" s="136"/>
      <c r="HI158" s="718"/>
      <c r="HJ158" s="718"/>
      <c r="HK158" s="137"/>
      <c r="HL158" s="137"/>
      <c r="HM158" s="137"/>
      <c r="HN158" s="137"/>
    </row>
    <row r="159" spans="1:222" s="138" customFormat="1" ht="25" x14ac:dyDescent="0.3">
      <c r="A159" s="698" t="s">
        <v>1213</v>
      </c>
      <c r="B159" s="676"/>
      <c r="C159" s="676"/>
      <c r="D159" s="139" t="s">
        <v>1272</v>
      </c>
      <c r="E159" s="19"/>
      <c r="F159" s="128"/>
      <c r="G159" s="129"/>
      <c r="H159" s="130"/>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775"/>
      <c r="DQ159" s="136"/>
      <c r="DR159" s="136"/>
      <c r="DS159" s="136"/>
      <c r="DT159" s="136"/>
      <c r="DU159" s="136"/>
      <c r="DV159" s="136"/>
      <c r="DW159" s="136"/>
      <c r="DX159" s="136"/>
      <c r="DY159" s="136"/>
      <c r="DZ159" s="136"/>
      <c r="EA159" s="136"/>
      <c r="EB159" s="136"/>
      <c r="EC159" s="136"/>
      <c r="ED159" s="136"/>
      <c r="EE159" s="136"/>
      <c r="EF159" s="136"/>
      <c r="EG159" s="136"/>
      <c r="EH159" s="136"/>
      <c r="EI159" s="136"/>
      <c r="EJ159" s="136"/>
      <c r="EK159" s="136"/>
      <c r="EL159" s="136"/>
      <c r="EM159" s="136"/>
      <c r="EN159" s="136"/>
      <c r="EO159" s="136"/>
      <c r="EP159" s="136"/>
      <c r="EQ159" s="136"/>
      <c r="ER159" s="136"/>
      <c r="ES159" s="136"/>
      <c r="ET159" s="136"/>
      <c r="EU159" s="136"/>
      <c r="EV159" s="136"/>
      <c r="EW159" s="136"/>
      <c r="EX159" s="136"/>
      <c r="EY159" s="136"/>
      <c r="EZ159" s="136"/>
      <c r="FA159" s="136"/>
      <c r="FB159" s="136"/>
      <c r="FC159" s="136"/>
      <c r="FD159" s="136"/>
      <c r="FE159" s="136"/>
      <c r="FF159" s="136"/>
      <c r="FG159" s="136"/>
      <c r="FH159" s="136"/>
      <c r="FI159" s="136"/>
      <c r="FJ159" s="136"/>
      <c r="FK159" s="136"/>
      <c r="FL159" s="136"/>
      <c r="FM159" s="136"/>
      <c r="FN159" s="136"/>
      <c r="FO159" s="136"/>
      <c r="FP159" s="136"/>
      <c r="FQ159" s="136"/>
      <c r="FR159" s="136"/>
      <c r="FS159" s="136"/>
      <c r="FT159" s="136"/>
      <c r="FU159" s="136"/>
      <c r="FV159" s="136"/>
      <c r="FW159" s="136"/>
      <c r="FX159" s="136"/>
      <c r="FY159" s="136"/>
      <c r="FZ159" s="136"/>
      <c r="GA159" s="136"/>
      <c r="GB159" s="136"/>
      <c r="GC159" s="136"/>
      <c r="GD159" s="136"/>
      <c r="GE159" s="136"/>
      <c r="GF159" s="136"/>
      <c r="GG159" s="136"/>
      <c r="GH159" s="136"/>
      <c r="GI159" s="136"/>
      <c r="GJ159" s="136"/>
      <c r="GK159" s="136"/>
      <c r="GL159" s="136"/>
      <c r="GM159" s="136"/>
      <c r="GN159" s="136"/>
      <c r="GO159" s="136"/>
      <c r="GP159" s="136"/>
      <c r="GQ159" s="136"/>
      <c r="GR159" s="136"/>
      <c r="GS159" s="136"/>
      <c r="GT159" s="136"/>
      <c r="GU159" s="136"/>
      <c r="GV159" s="136"/>
      <c r="GW159" s="136"/>
      <c r="GX159" s="136"/>
      <c r="GY159" s="136"/>
      <c r="GZ159" s="136"/>
      <c r="HA159" s="136"/>
      <c r="HB159" s="136"/>
      <c r="HC159" s="136"/>
      <c r="HD159" s="136"/>
      <c r="HE159" s="136"/>
      <c r="HF159" s="136"/>
      <c r="HG159" s="136"/>
      <c r="HH159" s="136"/>
      <c r="HI159" s="718"/>
      <c r="HJ159" s="718"/>
      <c r="HK159" s="137"/>
      <c r="HL159" s="137"/>
      <c r="HM159" s="137"/>
      <c r="HN159" s="137"/>
    </row>
    <row r="160" spans="1:222" s="138" customFormat="1" ht="30.75" customHeight="1" x14ac:dyDescent="0.3">
      <c r="A160" s="698" t="s">
        <v>1213</v>
      </c>
      <c r="B160" s="676"/>
      <c r="C160" s="676"/>
      <c r="D160" s="139" t="s">
        <v>1269</v>
      </c>
      <c r="E160" s="20"/>
      <c r="F160" s="131"/>
      <c r="G160" s="132"/>
      <c r="H160" s="125"/>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775"/>
      <c r="DQ160" s="136"/>
      <c r="DR160" s="136"/>
      <c r="DS160" s="136"/>
      <c r="DT160" s="136"/>
      <c r="DU160" s="136"/>
      <c r="DV160" s="136"/>
      <c r="DW160" s="136"/>
      <c r="DX160" s="136"/>
      <c r="DY160" s="136"/>
      <c r="DZ160" s="136"/>
      <c r="EA160" s="136"/>
      <c r="EB160" s="136"/>
      <c r="EC160" s="136"/>
      <c r="ED160" s="136"/>
      <c r="EE160" s="136"/>
      <c r="EF160" s="136"/>
      <c r="EG160" s="136"/>
      <c r="EH160" s="136"/>
      <c r="EI160" s="136"/>
      <c r="EJ160" s="136"/>
      <c r="EK160" s="136"/>
      <c r="EL160" s="136"/>
      <c r="EM160" s="136"/>
      <c r="EN160" s="136"/>
      <c r="EO160" s="136"/>
      <c r="EP160" s="136"/>
      <c r="EQ160" s="136"/>
      <c r="ER160" s="136"/>
      <c r="ES160" s="136"/>
      <c r="ET160" s="136"/>
      <c r="EU160" s="136"/>
      <c r="EV160" s="136"/>
      <c r="EW160" s="136"/>
      <c r="EX160" s="136"/>
      <c r="EY160" s="136"/>
      <c r="EZ160" s="136"/>
      <c r="FA160" s="136"/>
      <c r="FB160" s="136"/>
      <c r="FC160" s="136"/>
      <c r="FD160" s="136"/>
      <c r="FE160" s="136"/>
      <c r="FF160" s="136"/>
      <c r="FG160" s="136"/>
      <c r="FH160" s="136"/>
      <c r="FI160" s="136"/>
      <c r="FJ160" s="136"/>
      <c r="FK160" s="136"/>
      <c r="FL160" s="136"/>
      <c r="FM160" s="136"/>
      <c r="FN160" s="136"/>
      <c r="FO160" s="136"/>
      <c r="FP160" s="136"/>
      <c r="FQ160" s="136"/>
      <c r="FR160" s="136"/>
      <c r="FS160" s="136"/>
      <c r="FT160" s="136"/>
      <c r="FU160" s="136"/>
      <c r="FV160" s="136"/>
      <c r="FW160" s="136"/>
      <c r="FX160" s="136"/>
      <c r="FY160" s="136"/>
      <c r="FZ160" s="136"/>
      <c r="GA160" s="136"/>
      <c r="GB160" s="136"/>
      <c r="GC160" s="136"/>
      <c r="GD160" s="136"/>
      <c r="GE160" s="136"/>
      <c r="GF160" s="136"/>
      <c r="GG160" s="136"/>
      <c r="GH160" s="136"/>
      <c r="GI160" s="136"/>
      <c r="GJ160" s="136"/>
      <c r="GK160" s="136"/>
      <c r="GL160" s="136"/>
      <c r="GM160" s="136"/>
      <c r="GN160" s="136"/>
      <c r="GO160" s="136"/>
      <c r="GP160" s="136"/>
      <c r="GQ160" s="136"/>
      <c r="GR160" s="136"/>
      <c r="GS160" s="136"/>
      <c r="GT160" s="136"/>
      <c r="GU160" s="136"/>
      <c r="GV160" s="136"/>
      <c r="GW160" s="136"/>
      <c r="GX160" s="136"/>
      <c r="GY160" s="136"/>
      <c r="GZ160" s="136"/>
      <c r="HA160" s="136"/>
      <c r="HB160" s="136"/>
      <c r="HC160" s="136"/>
      <c r="HD160" s="136"/>
      <c r="HE160" s="136"/>
      <c r="HF160" s="136"/>
      <c r="HG160" s="136"/>
      <c r="HH160" s="136"/>
      <c r="HI160" s="718"/>
      <c r="HJ160" s="718"/>
      <c r="HK160" s="137"/>
      <c r="HL160" s="137"/>
      <c r="HM160" s="137"/>
      <c r="HN160" s="137"/>
    </row>
    <row r="161" spans="1:222" s="138" customFormat="1" ht="30" customHeight="1" x14ac:dyDescent="0.3">
      <c r="A161" s="698" t="s">
        <v>1213</v>
      </c>
      <c r="B161" s="676"/>
      <c r="C161" s="676"/>
      <c r="D161" s="139" t="s">
        <v>1270</v>
      </c>
      <c r="E161" s="20"/>
      <c r="F161" s="131"/>
      <c r="G161" s="132"/>
      <c r="H161" s="125"/>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775"/>
      <c r="DQ161" s="136"/>
      <c r="DR161" s="136"/>
      <c r="DS161" s="136"/>
      <c r="DT161" s="136"/>
      <c r="DU161" s="136"/>
      <c r="DV161" s="136"/>
      <c r="DW161" s="136"/>
      <c r="DX161" s="136"/>
      <c r="DY161" s="136"/>
      <c r="DZ161" s="136"/>
      <c r="EA161" s="136"/>
      <c r="EB161" s="136"/>
      <c r="EC161" s="136"/>
      <c r="ED161" s="136"/>
      <c r="EE161" s="136"/>
      <c r="EF161" s="136"/>
      <c r="EG161" s="136"/>
      <c r="EH161" s="136"/>
      <c r="EI161" s="136"/>
      <c r="EJ161" s="136"/>
      <c r="EK161" s="136"/>
      <c r="EL161" s="136"/>
      <c r="EM161" s="136"/>
      <c r="EN161" s="136"/>
      <c r="EO161" s="136"/>
      <c r="EP161" s="136"/>
      <c r="EQ161" s="136"/>
      <c r="ER161" s="136"/>
      <c r="ES161" s="136"/>
      <c r="ET161" s="136"/>
      <c r="EU161" s="136"/>
      <c r="EV161" s="136"/>
      <c r="EW161" s="136"/>
      <c r="EX161" s="136"/>
      <c r="EY161" s="136"/>
      <c r="EZ161" s="136"/>
      <c r="FA161" s="136"/>
      <c r="FB161" s="136"/>
      <c r="FC161" s="136"/>
      <c r="FD161" s="136"/>
      <c r="FE161" s="136"/>
      <c r="FF161" s="136"/>
      <c r="FG161" s="136"/>
      <c r="FH161" s="136"/>
      <c r="FI161" s="136"/>
      <c r="FJ161" s="136"/>
      <c r="FK161" s="136"/>
      <c r="FL161" s="136"/>
      <c r="FM161" s="136"/>
      <c r="FN161" s="136"/>
      <c r="FO161" s="136"/>
      <c r="FP161" s="136"/>
      <c r="FQ161" s="136"/>
      <c r="FR161" s="136"/>
      <c r="FS161" s="136"/>
      <c r="FT161" s="136"/>
      <c r="FU161" s="136"/>
      <c r="FV161" s="136"/>
      <c r="FW161" s="136"/>
      <c r="FX161" s="136"/>
      <c r="FY161" s="136"/>
      <c r="FZ161" s="136"/>
      <c r="GA161" s="136"/>
      <c r="GB161" s="136"/>
      <c r="GC161" s="136"/>
      <c r="GD161" s="136"/>
      <c r="GE161" s="136"/>
      <c r="GF161" s="136"/>
      <c r="GG161" s="136"/>
      <c r="GH161" s="136"/>
      <c r="GI161" s="136"/>
      <c r="GJ161" s="136"/>
      <c r="GK161" s="136"/>
      <c r="GL161" s="136"/>
      <c r="GM161" s="136"/>
      <c r="GN161" s="136"/>
      <c r="GO161" s="136"/>
      <c r="GP161" s="136"/>
      <c r="GQ161" s="136"/>
      <c r="GR161" s="136"/>
      <c r="GS161" s="136"/>
      <c r="GT161" s="136"/>
      <c r="GU161" s="136"/>
      <c r="GV161" s="136"/>
      <c r="GW161" s="136"/>
      <c r="GX161" s="136"/>
      <c r="GY161" s="136"/>
      <c r="GZ161" s="136"/>
      <c r="HA161" s="136"/>
      <c r="HB161" s="136"/>
      <c r="HC161" s="136"/>
      <c r="HD161" s="136"/>
      <c r="HE161" s="136"/>
      <c r="HF161" s="136"/>
      <c r="HG161" s="136"/>
      <c r="HH161" s="136"/>
      <c r="HI161" s="718"/>
      <c r="HJ161" s="718"/>
      <c r="HK161" s="137"/>
      <c r="HL161" s="137"/>
      <c r="HM161" s="137"/>
      <c r="HN161" s="137"/>
    </row>
    <row r="162" spans="1:222" s="138" customFormat="1" ht="15" customHeight="1" x14ac:dyDescent="0.3">
      <c r="A162" s="698" t="s">
        <v>1213</v>
      </c>
      <c r="B162" s="676"/>
      <c r="C162" s="676"/>
      <c r="D162" s="578" t="s">
        <v>1250</v>
      </c>
      <c r="E162" s="20"/>
      <c r="F162" s="131"/>
      <c r="G162" s="132"/>
      <c r="H162" s="125"/>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775"/>
      <c r="DQ162" s="136"/>
      <c r="DR162" s="136"/>
      <c r="DS162" s="136"/>
      <c r="DT162" s="136"/>
      <c r="DU162" s="136"/>
      <c r="DV162" s="136"/>
      <c r="DW162" s="136"/>
      <c r="DX162" s="136"/>
      <c r="DY162" s="136"/>
      <c r="DZ162" s="136"/>
      <c r="EA162" s="136"/>
      <c r="EB162" s="136"/>
      <c r="EC162" s="136"/>
      <c r="ED162" s="136"/>
      <c r="EE162" s="136"/>
      <c r="EF162" s="136"/>
      <c r="EG162" s="136"/>
      <c r="EH162" s="136"/>
      <c r="EI162" s="136"/>
      <c r="EJ162" s="136"/>
      <c r="EK162" s="136"/>
      <c r="EL162" s="136"/>
      <c r="EM162" s="136"/>
      <c r="EN162" s="136"/>
      <c r="EO162" s="136"/>
      <c r="EP162" s="136"/>
      <c r="EQ162" s="136"/>
      <c r="ER162" s="136"/>
      <c r="ES162" s="136"/>
      <c r="ET162" s="136"/>
      <c r="EU162" s="136"/>
      <c r="EV162" s="136"/>
      <c r="EW162" s="136"/>
      <c r="EX162" s="136"/>
      <c r="EY162" s="136"/>
      <c r="EZ162" s="136"/>
      <c r="FA162" s="136"/>
      <c r="FB162" s="136"/>
      <c r="FC162" s="136"/>
      <c r="FD162" s="136"/>
      <c r="FE162" s="136"/>
      <c r="FF162" s="136"/>
      <c r="FG162" s="136"/>
      <c r="FH162" s="136"/>
      <c r="FI162" s="136"/>
      <c r="FJ162" s="136"/>
      <c r="FK162" s="136"/>
      <c r="FL162" s="136"/>
      <c r="FM162" s="136"/>
      <c r="FN162" s="136"/>
      <c r="FO162" s="136"/>
      <c r="FP162" s="136"/>
      <c r="FQ162" s="136"/>
      <c r="FR162" s="136"/>
      <c r="FS162" s="136"/>
      <c r="FT162" s="136"/>
      <c r="FU162" s="136"/>
      <c r="FV162" s="136"/>
      <c r="FW162" s="136"/>
      <c r="FX162" s="136"/>
      <c r="FY162" s="136"/>
      <c r="FZ162" s="136"/>
      <c r="GA162" s="136"/>
      <c r="GB162" s="136"/>
      <c r="GC162" s="136"/>
      <c r="GD162" s="136"/>
      <c r="GE162" s="136"/>
      <c r="GF162" s="136"/>
      <c r="GG162" s="136"/>
      <c r="GH162" s="136"/>
      <c r="GI162" s="136"/>
      <c r="GJ162" s="136"/>
      <c r="GK162" s="136"/>
      <c r="GL162" s="136"/>
      <c r="GM162" s="136"/>
      <c r="GN162" s="136"/>
      <c r="GO162" s="136"/>
      <c r="GP162" s="136"/>
      <c r="GQ162" s="136"/>
      <c r="GR162" s="136"/>
      <c r="GS162" s="136"/>
      <c r="GT162" s="136"/>
      <c r="GU162" s="136"/>
      <c r="GV162" s="136"/>
      <c r="GW162" s="136"/>
      <c r="GX162" s="136"/>
      <c r="GY162" s="136"/>
      <c r="GZ162" s="136"/>
      <c r="HA162" s="136"/>
      <c r="HB162" s="136"/>
      <c r="HC162" s="136"/>
      <c r="HD162" s="136"/>
      <c r="HE162" s="136"/>
      <c r="HF162" s="136"/>
      <c r="HG162" s="136"/>
      <c r="HH162" s="136"/>
      <c r="HI162" s="718"/>
      <c r="HJ162" s="718"/>
      <c r="HK162" s="137"/>
      <c r="HL162" s="137"/>
      <c r="HM162" s="137"/>
      <c r="HN162" s="137"/>
    </row>
    <row r="163" spans="1:222" s="138" customFormat="1" ht="15" customHeight="1" thickBot="1" x14ac:dyDescent="0.35">
      <c r="A163" s="699" t="s">
        <v>1213</v>
      </c>
      <c r="B163" s="679"/>
      <c r="C163" s="679"/>
      <c r="D163" s="168" t="s">
        <v>129</v>
      </c>
      <c r="E163" s="231"/>
      <c r="F163" s="232"/>
      <c r="G163" s="233"/>
      <c r="H163" s="234"/>
      <c r="I163" s="235"/>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776"/>
      <c r="DQ163" s="136"/>
      <c r="DR163" s="136"/>
      <c r="DS163" s="136"/>
      <c r="DT163" s="136"/>
      <c r="DU163" s="136"/>
      <c r="DV163" s="136"/>
      <c r="DW163" s="136"/>
      <c r="DX163" s="136"/>
      <c r="DY163" s="136"/>
      <c r="DZ163" s="136"/>
      <c r="EA163" s="136"/>
      <c r="EB163" s="136"/>
      <c r="EC163" s="136"/>
      <c r="ED163" s="136"/>
      <c r="EE163" s="136"/>
      <c r="EF163" s="136"/>
      <c r="EG163" s="136"/>
      <c r="EH163" s="136"/>
      <c r="EI163" s="136"/>
      <c r="EJ163" s="136"/>
      <c r="EK163" s="136"/>
      <c r="EL163" s="136"/>
      <c r="EM163" s="136"/>
      <c r="EN163" s="136"/>
      <c r="EO163" s="136"/>
      <c r="EP163" s="136"/>
      <c r="EQ163" s="136"/>
      <c r="ER163" s="136"/>
      <c r="ES163" s="136"/>
      <c r="ET163" s="136"/>
      <c r="EU163" s="136"/>
      <c r="EV163" s="136"/>
      <c r="EW163" s="136"/>
      <c r="EX163" s="136"/>
      <c r="EY163" s="136"/>
      <c r="EZ163" s="136"/>
      <c r="FA163" s="136"/>
      <c r="FB163" s="136"/>
      <c r="FC163" s="136"/>
      <c r="FD163" s="136"/>
      <c r="FE163" s="136"/>
      <c r="FF163" s="136"/>
      <c r="FG163" s="136"/>
      <c r="FH163" s="136"/>
      <c r="FI163" s="136"/>
      <c r="FJ163" s="136"/>
      <c r="FK163" s="136"/>
      <c r="FL163" s="136"/>
      <c r="FM163" s="136"/>
      <c r="FN163" s="136"/>
      <c r="FO163" s="136"/>
      <c r="FP163" s="136"/>
      <c r="FQ163" s="136"/>
      <c r="FR163" s="136"/>
      <c r="FS163" s="136"/>
      <c r="FT163" s="136"/>
      <c r="FU163" s="136"/>
      <c r="FV163" s="136"/>
      <c r="FW163" s="136"/>
      <c r="FX163" s="136"/>
      <c r="FY163" s="136"/>
      <c r="FZ163" s="136"/>
      <c r="GA163" s="136"/>
      <c r="GB163" s="136"/>
      <c r="GC163" s="136"/>
      <c r="GD163" s="136"/>
      <c r="GE163" s="136"/>
      <c r="GF163" s="136"/>
      <c r="GG163" s="136"/>
      <c r="GH163" s="136"/>
      <c r="GI163" s="136"/>
      <c r="GJ163" s="136"/>
      <c r="GK163" s="136"/>
      <c r="GL163" s="136"/>
      <c r="GM163" s="136"/>
      <c r="GN163" s="136"/>
      <c r="GO163" s="136"/>
      <c r="GP163" s="136"/>
      <c r="GQ163" s="136"/>
      <c r="GR163" s="136"/>
      <c r="GS163" s="136"/>
      <c r="GT163" s="136"/>
      <c r="GU163" s="136"/>
      <c r="GV163" s="136"/>
      <c r="GW163" s="136"/>
      <c r="GX163" s="136"/>
      <c r="GY163" s="136"/>
      <c r="GZ163" s="136"/>
      <c r="HA163" s="136"/>
      <c r="HB163" s="136"/>
      <c r="HC163" s="136"/>
      <c r="HD163" s="136"/>
      <c r="HE163" s="136"/>
      <c r="HF163" s="136"/>
      <c r="HG163" s="136"/>
      <c r="HH163" s="136"/>
      <c r="HI163" s="718"/>
      <c r="HJ163" s="718"/>
      <c r="HK163" s="137"/>
      <c r="HL163" s="137"/>
      <c r="HM163" s="137"/>
      <c r="HN163" s="137"/>
    </row>
    <row r="164" spans="1:222" s="138" customFormat="1" ht="37.5" x14ac:dyDescent="0.3">
      <c r="A164" s="147" t="s">
        <v>1209</v>
      </c>
      <c r="B164" s="53">
        <v>36</v>
      </c>
      <c r="C164" s="148" t="s">
        <v>1210</v>
      </c>
      <c r="D164" s="140" t="s">
        <v>633</v>
      </c>
      <c r="E164" s="31"/>
      <c r="F164" s="134"/>
      <c r="G164" s="135"/>
      <c r="H164" s="125"/>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774"/>
      <c r="DQ164" s="136"/>
      <c r="DR164" s="136"/>
      <c r="DS164" s="136"/>
      <c r="DT164" s="136"/>
      <c r="DU164" s="136"/>
      <c r="DV164" s="136"/>
      <c r="DW164" s="136"/>
      <c r="DX164" s="136"/>
      <c r="DY164" s="136"/>
      <c r="DZ164" s="136"/>
      <c r="EA164" s="136"/>
      <c r="EB164" s="136"/>
      <c r="EC164" s="136"/>
      <c r="ED164" s="136"/>
      <c r="EE164" s="136"/>
      <c r="EF164" s="136"/>
      <c r="EG164" s="136"/>
      <c r="EH164" s="136"/>
      <c r="EI164" s="136"/>
      <c r="EJ164" s="136"/>
      <c r="EK164" s="136"/>
      <c r="EL164" s="136"/>
      <c r="EM164" s="136"/>
      <c r="EN164" s="136"/>
      <c r="EO164" s="136"/>
      <c r="EP164" s="136"/>
      <c r="EQ164" s="136"/>
      <c r="ER164" s="136"/>
      <c r="ES164" s="136"/>
      <c r="ET164" s="136"/>
      <c r="EU164" s="136"/>
      <c r="EV164" s="136"/>
      <c r="EW164" s="136"/>
      <c r="EX164" s="136"/>
      <c r="EY164" s="136"/>
      <c r="EZ164" s="136"/>
      <c r="FA164" s="136"/>
      <c r="FB164" s="136"/>
      <c r="FC164" s="136"/>
      <c r="FD164" s="136"/>
      <c r="FE164" s="136"/>
      <c r="FF164" s="136"/>
      <c r="FG164" s="136"/>
      <c r="FH164" s="136"/>
      <c r="FI164" s="136"/>
      <c r="FJ164" s="136"/>
      <c r="FK164" s="136"/>
      <c r="FL164" s="136"/>
      <c r="FM164" s="136"/>
      <c r="FN164" s="136"/>
      <c r="FO164" s="136"/>
      <c r="FP164" s="136"/>
      <c r="FQ164" s="136"/>
      <c r="FR164" s="136"/>
      <c r="FS164" s="136"/>
      <c r="FT164" s="136"/>
      <c r="FU164" s="136"/>
      <c r="FV164" s="136"/>
      <c r="FW164" s="136"/>
      <c r="FX164" s="136"/>
      <c r="FY164" s="136"/>
      <c r="FZ164" s="136"/>
      <c r="GA164" s="136"/>
      <c r="GB164" s="136"/>
      <c r="GC164" s="136"/>
      <c r="GD164" s="136"/>
      <c r="GE164" s="136"/>
      <c r="GF164" s="136"/>
      <c r="GG164" s="136"/>
      <c r="GH164" s="136"/>
      <c r="GI164" s="136"/>
      <c r="GJ164" s="136"/>
      <c r="GK164" s="136"/>
      <c r="GL164" s="136"/>
      <c r="GM164" s="136"/>
      <c r="GN164" s="136"/>
      <c r="GO164" s="136"/>
      <c r="GP164" s="136"/>
      <c r="GQ164" s="136"/>
      <c r="GR164" s="136"/>
      <c r="GS164" s="136"/>
      <c r="GT164" s="136"/>
      <c r="GU164" s="136"/>
      <c r="GV164" s="136"/>
      <c r="GW164" s="136"/>
      <c r="GX164" s="136"/>
      <c r="GY164" s="136"/>
      <c r="GZ164" s="136"/>
      <c r="HA164" s="136"/>
      <c r="HB164" s="136"/>
      <c r="HC164" s="136"/>
      <c r="HD164" s="136"/>
      <c r="HE164" s="136"/>
      <c r="HF164" s="136"/>
      <c r="HG164" s="136"/>
      <c r="HH164" s="136"/>
      <c r="HI164" s="718"/>
      <c r="HJ164" s="718"/>
      <c r="HK164" s="137"/>
      <c r="HL164" s="137"/>
      <c r="HM164" s="137"/>
      <c r="HN164" s="137"/>
    </row>
    <row r="165" spans="1:222" s="138" customFormat="1" ht="25" x14ac:dyDescent="0.3">
      <c r="A165" s="698" t="s">
        <v>1213</v>
      </c>
      <c r="B165" s="676"/>
      <c r="C165" s="676"/>
      <c r="D165" s="139" t="s">
        <v>1273</v>
      </c>
      <c r="E165" s="19"/>
      <c r="F165" s="128"/>
      <c r="G165" s="129"/>
      <c r="H165" s="130"/>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775"/>
      <c r="DQ165" s="136"/>
      <c r="DR165" s="136"/>
      <c r="DS165" s="136"/>
      <c r="DT165" s="136"/>
      <c r="DU165" s="136"/>
      <c r="DV165" s="136"/>
      <c r="DW165" s="136"/>
      <c r="DX165" s="136"/>
      <c r="DY165" s="136"/>
      <c r="DZ165" s="136"/>
      <c r="EA165" s="136"/>
      <c r="EB165" s="136"/>
      <c r="EC165" s="136"/>
      <c r="ED165" s="136"/>
      <c r="EE165" s="136"/>
      <c r="EF165" s="136"/>
      <c r="EG165" s="136"/>
      <c r="EH165" s="136"/>
      <c r="EI165" s="136"/>
      <c r="EJ165" s="136"/>
      <c r="EK165" s="136"/>
      <c r="EL165" s="136"/>
      <c r="EM165" s="136"/>
      <c r="EN165" s="136"/>
      <c r="EO165" s="136"/>
      <c r="EP165" s="136"/>
      <c r="EQ165" s="136"/>
      <c r="ER165" s="136"/>
      <c r="ES165" s="136"/>
      <c r="ET165" s="136"/>
      <c r="EU165" s="136"/>
      <c r="EV165" s="136"/>
      <c r="EW165" s="136"/>
      <c r="EX165" s="136"/>
      <c r="EY165" s="136"/>
      <c r="EZ165" s="136"/>
      <c r="FA165" s="136"/>
      <c r="FB165" s="136"/>
      <c r="FC165" s="136"/>
      <c r="FD165" s="136"/>
      <c r="FE165" s="136"/>
      <c r="FF165" s="136"/>
      <c r="FG165" s="136"/>
      <c r="FH165" s="136"/>
      <c r="FI165" s="136"/>
      <c r="FJ165" s="136"/>
      <c r="FK165" s="136"/>
      <c r="FL165" s="136"/>
      <c r="FM165" s="136"/>
      <c r="FN165" s="136"/>
      <c r="FO165" s="136"/>
      <c r="FP165" s="136"/>
      <c r="FQ165" s="136"/>
      <c r="FR165" s="136"/>
      <c r="FS165" s="136"/>
      <c r="FT165" s="136"/>
      <c r="FU165" s="136"/>
      <c r="FV165" s="136"/>
      <c r="FW165" s="136"/>
      <c r="FX165" s="136"/>
      <c r="FY165" s="136"/>
      <c r="FZ165" s="136"/>
      <c r="GA165" s="136"/>
      <c r="GB165" s="136"/>
      <c r="GC165" s="136"/>
      <c r="GD165" s="136"/>
      <c r="GE165" s="136"/>
      <c r="GF165" s="136"/>
      <c r="GG165" s="136"/>
      <c r="GH165" s="136"/>
      <c r="GI165" s="136"/>
      <c r="GJ165" s="136"/>
      <c r="GK165" s="136"/>
      <c r="GL165" s="136"/>
      <c r="GM165" s="136"/>
      <c r="GN165" s="136"/>
      <c r="GO165" s="136"/>
      <c r="GP165" s="136"/>
      <c r="GQ165" s="136"/>
      <c r="GR165" s="136"/>
      <c r="GS165" s="136"/>
      <c r="GT165" s="136"/>
      <c r="GU165" s="136"/>
      <c r="GV165" s="136"/>
      <c r="GW165" s="136"/>
      <c r="GX165" s="136"/>
      <c r="GY165" s="136"/>
      <c r="GZ165" s="136"/>
      <c r="HA165" s="136"/>
      <c r="HB165" s="136"/>
      <c r="HC165" s="136"/>
      <c r="HD165" s="136"/>
      <c r="HE165" s="136"/>
      <c r="HF165" s="136"/>
      <c r="HG165" s="136"/>
      <c r="HH165" s="136"/>
      <c r="HI165" s="718"/>
      <c r="HJ165" s="718"/>
      <c r="HK165" s="137"/>
      <c r="HL165" s="137"/>
      <c r="HM165" s="137"/>
      <c r="HN165" s="137"/>
    </row>
    <row r="166" spans="1:222" s="138" customFormat="1" ht="30.75" customHeight="1" x14ac:dyDescent="0.3">
      <c r="A166" s="698" t="s">
        <v>1213</v>
      </c>
      <c r="B166" s="676"/>
      <c r="C166" s="676"/>
      <c r="D166" s="139" t="s">
        <v>1269</v>
      </c>
      <c r="E166" s="20"/>
      <c r="F166" s="131"/>
      <c r="G166" s="132"/>
      <c r="H166" s="125"/>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775"/>
      <c r="DQ166" s="136"/>
      <c r="DR166" s="136"/>
      <c r="DS166" s="136"/>
      <c r="DT166" s="136"/>
      <c r="DU166" s="136"/>
      <c r="DV166" s="136"/>
      <c r="DW166" s="136"/>
      <c r="DX166" s="136"/>
      <c r="DY166" s="136"/>
      <c r="DZ166" s="136"/>
      <c r="EA166" s="136"/>
      <c r="EB166" s="136"/>
      <c r="EC166" s="136"/>
      <c r="ED166" s="136"/>
      <c r="EE166" s="136"/>
      <c r="EF166" s="136"/>
      <c r="EG166" s="136"/>
      <c r="EH166" s="136"/>
      <c r="EI166" s="136"/>
      <c r="EJ166" s="136"/>
      <c r="EK166" s="136"/>
      <c r="EL166" s="136"/>
      <c r="EM166" s="136"/>
      <c r="EN166" s="136"/>
      <c r="EO166" s="136"/>
      <c r="EP166" s="136"/>
      <c r="EQ166" s="136"/>
      <c r="ER166" s="136"/>
      <c r="ES166" s="136"/>
      <c r="ET166" s="136"/>
      <c r="EU166" s="136"/>
      <c r="EV166" s="136"/>
      <c r="EW166" s="136"/>
      <c r="EX166" s="136"/>
      <c r="EY166" s="136"/>
      <c r="EZ166" s="136"/>
      <c r="FA166" s="136"/>
      <c r="FB166" s="136"/>
      <c r="FC166" s="136"/>
      <c r="FD166" s="136"/>
      <c r="FE166" s="136"/>
      <c r="FF166" s="136"/>
      <c r="FG166" s="136"/>
      <c r="FH166" s="136"/>
      <c r="FI166" s="136"/>
      <c r="FJ166" s="136"/>
      <c r="FK166" s="136"/>
      <c r="FL166" s="136"/>
      <c r="FM166" s="136"/>
      <c r="FN166" s="136"/>
      <c r="FO166" s="136"/>
      <c r="FP166" s="136"/>
      <c r="FQ166" s="136"/>
      <c r="FR166" s="136"/>
      <c r="FS166" s="136"/>
      <c r="FT166" s="136"/>
      <c r="FU166" s="136"/>
      <c r="FV166" s="136"/>
      <c r="FW166" s="136"/>
      <c r="FX166" s="136"/>
      <c r="FY166" s="136"/>
      <c r="FZ166" s="136"/>
      <c r="GA166" s="136"/>
      <c r="GB166" s="136"/>
      <c r="GC166" s="136"/>
      <c r="GD166" s="136"/>
      <c r="GE166" s="136"/>
      <c r="GF166" s="136"/>
      <c r="GG166" s="136"/>
      <c r="GH166" s="136"/>
      <c r="GI166" s="136"/>
      <c r="GJ166" s="136"/>
      <c r="GK166" s="136"/>
      <c r="GL166" s="136"/>
      <c r="GM166" s="136"/>
      <c r="GN166" s="136"/>
      <c r="GO166" s="136"/>
      <c r="GP166" s="136"/>
      <c r="GQ166" s="136"/>
      <c r="GR166" s="136"/>
      <c r="GS166" s="136"/>
      <c r="GT166" s="136"/>
      <c r="GU166" s="136"/>
      <c r="GV166" s="136"/>
      <c r="GW166" s="136"/>
      <c r="GX166" s="136"/>
      <c r="GY166" s="136"/>
      <c r="GZ166" s="136"/>
      <c r="HA166" s="136"/>
      <c r="HB166" s="136"/>
      <c r="HC166" s="136"/>
      <c r="HD166" s="136"/>
      <c r="HE166" s="136"/>
      <c r="HF166" s="136"/>
      <c r="HG166" s="136"/>
      <c r="HH166" s="136"/>
      <c r="HI166" s="718"/>
      <c r="HJ166" s="718"/>
      <c r="HK166" s="137"/>
      <c r="HL166" s="137"/>
      <c r="HM166" s="137"/>
      <c r="HN166" s="137"/>
    </row>
    <row r="167" spans="1:222" s="138" customFormat="1" ht="30" customHeight="1" x14ac:dyDescent="0.3">
      <c r="A167" s="698" t="s">
        <v>1213</v>
      </c>
      <c r="B167" s="676"/>
      <c r="C167" s="676"/>
      <c r="D167" s="139" t="s">
        <v>1270</v>
      </c>
      <c r="E167" s="20"/>
      <c r="F167" s="131"/>
      <c r="G167" s="132"/>
      <c r="H167" s="125"/>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775"/>
      <c r="DQ167" s="136"/>
      <c r="DR167" s="136"/>
      <c r="DS167" s="136"/>
      <c r="DT167" s="136"/>
      <c r="DU167" s="136"/>
      <c r="DV167" s="136"/>
      <c r="DW167" s="136"/>
      <c r="DX167" s="136"/>
      <c r="DY167" s="136"/>
      <c r="DZ167" s="136"/>
      <c r="EA167" s="136"/>
      <c r="EB167" s="136"/>
      <c r="EC167" s="136"/>
      <c r="ED167" s="136"/>
      <c r="EE167" s="136"/>
      <c r="EF167" s="136"/>
      <c r="EG167" s="136"/>
      <c r="EH167" s="136"/>
      <c r="EI167" s="136"/>
      <c r="EJ167" s="136"/>
      <c r="EK167" s="136"/>
      <c r="EL167" s="136"/>
      <c r="EM167" s="136"/>
      <c r="EN167" s="136"/>
      <c r="EO167" s="136"/>
      <c r="EP167" s="136"/>
      <c r="EQ167" s="136"/>
      <c r="ER167" s="136"/>
      <c r="ES167" s="136"/>
      <c r="ET167" s="136"/>
      <c r="EU167" s="136"/>
      <c r="EV167" s="136"/>
      <c r="EW167" s="136"/>
      <c r="EX167" s="136"/>
      <c r="EY167" s="136"/>
      <c r="EZ167" s="136"/>
      <c r="FA167" s="136"/>
      <c r="FB167" s="136"/>
      <c r="FC167" s="136"/>
      <c r="FD167" s="136"/>
      <c r="FE167" s="136"/>
      <c r="FF167" s="136"/>
      <c r="FG167" s="136"/>
      <c r="FH167" s="136"/>
      <c r="FI167" s="136"/>
      <c r="FJ167" s="136"/>
      <c r="FK167" s="136"/>
      <c r="FL167" s="136"/>
      <c r="FM167" s="136"/>
      <c r="FN167" s="136"/>
      <c r="FO167" s="136"/>
      <c r="FP167" s="136"/>
      <c r="FQ167" s="136"/>
      <c r="FR167" s="136"/>
      <c r="FS167" s="136"/>
      <c r="FT167" s="136"/>
      <c r="FU167" s="136"/>
      <c r="FV167" s="136"/>
      <c r="FW167" s="136"/>
      <c r="FX167" s="136"/>
      <c r="FY167" s="136"/>
      <c r="FZ167" s="136"/>
      <c r="GA167" s="136"/>
      <c r="GB167" s="136"/>
      <c r="GC167" s="136"/>
      <c r="GD167" s="136"/>
      <c r="GE167" s="136"/>
      <c r="GF167" s="136"/>
      <c r="GG167" s="136"/>
      <c r="GH167" s="136"/>
      <c r="GI167" s="136"/>
      <c r="GJ167" s="136"/>
      <c r="GK167" s="136"/>
      <c r="GL167" s="136"/>
      <c r="GM167" s="136"/>
      <c r="GN167" s="136"/>
      <c r="GO167" s="136"/>
      <c r="GP167" s="136"/>
      <c r="GQ167" s="136"/>
      <c r="GR167" s="136"/>
      <c r="GS167" s="136"/>
      <c r="GT167" s="136"/>
      <c r="GU167" s="136"/>
      <c r="GV167" s="136"/>
      <c r="GW167" s="136"/>
      <c r="GX167" s="136"/>
      <c r="GY167" s="136"/>
      <c r="GZ167" s="136"/>
      <c r="HA167" s="136"/>
      <c r="HB167" s="136"/>
      <c r="HC167" s="136"/>
      <c r="HD167" s="136"/>
      <c r="HE167" s="136"/>
      <c r="HF167" s="136"/>
      <c r="HG167" s="136"/>
      <c r="HH167" s="136"/>
      <c r="HI167" s="718"/>
      <c r="HJ167" s="718"/>
      <c r="HK167" s="137"/>
      <c r="HL167" s="137"/>
      <c r="HM167" s="137"/>
      <c r="HN167" s="137"/>
    </row>
    <row r="168" spans="1:222" s="138" customFormat="1" ht="15" customHeight="1" x14ac:dyDescent="0.3">
      <c r="A168" s="698" t="s">
        <v>1213</v>
      </c>
      <c r="B168" s="676"/>
      <c r="C168" s="676"/>
      <c r="D168" s="578" t="s">
        <v>1250</v>
      </c>
      <c r="E168" s="20"/>
      <c r="F168" s="131"/>
      <c r="G168" s="132"/>
      <c r="H168" s="125"/>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775"/>
      <c r="DQ168" s="136"/>
      <c r="DR168" s="136"/>
      <c r="DS168" s="136"/>
      <c r="DT168" s="136"/>
      <c r="DU168" s="136"/>
      <c r="DV168" s="136"/>
      <c r="DW168" s="136"/>
      <c r="DX168" s="136"/>
      <c r="DY168" s="136"/>
      <c r="DZ168" s="136"/>
      <c r="EA168" s="136"/>
      <c r="EB168" s="136"/>
      <c r="EC168" s="136"/>
      <c r="ED168" s="136"/>
      <c r="EE168" s="136"/>
      <c r="EF168" s="136"/>
      <c r="EG168" s="136"/>
      <c r="EH168" s="136"/>
      <c r="EI168" s="136"/>
      <c r="EJ168" s="136"/>
      <c r="EK168" s="136"/>
      <c r="EL168" s="136"/>
      <c r="EM168" s="136"/>
      <c r="EN168" s="136"/>
      <c r="EO168" s="136"/>
      <c r="EP168" s="136"/>
      <c r="EQ168" s="136"/>
      <c r="ER168" s="136"/>
      <c r="ES168" s="136"/>
      <c r="ET168" s="136"/>
      <c r="EU168" s="136"/>
      <c r="EV168" s="136"/>
      <c r="EW168" s="136"/>
      <c r="EX168" s="136"/>
      <c r="EY168" s="136"/>
      <c r="EZ168" s="136"/>
      <c r="FA168" s="136"/>
      <c r="FB168" s="136"/>
      <c r="FC168" s="136"/>
      <c r="FD168" s="136"/>
      <c r="FE168" s="136"/>
      <c r="FF168" s="136"/>
      <c r="FG168" s="136"/>
      <c r="FH168" s="136"/>
      <c r="FI168" s="136"/>
      <c r="FJ168" s="136"/>
      <c r="FK168" s="136"/>
      <c r="FL168" s="136"/>
      <c r="FM168" s="136"/>
      <c r="FN168" s="136"/>
      <c r="FO168" s="136"/>
      <c r="FP168" s="136"/>
      <c r="FQ168" s="136"/>
      <c r="FR168" s="136"/>
      <c r="FS168" s="136"/>
      <c r="FT168" s="136"/>
      <c r="FU168" s="136"/>
      <c r="FV168" s="136"/>
      <c r="FW168" s="136"/>
      <c r="FX168" s="136"/>
      <c r="FY168" s="136"/>
      <c r="FZ168" s="136"/>
      <c r="GA168" s="136"/>
      <c r="GB168" s="136"/>
      <c r="GC168" s="136"/>
      <c r="GD168" s="136"/>
      <c r="GE168" s="136"/>
      <c r="GF168" s="136"/>
      <c r="GG168" s="136"/>
      <c r="GH168" s="136"/>
      <c r="GI168" s="136"/>
      <c r="GJ168" s="136"/>
      <c r="GK168" s="136"/>
      <c r="GL168" s="136"/>
      <c r="GM168" s="136"/>
      <c r="GN168" s="136"/>
      <c r="GO168" s="136"/>
      <c r="GP168" s="136"/>
      <c r="GQ168" s="136"/>
      <c r="GR168" s="136"/>
      <c r="GS168" s="136"/>
      <c r="GT168" s="136"/>
      <c r="GU168" s="136"/>
      <c r="GV168" s="136"/>
      <c r="GW168" s="136"/>
      <c r="GX168" s="136"/>
      <c r="GY168" s="136"/>
      <c r="GZ168" s="136"/>
      <c r="HA168" s="136"/>
      <c r="HB168" s="136"/>
      <c r="HC168" s="136"/>
      <c r="HD168" s="136"/>
      <c r="HE168" s="136"/>
      <c r="HF168" s="136"/>
      <c r="HG168" s="136"/>
      <c r="HH168" s="136"/>
      <c r="HI168" s="718"/>
      <c r="HJ168" s="718"/>
      <c r="HK168" s="137"/>
      <c r="HL168" s="137"/>
      <c r="HM168" s="137"/>
      <c r="HN168" s="137"/>
    </row>
    <row r="169" spans="1:222" s="138" customFormat="1" ht="15" customHeight="1" thickBot="1" x14ac:dyDescent="0.35">
      <c r="A169" s="699" t="s">
        <v>1213</v>
      </c>
      <c r="B169" s="679"/>
      <c r="C169" s="679"/>
      <c r="D169" s="168" t="s">
        <v>129</v>
      </c>
      <c r="E169" s="231"/>
      <c r="F169" s="232"/>
      <c r="G169" s="233"/>
      <c r="H169" s="234"/>
      <c r="I169" s="235"/>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776"/>
      <c r="DQ169" s="136"/>
      <c r="DR169" s="136"/>
      <c r="DS169" s="136"/>
      <c r="DT169" s="136"/>
      <c r="DU169" s="136"/>
      <c r="DV169" s="136"/>
      <c r="DW169" s="136"/>
      <c r="DX169" s="136"/>
      <c r="DY169" s="136"/>
      <c r="DZ169" s="136"/>
      <c r="EA169" s="136"/>
      <c r="EB169" s="136"/>
      <c r="EC169" s="136"/>
      <c r="ED169" s="136"/>
      <c r="EE169" s="136"/>
      <c r="EF169" s="136"/>
      <c r="EG169" s="136"/>
      <c r="EH169" s="136"/>
      <c r="EI169" s="136"/>
      <c r="EJ169" s="136"/>
      <c r="EK169" s="136"/>
      <c r="EL169" s="136"/>
      <c r="EM169" s="136"/>
      <c r="EN169" s="136"/>
      <c r="EO169" s="136"/>
      <c r="EP169" s="136"/>
      <c r="EQ169" s="136"/>
      <c r="ER169" s="136"/>
      <c r="ES169" s="136"/>
      <c r="ET169" s="136"/>
      <c r="EU169" s="136"/>
      <c r="EV169" s="136"/>
      <c r="EW169" s="136"/>
      <c r="EX169" s="136"/>
      <c r="EY169" s="136"/>
      <c r="EZ169" s="136"/>
      <c r="FA169" s="136"/>
      <c r="FB169" s="136"/>
      <c r="FC169" s="136"/>
      <c r="FD169" s="136"/>
      <c r="FE169" s="136"/>
      <c r="FF169" s="136"/>
      <c r="FG169" s="136"/>
      <c r="FH169" s="136"/>
      <c r="FI169" s="136"/>
      <c r="FJ169" s="136"/>
      <c r="FK169" s="136"/>
      <c r="FL169" s="136"/>
      <c r="FM169" s="136"/>
      <c r="FN169" s="136"/>
      <c r="FO169" s="136"/>
      <c r="FP169" s="136"/>
      <c r="FQ169" s="136"/>
      <c r="FR169" s="136"/>
      <c r="FS169" s="136"/>
      <c r="FT169" s="136"/>
      <c r="FU169" s="136"/>
      <c r="FV169" s="136"/>
      <c r="FW169" s="136"/>
      <c r="FX169" s="136"/>
      <c r="FY169" s="136"/>
      <c r="FZ169" s="136"/>
      <c r="GA169" s="136"/>
      <c r="GB169" s="136"/>
      <c r="GC169" s="136"/>
      <c r="GD169" s="136"/>
      <c r="GE169" s="136"/>
      <c r="GF169" s="136"/>
      <c r="GG169" s="136"/>
      <c r="GH169" s="136"/>
      <c r="GI169" s="136"/>
      <c r="GJ169" s="136"/>
      <c r="GK169" s="136"/>
      <c r="GL169" s="136"/>
      <c r="GM169" s="136"/>
      <c r="GN169" s="136"/>
      <c r="GO169" s="136"/>
      <c r="GP169" s="136"/>
      <c r="GQ169" s="136"/>
      <c r="GR169" s="136"/>
      <c r="GS169" s="136"/>
      <c r="GT169" s="136"/>
      <c r="GU169" s="136"/>
      <c r="GV169" s="136"/>
      <c r="GW169" s="136"/>
      <c r="GX169" s="136"/>
      <c r="GY169" s="136"/>
      <c r="GZ169" s="136"/>
      <c r="HA169" s="136"/>
      <c r="HB169" s="136"/>
      <c r="HC169" s="136"/>
      <c r="HD169" s="136"/>
      <c r="HE169" s="136"/>
      <c r="HF169" s="136"/>
      <c r="HG169" s="136"/>
      <c r="HH169" s="136"/>
      <c r="HI169" s="718"/>
      <c r="HJ169" s="718"/>
      <c r="HK169" s="137"/>
      <c r="HL169" s="137"/>
      <c r="HM169" s="137"/>
      <c r="HN169" s="137"/>
    </row>
    <row r="170" spans="1:222" ht="41.25" customHeight="1" thickBot="1" x14ac:dyDescent="0.35">
      <c r="A170" s="53" t="s">
        <v>1209</v>
      </c>
      <c r="B170" s="124">
        <v>37</v>
      </c>
      <c r="C170" s="53" t="s">
        <v>1210</v>
      </c>
      <c r="D170" s="55" t="s">
        <v>1274</v>
      </c>
      <c r="E170" s="29"/>
      <c r="F170" s="191"/>
      <c r="G170" s="259"/>
      <c r="H170" s="125"/>
      <c r="I170" s="223"/>
      <c r="J170" s="223"/>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27"/>
      <c r="DH170" s="127"/>
      <c r="DI170" s="127"/>
      <c r="DJ170" s="127"/>
      <c r="DK170" s="127"/>
      <c r="DL170" s="127"/>
      <c r="DM170" s="127"/>
      <c r="DN170" s="127"/>
      <c r="DO170" s="127"/>
      <c r="DP170" s="671"/>
      <c r="DQ170" s="176"/>
      <c r="DR170" s="176"/>
      <c r="DS170" s="176"/>
      <c r="DT170" s="570"/>
      <c r="DU170" s="570"/>
      <c r="DV170" s="570"/>
      <c r="DW170" s="570"/>
      <c r="DX170" s="570"/>
      <c r="DY170" s="570"/>
      <c r="DZ170" s="570"/>
      <c r="EA170" s="570"/>
      <c r="EB170" s="570"/>
      <c r="EC170" s="570"/>
      <c r="ED170" s="570"/>
      <c r="EE170" s="570"/>
      <c r="EF170" s="570"/>
      <c r="EG170" s="570"/>
      <c r="EH170" s="570"/>
      <c r="EI170" s="570"/>
      <c r="EJ170" s="570"/>
      <c r="EK170" s="570"/>
      <c r="EL170" s="570"/>
      <c r="EM170" s="570"/>
      <c r="EN170" s="570"/>
      <c r="EO170" s="570"/>
      <c r="EP170" s="570"/>
      <c r="EQ170" s="570"/>
      <c r="ER170" s="570"/>
      <c r="ES170" s="570"/>
      <c r="ET170" s="570"/>
      <c r="EU170" s="570"/>
      <c r="EV170" s="570"/>
      <c r="EW170" s="570"/>
      <c r="EX170" s="570"/>
      <c r="EY170" s="570"/>
      <c r="EZ170" s="570"/>
      <c r="FA170" s="570"/>
      <c r="FB170" s="570"/>
      <c r="FC170" s="570"/>
      <c r="FD170" s="570"/>
      <c r="FE170" s="570"/>
      <c r="FF170" s="570"/>
      <c r="FG170" s="570"/>
      <c r="FH170" s="570"/>
      <c r="FI170" s="570"/>
      <c r="FJ170" s="570"/>
      <c r="FK170" s="570"/>
      <c r="FL170" s="570"/>
      <c r="FM170" s="570"/>
      <c r="FN170" s="570"/>
      <c r="FO170" s="570"/>
      <c r="FP170" s="570"/>
      <c r="FQ170" s="570"/>
      <c r="FR170" s="570"/>
      <c r="FS170" s="570"/>
      <c r="FT170" s="570"/>
      <c r="FU170" s="570"/>
      <c r="FV170" s="570"/>
      <c r="FW170" s="570"/>
      <c r="FX170" s="570"/>
      <c r="FY170" s="570"/>
      <c r="FZ170" s="570"/>
      <c r="GA170" s="570"/>
      <c r="GB170" s="570"/>
      <c r="GC170" s="570"/>
      <c r="GD170" s="570"/>
      <c r="GE170" s="570"/>
      <c r="GF170" s="570"/>
      <c r="GG170" s="570"/>
      <c r="GH170" s="570"/>
      <c r="GI170" s="570"/>
      <c r="GJ170" s="570"/>
      <c r="GK170" s="570"/>
      <c r="GL170" s="570"/>
      <c r="GM170" s="570"/>
      <c r="GN170" s="570"/>
      <c r="GO170" s="570"/>
      <c r="GP170" s="570"/>
      <c r="GQ170" s="570"/>
      <c r="GR170" s="570"/>
      <c r="GS170" s="570"/>
      <c r="GT170" s="570"/>
      <c r="GU170" s="570"/>
      <c r="GV170" s="570"/>
      <c r="GW170" s="570"/>
      <c r="GX170" s="570"/>
      <c r="GY170" s="570"/>
      <c r="GZ170" s="570"/>
      <c r="HA170" s="570"/>
      <c r="HB170" s="570"/>
      <c r="HC170" s="570"/>
      <c r="HD170" s="570"/>
      <c r="HE170" s="570"/>
      <c r="HF170" s="570"/>
      <c r="HG170" s="570"/>
      <c r="HH170" s="570"/>
      <c r="HI170" s="570"/>
      <c r="HJ170" s="570"/>
      <c r="HK170" s="570"/>
      <c r="HL170" s="570"/>
      <c r="HM170" s="570"/>
      <c r="HN170" s="570"/>
    </row>
    <row r="171" spans="1:222" ht="25.5" thickBot="1" x14ac:dyDescent="0.35">
      <c r="A171" s="700" t="s">
        <v>1213</v>
      </c>
      <c r="B171" s="701"/>
      <c r="C171" s="702"/>
      <c r="D171" s="578" t="s">
        <v>1275</v>
      </c>
      <c r="E171" s="27"/>
      <c r="F171" s="128"/>
      <c r="G171" s="129"/>
      <c r="H171" s="130"/>
      <c r="I171" s="126"/>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c r="CV171" s="127"/>
      <c r="CW171" s="127"/>
      <c r="CX171" s="127"/>
      <c r="CY171" s="127"/>
      <c r="CZ171" s="127"/>
      <c r="DA171" s="127"/>
      <c r="DB171" s="127"/>
      <c r="DC171" s="127"/>
      <c r="DD171" s="127"/>
      <c r="DE171" s="127"/>
      <c r="DF171" s="127"/>
      <c r="DG171" s="127"/>
      <c r="DH171" s="127"/>
      <c r="DI171" s="127"/>
      <c r="DJ171" s="127"/>
      <c r="DK171" s="127"/>
      <c r="DL171" s="127"/>
      <c r="DM171" s="127"/>
      <c r="DN171" s="127"/>
      <c r="DO171" s="127"/>
      <c r="DP171" s="672"/>
      <c r="DQ171" s="176"/>
      <c r="DR171" s="176"/>
      <c r="DS171" s="176"/>
      <c r="DT171" s="570"/>
      <c r="DU171" s="570"/>
      <c r="DV171" s="570"/>
      <c r="DW171" s="570"/>
      <c r="DX171" s="570"/>
      <c r="DY171" s="570"/>
      <c r="DZ171" s="570"/>
      <c r="EA171" s="570"/>
      <c r="EB171" s="570"/>
      <c r="EC171" s="570"/>
      <c r="ED171" s="570"/>
      <c r="EE171" s="570"/>
      <c r="EF171" s="570"/>
      <c r="EG171" s="570"/>
      <c r="EH171" s="570"/>
      <c r="EI171" s="570"/>
      <c r="EJ171" s="570"/>
      <c r="EK171" s="570"/>
      <c r="EL171" s="570"/>
      <c r="EM171" s="570"/>
      <c r="EN171" s="570"/>
      <c r="EO171" s="570"/>
      <c r="EP171" s="570"/>
      <c r="EQ171" s="570"/>
      <c r="ER171" s="570"/>
      <c r="ES171" s="570"/>
      <c r="ET171" s="570"/>
      <c r="EU171" s="570"/>
      <c r="EV171" s="570"/>
      <c r="EW171" s="570"/>
      <c r="EX171" s="570"/>
      <c r="EY171" s="570"/>
      <c r="EZ171" s="570"/>
      <c r="FA171" s="570"/>
      <c r="FB171" s="570"/>
      <c r="FC171" s="570"/>
      <c r="FD171" s="570"/>
      <c r="FE171" s="570"/>
      <c r="FF171" s="570"/>
      <c r="FG171" s="570"/>
      <c r="FH171" s="570"/>
      <c r="FI171" s="570"/>
      <c r="FJ171" s="570"/>
      <c r="FK171" s="570"/>
      <c r="FL171" s="570"/>
      <c r="FM171" s="570"/>
      <c r="FN171" s="570"/>
      <c r="FO171" s="570"/>
      <c r="FP171" s="570"/>
      <c r="FQ171" s="570"/>
      <c r="FR171" s="570"/>
      <c r="FS171" s="570"/>
      <c r="FT171" s="570"/>
      <c r="FU171" s="570"/>
      <c r="FV171" s="570"/>
      <c r="FW171" s="570"/>
      <c r="FX171" s="570"/>
      <c r="FY171" s="570"/>
      <c r="FZ171" s="570"/>
      <c r="GA171" s="570"/>
      <c r="GB171" s="570"/>
      <c r="GC171" s="570"/>
      <c r="GD171" s="570"/>
      <c r="GE171" s="570"/>
      <c r="GF171" s="570"/>
      <c r="GG171" s="570"/>
      <c r="GH171" s="570"/>
      <c r="GI171" s="570"/>
      <c r="GJ171" s="570"/>
      <c r="GK171" s="570"/>
      <c r="GL171" s="570"/>
      <c r="GM171" s="570"/>
      <c r="GN171" s="570"/>
      <c r="GO171" s="570"/>
      <c r="GP171" s="570"/>
      <c r="GQ171" s="570"/>
      <c r="GR171" s="570"/>
      <c r="GS171" s="570"/>
      <c r="GT171" s="570"/>
      <c r="GU171" s="570"/>
      <c r="GV171" s="570"/>
      <c r="GW171" s="570"/>
      <c r="GX171" s="570"/>
      <c r="GY171" s="570"/>
      <c r="GZ171" s="570"/>
      <c r="HA171" s="570"/>
      <c r="HB171" s="570"/>
      <c r="HC171" s="570"/>
      <c r="HD171" s="570"/>
      <c r="HE171" s="570"/>
      <c r="HF171" s="570"/>
      <c r="HG171" s="570"/>
      <c r="HH171" s="570"/>
      <c r="HI171" s="570"/>
      <c r="HJ171" s="570"/>
      <c r="HK171" s="570"/>
      <c r="HL171" s="570"/>
      <c r="HM171" s="570"/>
      <c r="HN171" s="570"/>
    </row>
    <row r="172" spans="1:222" ht="25.5" thickBot="1" x14ac:dyDescent="0.35">
      <c r="A172" s="700" t="s">
        <v>1213</v>
      </c>
      <c r="B172" s="701"/>
      <c r="C172" s="702"/>
      <c r="D172" s="578" t="s">
        <v>1276</v>
      </c>
      <c r="E172" s="27"/>
      <c r="F172" s="131"/>
      <c r="G172" s="132"/>
      <c r="H172" s="125"/>
      <c r="I172" s="126"/>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27"/>
      <c r="CY172" s="127"/>
      <c r="CZ172" s="127"/>
      <c r="DA172" s="127"/>
      <c r="DB172" s="127"/>
      <c r="DC172" s="127"/>
      <c r="DD172" s="127"/>
      <c r="DE172" s="127"/>
      <c r="DF172" s="127"/>
      <c r="DG172" s="127"/>
      <c r="DH172" s="127"/>
      <c r="DI172" s="127"/>
      <c r="DJ172" s="127"/>
      <c r="DK172" s="127"/>
      <c r="DL172" s="127"/>
      <c r="DM172" s="127"/>
      <c r="DN172" s="127"/>
      <c r="DO172" s="127"/>
      <c r="DP172" s="672"/>
      <c r="DQ172" s="176"/>
      <c r="DR172" s="176"/>
      <c r="DS172" s="176"/>
      <c r="DT172" s="570"/>
      <c r="DU172" s="570"/>
      <c r="DV172" s="570"/>
      <c r="DW172" s="570"/>
      <c r="DX172" s="570"/>
      <c r="DY172" s="570"/>
      <c r="DZ172" s="570"/>
      <c r="EA172" s="570"/>
      <c r="EB172" s="570"/>
      <c r="EC172" s="570"/>
      <c r="ED172" s="570"/>
      <c r="EE172" s="570"/>
      <c r="EF172" s="570"/>
      <c r="EG172" s="570"/>
      <c r="EH172" s="570"/>
      <c r="EI172" s="570"/>
      <c r="EJ172" s="570"/>
      <c r="EK172" s="570"/>
      <c r="EL172" s="570"/>
      <c r="EM172" s="570"/>
      <c r="EN172" s="570"/>
      <c r="EO172" s="570"/>
      <c r="EP172" s="570"/>
      <c r="EQ172" s="570"/>
      <c r="ER172" s="570"/>
      <c r="ES172" s="570"/>
      <c r="ET172" s="570"/>
      <c r="EU172" s="570"/>
      <c r="EV172" s="570"/>
      <c r="EW172" s="570"/>
      <c r="EX172" s="570"/>
      <c r="EY172" s="570"/>
      <c r="EZ172" s="570"/>
      <c r="FA172" s="570"/>
      <c r="FB172" s="570"/>
      <c r="FC172" s="570"/>
      <c r="FD172" s="570"/>
      <c r="FE172" s="570"/>
      <c r="FF172" s="570"/>
      <c r="FG172" s="570"/>
      <c r="FH172" s="570"/>
      <c r="FI172" s="570"/>
      <c r="FJ172" s="570"/>
      <c r="FK172" s="570"/>
      <c r="FL172" s="570"/>
      <c r="FM172" s="570"/>
      <c r="FN172" s="570"/>
      <c r="FO172" s="570"/>
      <c r="FP172" s="570"/>
      <c r="FQ172" s="570"/>
      <c r="FR172" s="570"/>
      <c r="FS172" s="570"/>
      <c r="FT172" s="570"/>
      <c r="FU172" s="570"/>
      <c r="FV172" s="570"/>
      <c r="FW172" s="570"/>
      <c r="FX172" s="570"/>
      <c r="FY172" s="570"/>
      <c r="FZ172" s="570"/>
      <c r="GA172" s="570"/>
      <c r="GB172" s="570"/>
      <c r="GC172" s="570"/>
      <c r="GD172" s="570"/>
      <c r="GE172" s="570"/>
      <c r="GF172" s="570"/>
      <c r="GG172" s="570"/>
      <c r="GH172" s="570"/>
      <c r="GI172" s="570"/>
      <c r="GJ172" s="570"/>
      <c r="GK172" s="570"/>
      <c r="GL172" s="570"/>
      <c r="GM172" s="570"/>
      <c r="GN172" s="570"/>
      <c r="GO172" s="570"/>
      <c r="GP172" s="570"/>
      <c r="GQ172" s="570"/>
      <c r="GR172" s="570"/>
      <c r="GS172" s="570"/>
      <c r="GT172" s="570"/>
      <c r="GU172" s="570"/>
      <c r="GV172" s="570"/>
      <c r="GW172" s="570"/>
      <c r="GX172" s="570"/>
      <c r="GY172" s="570"/>
      <c r="GZ172" s="570"/>
      <c r="HA172" s="570"/>
      <c r="HB172" s="570"/>
      <c r="HC172" s="570"/>
      <c r="HD172" s="570"/>
      <c r="HE172" s="570"/>
      <c r="HF172" s="570"/>
      <c r="HG172" s="570"/>
      <c r="HH172" s="570"/>
      <c r="HI172" s="570"/>
      <c r="HJ172" s="570"/>
      <c r="HK172" s="570"/>
      <c r="HL172" s="570"/>
      <c r="HM172" s="570"/>
      <c r="HN172" s="570"/>
    </row>
    <row r="173" spans="1:222" ht="14.5" thickBot="1" x14ac:dyDescent="0.35">
      <c r="A173" s="700" t="s">
        <v>1213</v>
      </c>
      <c r="B173" s="701"/>
      <c r="C173" s="702"/>
      <c r="D173" s="565" t="s">
        <v>129</v>
      </c>
      <c r="E173" s="28"/>
      <c r="F173" s="131"/>
      <c r="G173" s="132"/>
      <c r="H173" s="125"/>
      <c r="I173" s="126"/>
      <c r="J173" s="127"/>
      <c r="K173" s="150"/>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c r="CV173" s="127"/>
      <c r="CW173" s="127"/>
      <c r="CX173" s="127"/>
      <c r="CY173" s="127"/>
      <c r="CZ173" s="127"/>
      <c r="DA173" s="127"/>
      <c r="DB173" s="127"/>
      <c r="DC173" s="127"/>
      <c r="DD173" s="127"/>
      <c r="DE173" s="127"/>
      <c r="DF173" s="127"/>
      <c r="DG173" s="127"/>
      <c r="DH173" s="127"/>
      <c r="DI173" s="127"/>
      <c r="DJ173" s="127"/>
      <c r="DK173" s="127"/>
      <c r="DL173" s="127"/>
      <c r="DM173" s="127"/>
      <c r="DN173" s="127"/>
      <c r="DO173" s="127"/>
      <c r="DP173" s="672"/>
      <c r="DQ173" s="176"/>
      <c r="DR173" s="176"/>
      <c r="DS173" s="176"/>
      <c r="DT173" s="570"/>
      <c r="DU173" s="570"/>
      <c r="DV173" s="570"/>
      <c r="DW173" s="570"/>
      <c r="DX173" s="570"/>
      <c r="DY173" s="570"/>
      <c r="DZ173" s="570"/>
      <c r="EA173" s="570"/>
      <c r="EB173" s="570"/>
      <c r="EC173" s="570"/>
      <c r="ED173" s="570"/>
      <c r="EE173" s="570"/>
      <c r="EF173" s="570"/>
      <c r="EG173" s="570"/>
      <c r="EH173" s="570"/>
      <c r="EI173" s="570"/>
      <c r="EJ173" s="570"/>
      <c r="EK173" s="570"/>
      <c r="EL173" s="570"/>
      <c r="EM173" s="570"/>
      <c r="EN173" s="570"/>
      <c r="EO173" s="570"/>
      <c r="EP173" s="570"/>
      <c r="EQ173" s="570"/>
      <c r="ER173" s="570"/>
      <c r="ES173" s="570"/>
      <c r="ET173" s="570"/>
      <c r="EU173" s="570"/>
      <c r="EV173" s="570"/>
      <c r="EW173" s="570"/>
      <c r="EX173" s="570"/>
      <c r="EY173" s="570"/>
      <c r="EZ173" s="570"/>
      <c r="FA173" s="570"/>
      <c r="FB173" s="570"/>
      <c r="FC173" s="570"/>
      <c r="FD173" s="570"/>
      <c r="FE173" s="570"/>
      <c r="FF173" s="570"/>
      <c r="FG173" s="570"/>
      <c r="FH173" s="570"/>
      <c r="FI173" s="570"/>
      <c r="FJ173" s="570"/>
      <c r="FK173" s="570"/>
      <c r="FL173" s="570"/>
      <c r="FM173" s="570"/>
      <c r="FN173" s="570"/>
      <c r="FO173" s="570"/>
      <c r="FP173" s="570"/>
      <c r="FQ173" s="570"/>
      <c r="FR173" s="570"/>
      <c r="FS173" s="570"/>
      <c r="FT173" s="570"/>
      <c r="FU173" s="570"/>
      <c r="FV173" s="570"/>
      <c r="FW173" s="570"/>
      <c r="FX173" s="570"/>
      <c r="FY173" s="570"/>
      <c r="FZ173" s="570"/>
      <c r="GA173" s="570"/>
      <c r="GB173" s="570"/>
      <c r="GC173" s="570"/>
      <c r="GD173" s="570"/>
      <c r="GE173" s="570"/>
      <c r="GF173" s="570"/>
      <c r="GG173" s="570"/>
      <c r="GH173" s="570"/>
      <c r="GI173" s="570"/>
      <c r="GJ173" s="570"/>
      <c r="GK173" s="570"/>
      <c r="GL173" s="570"/>
      <c r="GM173" s="570"/>
      <c r="GN173" s="570"/>
      <c r="GO173" s="570"/>
      <c r="GP173" s="570"/>
      <c r="GQ173" s="570"/>
      <c r="GR173" s="570"/>
      <c r="GS173" s="570"/>
      <c r="GT173" s="570"/>
      <c r="GU173" s="570"/>
      <c r="GV173" s="570"/>
      <c r="GW173" s="570"/>
      <c r="GX173" s="570"/>
      <c r="GY173" s="570"/>
      <c r="GZ173" s="570"/>
      <c r="HA173" s="570"/>
      <c r="HB173" s="570"/>
      <c r="HC173" s="570"/>
      <c r="HD173" s="570"/>
      <c r="HE173" s="570"/>
      <c r="HF173" s="570"/>
      <c r="HG173" s="570"/>
      <c r="HH173" s="570"/>
      <c r="HI173" s="570"/>
      <c r="HJ173" s="570"/>
      <c r="HK173" s="570"/>
      <c r="HL173" s="570"/>
      <c r="HM173" s="570"/>
      <c r="HN173" s="570"/>
    </row>
    <row r="174" spans="1:222" ht="41.25" customHeight="1" thickBot="1" x14ac:dyDescent="0.35">
      <c r="A174" s="53" t="s">
        <v>1209</v>
      </c>
      <c r="B174" s="124">
        <v>38</v>
      </c>
      <c r="C174" s="53" t="s">
        <v>1210</v>
      </c>
      <c r="D174" s="55" t="s">
        <v>672</v>
      </c>
      <c r="E174" s="29"/>
      <c r="F174" s="191"/>
      <c r="G174" s="259"/>
      <c r="H174" s="125"/>
      <c r="I174" s="223"/>
      <c r="J174" s="223"/>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c r="DG174" s="127"/>
      <c r="DH174" s="127"/>
      <c r="DI174" s="127"/>
      <c r="DJ174" s="127"/>
      <c r="DK174" s="127"/>
      <c r="DL174" s="127"/>
      <c r="DM174" s="127"/>
      <c r="DN174" s="127"/>
      <c r="DO174" s="127"/>
      <c r="DP174" s="671"/>
      <c r="DQ174" s="176"/>
      <c r="DR174" s="176"/>
      <c r="DS174" s="176"/>
      <c r="DT174" s="570"/>
      <c r="DU174" s="570"/>
      <c r="DV174" s="570"/>
      <c r="DW174" s="570"/>
      <c r="DX174" s="570"/>
      <c r="DY174" s="570"/>
      <c r="DZ174" s="570"/>
      <c r="EA174" s="570"/>
      <c r="EB174" s="570"/>
      <c r="EC174" s="570"/>
      <c r="ED174" s="570"/>
      <c r="EE174" s="570"/>
      <c r="EF174" s="570"/>
      <c r="EG174" s="570"/>
      <c r="EH174" s="570"/>
      <c r="EI174" s="570"/>
      <c r="EJ174" s="570"/>
      <c r="EK174" s="570"/>
      <c r="EL174" s="570"/>
      <c r="EM174" s="570"/>
      <c r="EN174" s="570"/>
      <c r="EO174" s="570"/>
      <c r="EP174" s="570"/>
      <c r="EQ174" s="570"/>
      <c r="ER174" s="570"/>
      <c r="ES174" s="570"/>
      <c r="ET174" s="570"/>
      <c r="EU174" s="570"/>
      <c r="EV174" s="570"/>
      <c r="EW174" s="570"/>
      <c r="EX174" s="570"/>
      <c r="EY174" s="570"/>
      <c r="EZ174" s="570"/>
      <c r="FA174" s="570"/>
      <c r="FB174" s="570"/>
      <c r="FC174" s="570"/>
      <c r="FD174" s="570"/>
      <c r="FE174" s="570"/>
      <c r="FF174" s="570"/>
      <c r="FG174" s="570"/>
      <c r="FH174" s="570"/>
      <c r="FI174" s="570"/>
      <c r="FJ174" s="570"/>
      <c r="FK174" s="570"/>
      <c r="FL174" s="570"/>
      <c r="FM174" s="570"/>
      <c r="FN174" s="570"/>
      <c r="FO174" s="570"/>
      <c r="FP174" s="570"/>
      <c r="FQ174" s="570"/>
      <c r="FR174" s="570"/>
      <c r="FS174" s="570"/>
      <c r="FT174" s="570"/>
      <c r="FU174" s="570"/>
      <c r="FV174" s="570"/>
      <c r="FW174" s="570"/>
      <c r="FX174" s="570"/>
      <c r="FY174" s="570"/>
      <c r="FZ174" s="570"/>
      <c r="GA174" s="570"/>
      <c r="GB174" s="570"/>
      <c r="GC174" s="570"/>
      <c r="GD174" s="570"/>
      <c r="GE174" s="570"/>
      <c r="GF174" s="570"/>
      <c r="GG174" s="570"/>
      <c r="GH174" s="570"/>
      <c r="GI174" s="570"/>
      <c r="GJ174" s="570"/>
      <c r="GK174" s="570"/>
      <c r="GL174" s="570"/>
      <c r="GM174" s="570"/>
      <c r="GN174" s="570"/>
      <c r="GO174" s="570"/>
      <c r="GP174" s="570"/>
      <c r="GQ174" s="570"/>
      <c r="GR174" s="570"/>
      <c r="GS174" s="570"/>
      <c r="GT174" s="570"/>
      <c r="GU174" s="570"/>
      <c r="GV174" s="570"/>
      <c r="GW174" s="570"/>
      <c r="GX174" s="570"/>
      <c r="GY174" s="570"/>
      <c r="GZ174" s="570"/>
      <c r="HA174" s="570"/>
      <c r="HB174" s="570"/>
      <c r="HC174" s="570"/>
      <c r="HD174" s="570"/>
      <c r="HE174" s="570"/>
      <c r="HF174" s="570"/>
      <c r="HG174" s="570"/>
      <c r="HH174" s="570"/>
      <c r="HI174" s="570"/>
      <c r="HJ174" s="570"/>
      <c r="HK174" s="570"/>
      <c r="HL174" s="570"/>
      <c r="HM174" s="570"/>
      <c r="HN174" s="570"/>
    </row>
    <row r="175" spans="1:222" ht="25.5" thickBot="1" x14ac:dyDescent="0.35">
      <c r="A175" s="700" t="s">
        <v>1213</v>
      </c>
      <c r="B175" s="701"/>
      <c r="C175" s="702"/>
      <c r="D175" s="578" t="s">
        <v>1275</v>
      </c>
      <c r="E175" s="27"/>
      <c r="F175" s="128"/>
      <c r="G175" s="129"/>
      <c r="H175" s="130"/>
      <c r="I175" s="126"/>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27"/>
      <c r="DC175" s="127"/>
      <c r="DD175" s="127"/>
      <c r="DE175" s="127"/>
      <c r="DF175" s="127"/>
      <c r="DG175" s="127"/>
      <c r="DH175" s="127"/>
      <c r="DI175" s="127"/>
      <c r="DJ175" s="127"/>
      <c r="DK175" s="127"/>
      <c r="DL175" s="127"/>
      <c r="DM175" s="127"/>
      <c r="DN175" s="127"/>
      <c r="DO175" s="127"/>
      <c r="DP175" s="672"/>
      <c r="DQ175" s="176"/>
      <c r="DR175" s="176"/>
      <c r="DS175" s="176"/>
      <c r="DT175" s="570"/>
      <c r="DU175" s="570"/>
      <c r="DV175" s="570"/>
      <c r="DW175" s="570"/>
      <c r="DX175" s="570"/>
      <c r="DY175" s="570"/>
      <c r="DZ175" s="570"/>
      <c r="EA175" s="570"/>
      <c r="EB175" s="570"/>
      <c r="EC175" s="570"/>
      <c r="ED175" s="570"/>
      <c r="EE175" s="570"/>
      <c r="EF175" s="570"/>
      <c r="EG175" s="570"/>
      <c r="EH175" s="570"/>
      <c r="EI175" s="570"/>
      <c r="EJ175" s="570"/>
      <c r="EK175" s="570"/>
      <c r="EL175" s="570"/>
      <c r="EM175" s="570"/>
      <c r="EN175" s="570"/>
      <c r="EO175" s="570"/>
      <c r="EP175" s="570"/>
      <c r="EQ175" s="570"/>
      <c r="ER175" s="570"/>
      <c r="ES175" s="570"/>
      <c r="ET175" s="570"/>
      <c r="EU175" s="570"/>
      <c r="EV175" s="570"/>
      <c r="EW175" s="570"/>
      <c r="EX175" s="570"/>
      <c r="EY175" s="570"/>
      <c r="EZ175" s="570"/>
      <c r="FA175" s="570"/>
      <c r="FB175" s="570"/>
      <c r="FC175" s="570"/>
      <c r="FD175" s="570"/>
      <c r="FE175" s="570"/>
      <c r="FF175" s="570"/>
      <c r="FG175" s="570"/>
      <c r="FH175" s="570"/>
      <c r="FI175" s="570"/>
      <c r="FJ175" s="570"/>
      <c r="FK175" s="570"/>
      <c r="FL175" s="570"/>
      <c r="FM175" s="570"/>
      <c r="FN175" s="570"/>
      <c r="FO175" s="570"/>
      <c r="FP175" s="570"/>
      <c r="FQ175" s="570"/>
      <c r="FR175" s="570"/>
      <c r="FS175" s="570"/>
      <c r="FT175" s="570"/>
      <c r="FU175" s="570"/>
      <c r="FV175" s="570"/>
      <c r="FW175" s="570"/>
      <c r="FX175" s="570"/>
      <c r="FY175" s="570"/>
      <c r="FZ175" s="570"/>
      <c r="GA175" s="570"/>
      <c r="GB175" s="570"/>
      <c r="GC175" s="570"/>
      <c r="GD175" s="570"/>
      <c r="GE175" s="570"/>
      <c r="GF175" s="570"/>
      <c r="GG175" s="570"/>
      <c r="GH175" s="570"/>
      <c r="GI175" s="570"/>
      <c r="GJ175" s="570"/>
      <c r="GK175" s="570"/>
      <c r="GL175" s="570"/>
      <c r="GM175" s="570"/>
      <c r="GN175" s="570"/>
      <c r="GO175" s="570"/>
      <c r="GP175" s="570"/>
      <c r="GQ175" s="570"/>
      <c r="GR175" s="570"/>
      <c r="GS175" s="570"/>
      <c r="GT175" s="570"/>
      <c r="GU175" s="570"/>
      <c r="GV175" s="570"/>
      <c r="GW175" s="570"/>
      <c r="GX175" s="570"/>
      <c r="GY175" s="570"/>
      <c r="GZ175" s="570"/>
      <c r="HA175" s="570"/>
      <c r="HB175" s="570"/>
      <c r="HC175" s="570"/>
      <c r="HD175" s="570"/>
      <c r="HE175" s="570"/>
      <c r="HF175" s="570"/>
      <c r="HG175" s="570"/>
      <c r="HH175" s="570"/>
      <c r="HI175" s="570"/>
      <c r="HJ175" s="570"/>
      <c r="HK175" s="570"/>
      <c r="HL175" s="570"/>
      <c r="HM175" s="570"/>
      <c r="HN175" s="570"/>
    </row>
    <row r="176" spans="1:222" ht="25.5" thickBot="1" x14ac:dyDescent="0.35">
      <c r="A176" s="700" t="s">
        <v>1213</v>
      </c>
      <c r="B176" s="701"/>
      <c r="C176" s="702"/>
      <c r="D176" s="578" t="s">
        <v>1277</v>
      </c>
      <c r="E176" s="27"/>
      <c r="F176" s="131"/>
      <c r="G176" s="132"/>
      <c r="H176" s="125"/>
      <c r="I176" s="126"/>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c r="CT176" s="127"/>
      <c r="CU176" s="127"/>
      <c r="CV176" s="127"/>
      <c r="CW176" s="127"/>
      <c r="CX176" s="127"/>
      <c r="CY176" s="127"/>
      <c r="CZ176" s="127"/>
      <c r="DA176" s="127"/>
      <c r="DB176" s="127"/>
      <c r="DC176" s="127"/>
      <c r="DD176" s="127"/>
      <c r="DE176" s="127"/>
      <c r="DF176" s="127"/>
      <c r="DG176" s="127"/>
      <c r="DH176" s="127"/>
      <c r="DI176" s="127"/>
      <c r="DJ176" s="127"/>
      <c r="DK176" s="127"/>
      <c r="DL176" s="127"/>
      <c r="DM176" s="127"/>
      <c r="DN176" s="127"/>
      <c r="DO176" s="127"/>
      <c r="DP176" s="672"/>
      <c r="DQ176" s="176"/>
      <c r="DR176" s="176"/>
      <c r="DS176" s="176"/>
      <c r="DT176" s="570"/>
      <c r="DU176" s="570"/>
      <c r="DV176" s="570"/>
      <c r="DW176" s="570"/>
      <c r="DX176" s="570"/>
      <c r="DY176" s="570"/>
      <c r="DZ176" s="570"/>
      <c r="EA176" s="570"/>
      <c r="EB176" s="570"/>
      <c r="EC176" s="570"/>
      <c r="ED176" s="570"/>
      <c r="EE176" s="570"/>
      <c r="EF176" s="570"/>
      <c r="EG176" s="570"/>
      <c r="EH176" s="570"/>
      <c r="EI176" s="570"/>
      <c r="EJ176" s="570"/>
      <c r="EK176" s="570"/>
      <c r="EL176" s="570"/>
      <c r="EM176" s="570"/>
      <c r="EN176" s="570"/>
      <c r="EO176" s="570"/>
      <c r="EP176" s="570"/>
      <c r="EQ176" s="570"/>
      <c r="ER176" s="570"/>
      <c r="ES176" s="570"/>
      <c r="ET176" s="570"/>
      <c r="EU176" s="570"/>
      <c r="EV176" s="570"/>
      <c r="EW176" s="570"/>
      <c r="EX176" s="570"/>
      <c r="EY176" s="570"/>
      <c r="EZ176" s="570"/>
      <c r="FA176" s="570"/>
      <c r="FB176" s="570"/>
      <c r="FC176" s="570"/>
      <c r="FD176" s="570"/>
      <c r="FE176" s="570"/>
      <c r="FF176" s="570"/>
      <c r="FG176" s="570"/>
      <c r="FH176" s="570"/>
      <c r="FI176" s="570"/>
      <c r="FJ176" s="570"/>
      <c r="FK176" s="570"/>
      <c r="FL176" s="570"/>
      <c r="FM176" s="570"/>
      <c r="FN176" s="570"/>
      <c r="FO176" s="570"/>
      <c r="FP176" s="570"/>
      <c r="FQ176" s="570"/>
      <c r="FR176" s="570"/>
      <c r="FS176" s="570"/>
      <c r="FT176" s="570"/>
      <c r="FU176" s="570"/>
      <c r="FV176" s="570"/>
      <c r="FW176" s="570"/>
      <c r="FX176" s="570"/>
      <c r="FY176" s="570"/>
      <c r="FZ176" s="570"/>
      <c r="GA176" s="570"/>
      <c r="GB176" s="570"/>
      <c r="GC176" s="570"/>
      <c r="GD176" s="570"/>
      <c r="GE176" s="570"/>
      <c r="GF176" s="570"/>
      <c r="GG176" s="570"/>
      <c r="GH176" s="570"/>
      <c r="GI176" s="570"/>
      <c r="GJ176" s="570"/>
      <c r="GK176" s="570"/>
      <c r="GL176" s="570"/>
      <c r="GM176" s="570"/>
      <c r="GN176" s="570"/>
      <c r="GO176" s="570"/>
      <c r="GP176" s="570"/>
      <c r="GQ176" s="570"/>
      <c r="GR176" s="570"/>
      <c r="GS176" s="570"/>
      <c r="GT176" s="570"/>
      <c r="GU176" s="570"/>
      <c r="GV176" s="570"/>
      <c r="GW176" s="570"/>
      <c r="GX176" s="570"/>
      <c r="GY176" s="570"/>
      <c r="GZ176" s="570"/>
      <c r="HA176" s="570"/>
      <c r="HB176" s="570"/>
      <c r="HC176" s="570"/>
      <c r="HD176" s="570"/>
      <c r="HE176" s="570"/>
      <c r="HF176" s="570"/>
      <c r="HG176" s="570"/>
      <c r="HH176" s="570"/>
      <c r="HI176" s="570"/>
      <c r="HJ176" s="570"/>
      <c r="HK176" s="570"/>
      <c r="HL176" s="570"/>
      <c r="HM176" s="570"/>
      <c r="HN176" s="570"/>
    </row>
    <row r="177" spans="1:222" ht="25.5" thickBot="1" x14ac:dyDescent="0.35">
      <c r="A177" s="700" t="s">
        <v>1213</v>
      </c>
      <c r="B177" s="701"/>
      <c r="C177" s="702"/>
      <c r="D177" s="578" t="s">
        <v>1278</v>
      </c>
      <c r="E177" s="27"/>
      <c r="F177" s="131"/>
      <c r="G177" s="132"/>
      <c r="H177" s="125"/>
      <c r="I177" s="126"/>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27"/>
      <c r="CS177" s="127"/>
      <c r="CT177" s="127"/>
      <c r="CU177" s="127"/>
      <c r="CV177" s="127"/>
      <c r="CW177" s="127"/>
      <c r="CX177" s="127"/>
      <c r="CY177" s="127"/>
      <c r="CZ177" s="127"/>
      <c r="DA177" s="127"/>
      <c r="DB177" s="127"/>
      <c r="DC177" s="127"/>
      <c r="DD177" s="127"/>
      <c r="DE177" s="127"/>
      <c r="DF177" s="127"/>
      <c r="DG177" s="127"/>
      <c r="DH177" s="127"/>
      <c r="DI177" s="127"/>
      <c r="DJ177" s="127"/>
      <c r="DK177" s="127"/>
      <c r="DL177" s="127"/>
      <c r="DM177" s="127"/>
      <c r="DN177" s="127"/>
      <c r="DO177" s="127"/>
      <c r="DP177" s="672"/>
      <c r="DQ177" s="176"/>
      <c r="DR177" s="176"/>
      <c r="DS177" s="176"/>
      <c r="DT177" s="570"/>
      <c r="DU177" s="570"/>
      <c r="DV177" s="570"/>
      <c r="DW177" s="570"/>
      <c r="DX177" s="570"/>
      <c r="DY177" s="570"/>
      <c r="DZ177" s="570"/>
      <c r="EA177" s="570"/>
      <c r="EB177" s="570"/>
      <c r="EC177" s="570"/>
      <c r="ED177" s="570"/>
      <c r="EE177" s="570"/>
      <c r="EF177" s="570"/>
      <c r="EG177" s="570"/>
      <c r="EH177" s="570"/>
      <c r="EI177" s="570"/>
      <c r="EJ177" s="570"/>
      <c r="EK177" s="570"/>
      <c r="EL177" s="570"/>
      <c r="EM177" s="570"/>
      <c r="EN177" s="570"/>
      <c r="EO177" s="570"/>
      <c r="EP177" s="570"/>
      <c r="EQ177" s="570"/>
      <c r="ER177" s="570"/>
      <c r="ES177" s="570"/>
      <c r="ET177" s="570"/>
      <c r="EU177" s="570"/>
      <c r="EV177" s="570"/>
      <c r="EW177" s="570"/>
      <c r="EX177" s="570"/>
      <c r="EY177" s="570"/>
      <c r="EZ177" s="570"/>
      <c r="FA177" s="570"/>
      <c r="FB177" s="570"/>
      <c r="FC177" s="570"/>
      <c r="FD177" s="570"/>
      <c r="FE177" s="570"/>
      <c r="FF177" s="570"/>
      <c r="FG177" s="570"/>
      <c r="FH177" s="570"/>
      <c r="FI177" s="570"/>
      <c r="FJ177" s="570"/>
      <c r="FK177" s="570"/>
      <c r="FL177" s="570"/>
      <c r="FM177" s="570"/>
      <c r="FN177" s="570"/>
      <c r="FO177" s="570"/>
      <c r="FP177" s="570"/>
      <c r="FQ177" s="570"/>
      <c r="FR177" s="570"/>
      <c r="FS177" s="570"/>
      <c r="FT177" s="570"/>
      <c r="FU177" s="570"/>
      <c r="FV177" s="570"/>
      <c r="FW177" s="570"/>
      <c r="FX177" s="570"/>
      <c r="FY177" s="570"/>
      <c r="FZ177" s="570"/>
      <c r="GA177" s="570"/>
      <c r="GB177" s="570"/>
      <c r="GC177" s="570"/>
      <c r="GD177" s="570"/>
      <c r="GE177" s="570"/>
      <c r="GF177" s="570"/>
      <c r="GG177" s="570"/>
      <c r="GH177" s="570"/>
      <c r="GI177" s="570"/>
      <c r="GJ177" s="570"/>
      <c r="GK177" s="570"/>
      <c r="GL177" s="570"/>
      <c r="GM177" s="570"/>
      <c r="GN177" s="570"/>
      <c r="GO177" s="570"/>
      <c r="GP177" s="570"/>
      <c r="GQ177" s="570"/>
      <c r="GR177" s="570"/>
      <c r="GS177" s="570"/>
      <c r="GT177" s="570"/>
      <c r="GU177" s="570"/>
      <c r="GV177" s="570"/>
      <c r="GW177" s="570"/>
      <c r="GX177" s="570"/>
      <c r="GY177" s="570"/>
      <c r="GZ177" s="570"/>
      <c r="HA177" s="570"/>
      <c r="HB177" s="570"/>
      <c r="HC177" s="570"/>
      <c r="HD177" s="570"/>
      <c r="HE177" s="570"/>
      <c r="HF177" s="570"/>
      <c r="HG177" s="570"/>
      <c r="HH177" s="570"/>
      <c r="HI177" s="570"/>
      <c r="HJ177" s="570"/>
      <c r="HK177" s="570"/>
      <c r="HL177" s="570"/>
      <c r="HM177" s="570"/>
      <c r="HN177" s="570"/>
    </row>
    <row r="178" spans="1:222" ht="14.5" thickBot="1" x14ac:dyDescent="0.35">
      <c r="A178" s="777" t="s">
        <v>1213</v>
      </c>
      <c r="B178" s="778"/>
      <c r="C178" s="719"/>
      <c r="D178" s="168" t="s">
        <v>129</v>
      </c>
      <c r="E178" s="219"/>
      <c r="F178" s="131"/>
      <c r="G178" s="132"/>
      <c r="H178" s="125"/>
      <c r="I178" s="126"/>
      <c r="J178" s="127"/>
      <c r="K178" s="150"/>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27"/>
      <c r="CS178" s="127"/>
      <c r="CT178" s="127"/>
      <c r="CU178" s="127"/>
      <c r="CV178" s="127"/>
      <c r="CW178" s="127"/>
      <c r="CX178" s="127"/>
      <c r="CY178" s="127"/>
      <c r="CZ178" s="127"/>
      <c r="DA178" s="127"/>
      <c r="DB178" s="127"/>
      <c r="DC178" s="127"/>
      <c r="DD178" s="127"/>
      <c r="DE178" s="127"/>
      <c r="DF178" s="127"/>
      <c r="DG178" s="127"/>
      <c r="DH178" s="127"/>
      <c r="DI178" s="127"/>
      <c r="DJ178" s="127"/>
      <c r="DK178" s="127"/>
      <c r="DL178" s="127"/>
      <c r="DM178" s="127"/>
      <c r="DN178" s="127"/>
      <c r="DO178" s="127"/>
      <c r="DP178" s="672"/>
      <c r="DQ178" s="176"/>
      <c r="DR178" s="176"/>
      <c r="DS178" s="176"/>
      <c r="DT178" s="570"/>
      <c r="DU178" s="570"/>
      <c r="DV178" s="570"/>
      <c r="DW178" s="570"/>
      <c r="DX178" s="570"/>
      <c r="DY178" s="570"/>
      <c r="DZ178" s="570"/>
      <c r="EA178" s="570"/>
      <c r="EB178" s="570"/>
      <c r="EC178" s="570"/>
      <c r="ED178" s="570"/>
      <c r="EE178" s="570"/>
      <c r="EF178" s="570"/>
      <c r="EG178" s="570"/>
      <c r="EH178" s="570"/>
      <c r="EI178" s="570"/>
      <c r="EJ178" s="570"/>
      <c r="EK178" s="570"/>
      <c r="EL178" s="570"/>
      <c r="EM178" s="570"/>
      <c r="EN178" s="570"/>
      <c r="EO178" s="570"/>
      <c r="EP178" s="570"/>
      <c r="EQ178" s="570"/>
      <c r="ER178" s="570"/>
      <c r="ES178" s="570"/>
      <c r="ET178" s="570"/>
      <c r="EU178" s="570"/>
      <c r="EV178" s="570"/>
      <c r="EW178" s="570"/>
      <c r="EX178" s="570"/>
      <c r="EY178" s="570"/>
      <c r="EZ178" s="570"/>
      <c r="FA178" s="570"/>
      <c r="FB178" s="570"/>
      <c r="FC178" s="570"/>
      <c r="FD178" s="570"/>
      <c r="FE178" s="570"/>
      <c r="FF178" s="570"/>
      <c r="FG178" s="570"/>
      <c r="FH178" s="570"/>
      <c r="FI178" s="570"/>
      <c r="FJ178" s="570"/>
      <c r="FK178" s="570"/>
      <c r="FL178" s="570"/>
      <c r="FM178" s="570"/>
      <c r="FN178" s="570"/>
      <c r="FO178" s="570"/>
      <c r="FP178" s="570"/>
      <c r="FQ178" s="570"/>
      <c r="FR178" s="570"/>
      <c r="FS178" s="570"/>
      <c r="FT178" s="570"/>
      <c r="FU178" s="570"/>
      <c r="FV178" s="570"/>
      <c r="FW178" s="570"/>
      <c r="FX178" s="570"/>
      <c r="FY178" s="570"/>
      <c r="FZ178" s="570"/>
      <c r="GA178" s="570"/>
      <c r="GB178" s="570"/>
      <c r="GC178" s="570"/>
      <c r="GD178" s="570"/>
      <c r="GE178" s="570"/>
      <c r="GF178" s="570"/>
      <c r="GG178" s="570"/>
      <c r="GH178" s="570"/>
      <c r="GI178" s="570"/>
      <c r="GJ178" s="570"/>
      <c r="GK178" s="570"/>
      <c r="GL178" s="570"/>
      <c r="GM178" s="570"/>
      <c r="GN178" s="570"/>
      <c r="GO178" s="570"/>
      <c r="GP178" s="570"/>
      <c r="GQ178" s="570"/>
      <c r="GR178" s="570"/>
      <c r="GS178" s="570"/>
      <c r="GT178" s="570"/>
      <c r="GU178" s="570"/>
      <c r="GV178" s="570"/>
      <c r="GW178" s="570"/>
      <c r="GX178" s="570"/>
      <c r="GY178" s="570"/>
      <c r="GZ178" s="570"/>
      <c r="HA178" s="570"/>
      <c r="HB178" s="570"/>
      <c r="HC178" s="570"/>
      <c r="HD178" s="570"/>
      <c r="HE178" s="570"/>
      <c r="HF178" s="570"/>
      <c r="HG178" s="570"/>
      <c r="HH178" s="570"/>
      <c r="HI178" s="570"/>
      <c r="HJ178" s="570"/>
      <c r="HK178" s="570"/>
      <c r="HL178" s="570"/>
      <c r="HM178" s="570"/>
      <c r="HN178" s="570"/>
    </row>
    <row r="179" spans="1:222" ht="25.5" thickBot="1" x14ac:dyDescent="0.35">
      <c r="A179" s="568" t="s">
        <v>1209</v>
      </c>
      <c r="B179" s="38">
        <v>39</v>
      </c>
      <c r="C179" s="569" t="s">
        <v>1210</v>
      </c>
      <c r="D179" s="39" t="s">
        <v>695</v>
      </c>
      <c r="E179" s="26"/>
      <c r="F179" s="191"/>
      <c r="G179" s="259"/>
      <c r="H179" s="125"/>
      <c r="I179" s="143"/>
      <c r="J179" s="144">
        <f>+COUNTIF(L179:DO179, "Y")</f>
        <v>0</v>
      </c>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144"/>
      <c r="DP179" s="671"/>
      <c r="DQ179" s="176"/>
      <c r="DR179" s="176"/>
      <c r="DS179" s="176"/>
      <c r="DT179" s="570"/>
      <c r="DU179" s="570"/>
      <c r="DV179" s="570"/>
      <c r="DW179" s="570"/>
      <c r="DX179" s="570"/>
      <c r="DY179" s="570"/>
      <c r="DZ179" s="570"/>
      <c r="EA179" s="570"/>
      <c r="EB179" s="570"/>
      <c r="EC179" s="570"/>
      <c r="ED179" s="570"/>
      <c r="EE179" s="570"/>
      <c r="EF179" s="570"/>
      <c r="EG179" s="570"/>
      <c r="EH179" s="570"/>
      <c r="EI179" s="570"/>
      <c r="EJ179" s="570"/>
      <c r="EK179" s="570"/>
      <c r="EL179" s="570"/>
      <c r="EM179" s="570"/>
      <c r="EN179" s="570"/>
      <c r="EO179" s="570"/>
      <c r="EP179" s="570"/>
      <c r="EQ179" s="570"/>
      <c r="ER179" s="570"/>
      <c r="ES179" s="570"/>
      <c r="ET179" s="570"/>
      <c r="EU179" s="570"/>
      <c r="EV179" s="570"/>
      <c r="EW179" s="570"/>
      <c r="EX179" s="570"/>
      <c r="EY179" s="570"/>
      <c r="EZ179" s="570"/>
      <c r="FA179" s="570"/>
      <c r="FB179" s="570"/>
      <c r="FC179" s="570"/>
      <c r="FD179" s="570"/>
      <c r="FE179" s="570"/>
      <c r="FF179" s="570"/>
      <c r="FG179" s="570"/>
      <c r="FH179" s="570"/>
      <c r="FI179" s="570"/>
      <c r="FJ179" s="570"/>
      <c r="FK179" s="570"/>
      <c r="FL179" s="570"/>
      <c r="FM179" s="570"/>
      <c r="FN179" s="570"/>
      <c r="FO179" s="570"/>
      <c r="FP179" s="570"/>
      <c r="FQ179" s="570"/>
      <c r="FR179" s="570"/>
      <c r="FS179" s="570"/>
      <c r="FT179" s="570"/>
      <c r="FU179" s="570"/>
      <c r="FV179" s="570"/>
      <c r="FW179" s="570"/>
      <c r="FX179" s="570"/>
      <c r="FY179" s="570"/>
      <c r="FZ179" s="570"/>
      <c r="GA179" s="570"/>
      <c r="GB179" s="570"/>
      <c r="GC179" s="570"/>
      <c r="GD179" s="570"/>
      <c r="GE179" s="570"/>
      <c r="GF179" s="570"/>
      <c r="GG179" s="570"/>
      <c r="GH179" s="570"/>
      <c r="GI179" s="570"/>
      <c r="GJ179" s="570"/>
      <c r="GK179" s="570"/>
      <c r="GL179" s="570"/>
      <c r="GM179" s="570"/>
      <c r="GN179" s="570"/>
      <c r="GO179" s="570"/>
      <c r="GP179" s="570"/>
      <c r="GQ179" s="570"/>
      <c r="GR179" s="570"/>
      <c r="GS179" s="570"/>
      <c r="GT179" s="570"/>
      <c r="GU179" s="570"/>
      <c r="GV179" s="570"/>
      <c r="GW179" s="570"/>
      <c r="GX179" s="570"/>
      <c r="GY179" s="570"/>
      <c r="GZ179" s="570"/>
      <c r="HA179" s="570"/>
      <c r="HB179" s="570"/>
      <c r="HC179" s="570"/>
      <c r="HD179" s="570"/>
      <c r="HE179" s="570"/>
      <c r="HF179" s="570"/>
      <c r="HG179" s="570"/>
      <c r="HH179" s="570"/>
      <c r="HI179" s="570"/>
      <c r="HJ179" s="570"/>
      <c r="HK179" s="570"/>
      <c r="HL179" s="570"/>
      <c r="HM179" s="570"/>
      <c r="HN179" s="570"/>
    </row>
    <row r="180" spans="1:222" ht="14.5" thickBot="1" x14ac:dyDescent="0.35">
      <c r="A180" s="696" t="s">
        <v>1213</v>
      </c>
      <c r="B180" s="697"/>
      <c r="C180" s="697"/>
      <c r="D180" s="145" t="s">
        <v>1279</v>
      </c>
      <c r="E180" s="30"/>
      <c r="F180" s="191"/>
      <c r="G180" s="259"/>
      <c r="H180" s="125"/>
      <c r="I180" s="146"/>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7"/>
      <c r="CU180" s="127"/>
      <c r="CV180" s="127"/>
      <c r="CW180" s="127"/>
      <c r="CX180" s="127"/>
      <c r="CY180" s="127"/>
      <c r="CZ180" s="127"/>
      <c r="DA180" s="127"/>
      <c r="DB180" s="127"/>
      <c r="DC180" s="127"/>
      <c r="DD180" s="127"/>
      <c r="DE180" s="127"/>
      <c r="DF180" s="127"/>
      <c r="DG180" s="127"/>
      <c r="DH180" s="127"/>
      <c r="DI180" s="127"/>
      <c r="DJ180" s="127"/>
      <c r="DK180" s="127"/>
      <c r="DL180" s="127"/>
      <c r="DM180" s="127"/>
      <c r="DN180" s="127"/>
      <c r="DO180" s="127"/>
      <c r="DP180" s="672"/>
      <c r="DQ180" s="176"/>
      <c r="DR180" s="176"/>
      <c r="DS180" s="176"/>
      <c r="DT180" s="570"/>
      <c r="DU180" s="570"/>
      <c r="DV180" s="570"/>
      <c r="DW180" s="570"/>
      <c r="DX180" s="570"/>
      <c r="DY180" s="570"/>
      <c r="DZ180" s="570"/>
      <c r="EA180" s="570"/>
      <c r="EB180" s="570"/>
      <c r="EC180" s="570"/>
      <c r="ED180" s="570"/>
      <c r="EE180" s="570"/>
      <c r="EF180" s="570"/>
      <c r="EG180" s="570"/>
      <c r="EH180" s="570"/>
      <c r="EI180" s="570"/>
      <c r="EJ180" s="570"/>
      <c r="EK180" s="570"/>
      <c r="EL180" s="570"/>
      <c r="EM180" s="570"/>
      <c r="EN180" s="570"/>
      <c r="EO180" s="570"/>
      <c r="EP180" s="570"/>
      <c r="EQ180" s="570"/>
      <c r="ER180" s="570"/>
      <c r="ES180" s="570"/>
      <c r="ET180" s="570"/>
      <c r="EU180" s="570"/>
      <c r="EV180" s="570"/>
      <c r="EW180" s="570"/>
      <c r="EX180" s="570"/>
      <c r="EY180" s="570"/>
      <c r="EZ180" s="570"/>
      <c r="FA180" s="570"/>
      <c r="FB180" s="570"/>
      <c r="FC180" s="570"/>
      <c r="FD180" s="570"/>
      <c r="FE180" s="570"/>
      <c r="FF180" s="570"/>
      <c r="FG180" s="570"/>
      <c r="FH180" s="570"/>
      <c r="FI180" s="570"/>
      <c r="FJ180" s="570"/>
      <c r="FK180" s="570"/>
      <c r="FL180" s="570"/>
      <c r="FM180" s="570"/>
      <c r="FN180" s="570"/>
      <c r="FO180" s="570"/>
      <c r="FP180" s="570"/>
      <c r="FQ180" s="570"/>
      <c r="FR180" s="570"/>
      <c r="FS180" s="570"/>
      <c r="FT180" s="570"/>
      <c r="FU180" s="570"/>
      <c r="FV180" s="570"/>
      <c r="FW180" s="570"/>
      <c r="FX180" s="570"/>
      <c r="FY180" s="570"/>
      <c r="FZ180" s="570"/>
      <c r="GA180" s="570"/>
      <c r="GB180" s="570"/>
      <c r="GC180" s="570"/>
      <c r="GD180" s="570"/>
      <c r="GE180" s="570"/>
      <c r="GF180" s="570"/>
      <c r="GG180" s="570"/>
      <c r="GH180" s="570"/>
      <c r="GI180" s="570"/>
      <c r="GJ180" s="570"/>
      <c r="GK180" s="570"/>
      <c r="GL180" s="570"/>
      <c r="GM180" s="570"/>
      <c r="GN180" s="570"/>
      <c r="GO180" s="570"/>
      <c r="GP180" s="570"/>
      <c r="GQ180" s="570"/>
      <c r="GR180" s="570"/>
      <c r="GS180" s="570"/>
      <c r="GT180" s="570"/>
      <c r="GU180" s="570"/>
      <c r="GV180" s="570"/>
      <c r="GW180" s="570"/>
      <c r="GX180" s="570"/>
      <c r="GY180" s="570"/>
      <c r="GZ180" s="570"/>
      <c r="HA180" s="570"/>
      <c r="HB180" s="570"/>
      <c r="HC180" s="570"/>
      <c r="HD180" s="570"/>
      <c r="HE180" s="570"/>
      <c r="HF180" s="570"/>
      <c r="HG180" s="570"/>
      <c r="HH180" s="570"/>
      <c r="HI180" s="570"/>
      <c r="HJ180" s="570"/>
      <c r="HK180" s="570"/>
      <c r="HL180" s="570"/>
      <c r="HM180" s="570"/>
      <c r="HN180" s="570"/>
    </row>
    <row r="181" spans="1:222" ht="14.5" thickBot="1" x14ac:dyDescent="0.35">
      <c r="A181" s="698" t="s">
        <v>1213</v>
      </c>
      <c r="B181" s="676"/>
      <c r="C181" s="676"/>
      <c r="D181" s="578" t="s">
        <v>1280</v>
      </c>
      <c r="E181" s="20"/>
      <c r="F181" s="191"/>
      <c r="G181" s="259"/>
      <c r="H181" s="125"/>
      <c r="I181" s="146"/>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27"/>
      <c r="CS181" s="127"/>
      <c r="CT181" s="127"/>
      <c r="CU181" s="127"/>
      <c r="CV181" s="127"/>
      <c r="CW181" s="127"/>
      <c r="CX181" s="127"/>
      <c r="CY181" s="127"/>
      <c r="CZ181" s="127"/>
      <c r="DA181" s="127"/>
      <c r="DB181" s="127"/>
      <c r="DC181" s="127"/>
      <c r="DD181" s="127"/>
      <c r="DE181" s="127"/>
      <c r="DF181" s="127"/>
      <c r="DG181" s="127"/>
      <c r="DH181" s="127"/>
      <c r="DI181" s="127"/>
      <c r="DJ181" s="127"/>
      <c r="DK181" s="127"/>
      <c r="DL181" s="127"/>
      <c r="DM181" s="127"/>
      <c r="DN181" s="127"/>
      <c r="DO181" s="127"/>
      <c r="DP181" s="672"/>
      <c r="DQ181" s="176"/>
      <c r="DR181" s="176"/>
      <c r="DS181" s="176"/>
      <c r="DT181" s="570"/>
      <c r="DU181" s="570"/>
      <c r="DV181" s="570"/>
      <c r="DW181" s="570"/>
      <c r="DX181" s="570"/>
      <c r="DY181" s="570"/>
      <c r="DZ181" s="570"/>
      <c r="EA181" s="570"/>
      <c r="EB181" s="570"/>
      <c r="EC181" s="570"/>
      <c r="ED181" s="570"/>
      <c r="EE181" s="570"/>
      <c r="EF181" s="570"/>
      <c r="EG181" s="570"/>
      <c r="EH181" s="570"/>
      <c r="EI181" s="570"/>
      <c r="EJ181" s="570"/>
      <c r="EK181" s="570"/>
      <c r="EL181" s="570"/>
      <c r="EM181" s="570"/>
      <c r="EN181" s="570"/>
      <c r="EO181" s="570"/>
      <c r="EP181" s="570"/>
      <c r="EQ181" s="570"/>
      <c r="ER181" s="570"/>
      <c r="ES181" s="570"/>
      <c r="ET181" s="570"/>
      <c r="EU181" s="570"/>
      <c r="EV181" s="570"/>
      <c r="EW181" s="570"/>
      <c r="EX181" s="570"/>
      <c r="EY181" s="570"/>
      <c r="EZ181" s="570"/>
      <c r="FA181" s="570"/>
      <c r="FB181" s="570"/>
      <c r="FC181" s="570"/>
      <c r="FD181" s="570"/>
      <c r="FE181" s="570"/>
      <c r="FF181" s="570"/>
      <c r="FG181" s="570"/>
      <c r="FH181" s="570"/>
      <c r="FI181" s="570"/>
      <c r="FJ181" s="570"/>
      <c r="FK181" s="570"/>
      <c r="FL181" s="570"/>
      <c r="FM181" s="570"/>
      <c r="FN181" s="570"/>
      <c r="FO181" s="570"/>
      <c r="FP181" s="570"/>
      <c r="FQ181" s="570"/>
      <c r="FR181" s="570"/>
      <c r="FS181" s="570"/>
      <c r="FT181" s="570"/>
      <c r="FU181" s="570"/>
      <c r="FV181" s="570"/>
      <c r="FW181" s="570"/>
      <c r="FX181" s="570"/>
      <c r="FY181" s="570"/>
      <c r="FZ181" s="570"/>
      <c r="GA181" s="570"/>
      <c r="GB181" s="570"/>
      <c r="GC181" s="570"/>
      <c r="GD181" s="570"/>
      <c r="GE181" s="570"/>
      <c r="GF181" s="570"/>
      <c r="GG181" s="570"/>
      <c r="GH181" s="570"/>
      <c r="GI181" s="570"/>
      <c r="GJ181" s="570"/>
      <c r="GK181" s="570"/>
      <c r="GL181" s="570"/>
      <c r="GM181" s="570"/>
      <c r="GN181" s="570"/>
      <c r="GO181" s="570"/>
      <c r="GP181" s="570"/>
      <c r="GQ181" s="570"/>
      <c r="GR181" s="570"/>
      <c r="GS181" s="570"/>
      <c r="GT181" s="570"/>
      <c r="GU181" s="570"/>
      <c r="GV181" s="570"/>
      <c r="GW181" s="570"/>
      <c r="GX181" s="570"/>
      <c r="GY181" s="570"/>
      <c r="GZ181" s="570"/>
      <c r="HA181" s="570"/>
      <c r="HB181" s="570"/>
      <c r="HC181" s="570"/>
      <c r="HD181" s="570"/>
      <c r="HE181" s="570"/>
      <c r="HF181" s="570"/>
      <c r="HG181" s="570"/>
      <c r="HH181" s="570"/>
      <c r="HI181" s="570"/>
      <c r="HJ181" s="570"/>
      <c r="HK181" s="570"/>
      <c r="HL181" s="570"/>
      <c r="HM181" s="570"/>
      <c r="HN181" s="570"/>
    </row>
    <row r="182" spans="1:222" ht="14.5" thickBot="1" x14ac:dyDescent="0.35">
      <c r="A182" s="698" t="s">
        <v>1213</v>
      </c>
      <c r="B182" s="676"/>
      <c r="C182" s="676"/>
      <c r="D182" s="578" t="s">
        <v>1216</v>
      </c>
      <c r="E182" s="20"/>
      <c r="F182" s="191"/>
      <c r="G182" s="259"/>
      <c r="H182" s="125"/>
      <c r="I182" s="146"/>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CV182" s="127"/>
      <c r="CW182" s="127"/>
      <c r="CX182" s="127"/>
      <c r="CY182" s="127"/>
      <c r="CZ182" s="127"/>
      <c r="DA182" s="127"/>
      <c r="DB182" s="127"/>
      <c r="DC182" s="127"/>
      <c r="DD182" s="127"/>
      <c r="DE182" s="127"/>
      <c r="DF182" s="127"/>
      <c r="DG182" s="127"/>
      <c r="DH182" s="127"/>
      <c r="DI182" s="127"/>
      <c r="DJ182" s="127"/>
      <c r="DK182" s="127"/>
      <c r="DL182" s="127"/>
      <c r="DM182" s="127"/>
      <c r="DN182" s="127"/>
      <c r="DO182" s="127"/>
      <c r="DP182" s="672"/>
      <c r="DQ182" s="176"/>
      <c r="DR182" s="176"/>
      <c r="DS182" s="176"/>
      <c r="DT182" s="570"/>
      <c r="DU182" s="570"/>
      <c r="DV182" s="570"/>
      <c r="DW182" s="570"/>
      <c r="DX182" s="570"/>
      <c r="DY182" s="570"/>
      <c r="DZ182" s="570"/>
      <c r="EA182" s="570"/>
      <c r="EB182" s="570"/>
      <c r="EC182" s="570"/>
      <c r="ED182" s="570"/>
      <c r="EE182" s="570"/>
      <c r="EF182" s="570"/>
      <c r="EG182" s="570"/>
      <c r="EH182" s="570"/>
      <c r="EI182" s="570"/>
      <c r="EJ182" s="570"/>
      <c r="EK182" s="570"/>
      <c r="EL182" s="570"/>
      <c r="EM182" s="570"/>
      <c r="EN182" s="570"/>
      <c r="EO182" s="570"/>
      <c r="EP182" s="570"/>
      <c r="EQ182" s="570"/>
      <c r="ER182" s="570"/>
      <c r="ES182" s="570"/>
      <c r="ET182" s="570"/>
      <c r="EU182" s="570"/>
      <c r="EV182" s="570"/>
      <c r="EW182" s="570"/>
      <c r="EX182" s="570"/>
      <c r="EY182" s="570"/>
      <c r="EZ182" s="570"/>
      <c r="FA182" s="570"/>
      <c r="FB182" s="570"/>
      <c r="FC182" s="570"/>
      <c r="FD182" s="570"/>
      <c r="FE182" s="570"/>
      <c r="FF182" s="570"/>
      <c r="FG182" s="570"/>
      <c r="FH182" s="570"/>
      <c r="FI182" s="570"/>
      <c r="FJ182" s="570"/>
      <c r="FK182" s="570"/>
      <c r="FL182" s="570"/>
      <c r="FM182" s="570"/>
      <c r="FN182" s="570"/>
      <c r="FO182" s="570"/>
      <c r="FP182" s="570"/>
      <c r="FQ182" s="570"/>
      <c r="FR182" s="570"/>
      <c r="FS182" s="570"/>
      <c r="FT182" s="570"/>
      <c r="FU182" s="570"/>
      <c r="FV182" s="570"/>
      <c r="FW182" s="570"/>
      <c r="FX182" s="570"/>
      <c r="FY182" s="570"/>
      <c r="FZ182" s="570"/>
      <c r="GA182" s="570"/>
      <c r="GB182" s="570"/>
      <c r="GC182" s="570"/>
      <c r="GD182" s="570"/>
      <c r="GE182" s="570"/>
      <c r="GF182" s="570"/>
      <c r="GG182" s="570"/>
      <c r="GH182" s="570"/>
      <c r="GI182" s="570"/>
      <c r="GJ182" s="570"/>
      <c r="GK182" s="570"/>
      <c r="GL182" s="570"/>
      <c r="GM182" s="570"/>
      <c r="GN182" s="570"/>
      <c r="GO182" s="570"/>
      <c r="GP182" s="570"/>
      <c r="GQ182" s="570"/>
      <c r="GR182" s="570"/>
      <c r="GS182" s="570"/>
      <c r="GT182" s="570"/>
      <c r="GU182" s="570"/>
      <c r="GV182" s="570"/>
      <c r="GW182" s="570"/>
      <c r="GX182" s="570"/>
      <c r="GY182" s="570"/>
      <c r="GZ182" s="570"/>
      <c r="HA182" s="570"/>
      <c r="HB182" s="570"/>
      <c r="HC182" s="570"/>
      <c r="HD182" s="570"/>
      <c r="HE182" s="570"/>
      <c r="HF182" s="570"/>
      <c r="HG182" s="570"/>
      <c r="HH182" s="570"/>
      <c r="HI182" s="570"/>
      <c r="HJ182" s="570"/>
      <c r="HK182" s="570"/>
      <c r="HL182" s="570"/>
      <c r="HM182" s="570"/>
      <c r="HN182" s="570"/>
    </row>
    <row r="183" spans="1:222" ht="14.5" thickBot="1" x14ac:dyDescent="0.35">
      <c r="A183" s="699" t="s">
        <v>1213</v>
      </c>
      <c r="B183" s="679"/>
      <c r="C183" s="679"/>
      <c r="D183" s="168" t="s">
        <v>129</v>
      </c>
      <c r="E183" s="169"/>
      <c r="F183" s="191"/>
      <c r="G183" s="259"/>
      <c r="H183" s="125"/>
      <c r="I183" s="146"/>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27"/>
      <c r="CS183" s="127"/>
      <c r="CT183" s="127"/>
      <c r="CU183" s="127"/>
      <c r="CV183" s="127"/>
      <c r="CW183" s="127"/>
      <c r="CX183" s="127"/>
      <c r="CY183" s="127"/>
      <c r="CZ183" s="127"/>
      <c r="DA183" s="127"/>
      <c r="DB183" s="127"/>
      <c r="DC183" s="127"/>
      <c r="DD183" s="127"/>
      <c r="DE183" s="127"/>
      <c r="DF183" s="127"/>
      <c r="DG183" s="127"/>
      <c r="DH183" s="127"/>
      <c r="DI183" s="127"/>
      <c r="DJ183" s="127"/>
      <c r="DK183" s="127"/>
      <c r="DL183" s="127"/>
      <c r="DM183" s="127"/>
      <c r="DN183" s="127"/>
      <c r="DO183" s="127"/>
      <c r="DP183" s="672"/>
      <c r="DQ183" s="176"/>
      <c r="DR183" s="176"/>
      <c r="DS183" s="176"/>
      <c r="DT183" s="570"/>
      <c r="DU183" s="570"/>
      <c r="DV183" s="570"/>
      <c r="DW183" s="570"/>
      <c r="DX183" s="570"/>
      <c r="DY183" s="570"/>
      <c r="DZ183" s="570"/>
      <c r="EA183" s="570"/>
      <c r="EB183" s="570"/>
      <c r="EC183" s="570"/>
      <c r="ED183" s="570"/>
      <c r="EE183" s="570"/>
      <c r="EF183" s="570"/>
      <c r="EG183" s="570"/>
      <c r="EH183" s="570"/>
      <c r="EI183" s="570"/>
      <c r="EJ183" s="570"/>
      <c r="EK183" s="570"/>
      <c r="EL183" s="570"/>
      <c r="EM183" s="570"/>
      <c r="EN183" s="570"/>
      <c r="EO183" s="570"/>
      <c r="EP183" s="570"/>
      <c r="EQ183" s="570"/>
      <c r="ER183" s="570"/>
      <c r="ES183" s="570"/>
      <c r="ET183" s="570"/>
      <c r="EU183" s="570"/>
      <c r="EV183" s="570"/>
      <c r="EW183" s="570"/>
      <c r="EX183" s="570"/>
      <c r="EY183" s="570"/>
      <c r="EZ183" s="570"/>
      <c r="FA183" s="570"/>
      <c r="FB183" s="570"/>
      <c r="FC183" s="570"/>
      <c r="FD183" s="570"/>
      <c r="FE183" s="570"/>
      <c r="FF183" s="570"/>
      <c r="FG183" s="570"/>
      <c r="FH183" s="570"/>
      <c r="FI183" s="570"/>
      <c r="FJ183" s="570"/>
      <c r="FK183" s="570"/>
      <c r="FL183" s="570"/>
      <c r="FM183" s="570"/>
      <c r="FN183" s="570"/>
      <c r="FO183" s="570"/>
      <c r="FP183" s="570"/>
      <c r="FQ183" s="570"/>
      <c r="FR183" s="570"/>
      <c r="FS183" s="570"/>
      <c r="FT183" s="570"/>
      <c r="FU183" s="570"/>
      <c r="FV183" s="570"/>
      <c r="FW183" s="570"/>
      <c r="FX183" s="570"/>
      <c r="FY183" s="570"/>
      <c r="FZ183" s="570"/>
      <c r="GA183" s="570"/>
      <c r="GB183" s="570"/>
      <c r="GC183" s="570"/>
      <c r="GD183" s="570"/>
      <c r="GE183" s="570"/>
      <c r="GF183" s="570"/>
      <c r="GG183" s="570"/>
      <c r="GH183" s="570"/>
      <c r="GI183" s="570"/>
      <c r="GJ183" s="570"/>
      <c r="GK183" s="570"/>
      <c r="GL183" s="570"/>
      <c r="GM183" s="570"/>
      <c r="GN183" s="570"/>
      <c r="GO183" s="570"/>
      <c r="GP183" s="570"/>
      <c r="GQ183" s="570"/>
      <c r="GR183" s="570"/>
      <c r="GS183" s="570"/>
      <c r="GT183" s="570"/>
      <c r="GU183" s="570"/>
      <c r="GV183" s="570"/>
      <c r="GW183" s="570"/>
      <c r="GX183" s="570"/>
      <c r="GY183" s="570"/>
      <c r="GZ183" s="570"/>
      <c r="HA183" s="570"/>
      <c r="HB183" s="570"/>
      <c r="HC183" s="570"/>
      <c r="HD183" s="570"/>
      <c r="HE183" s="570"/>
      <c r="HF183" s="570"/>
      <c r="HG183" s="570"/>
      <c r="HH183" s="570"/>
      <c r="HI183" s="570"/>
      <c r="HJ183" s="570"/>
      <c r="HK183" s="570"/>
      <c r="HL183" s="570"/>
      <c r="HM183" s="570"/>
      <c r="HN183" s="570"/>
    </row>
    <row r="184" spans="1:222" s="138" customFormat="1" ht="50" x14ac:dyDescent="0.3">
      <c r="A184" s="155" t="s">
        <v>1209</v>
      </c>
      <c r="B184" s="569">
        <v>40</v>
      </c>
      <c r="C184" s="38" t="s">
        <v>1210</v>
      </c>
      <c r="D184" s="133" t="s">
        <v>1281</v>
      </c>
      <c r="E184" s="413" t="str">
        <f>IF('Training Tracker'!F10="Yes", "1 Yes","No, select 2 No or 3 No")</f>
        <v>No, select 2 No or 3 No</v>
      </c>
      <c r="F184" s="134"/>
      <c r="G184" s="135"/>
      <c r="H184" s="125"/>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722"/>
      <c r="DQ184" s="136"/>
      <c r="DR184" s="136"/>
      <c r="DS184" s="136"/>
      <c r="DT184" s="136"/>
      <c r="DU184" s="136"/>
      <c r="DV184" s="136"/>
      <c r="DW184" s="136"/>
      <c r="DX184" s="136"/>
      <c r="DY184" s="136"/>
      <c r="DZ184" s="136"/>
      <c r="EA184" s="136"/>
      <c r="EB184" s="136"/>
      <c r="EC184" s="136"/>
      <c r="ED184" s="136"/>
      <c r="EE184" s="136"/>
      <c r="EF184" s="136"/>
      <c r="EG184" s="136"/>
      <c r="EH184" s="136"/>
      <c r="EI184" s="136"/>
      <c r="EJ184" s="136"/>
      <c r="EK184" s="136"/>
      <c r="EL184" s="136"/>
      <c r="EM184" s="136"/>
      <c r="EN184" s="136"/>
      <c r="EO184" s="136"/>
      <c r="EP184" s="136"/>
      <c r="EQ184" s="136"/>
      <c r="ER184" s="136"/>
      <c r="ES184" s="136"/>
      <c r="ET184" s="136"/>
      <c r="EU184" s="136"/>
      <c r="EV184" s="136"/>
      <c r="EW184" s="136"/>
      <c r="EX184" s="136"/>
      <c r="EY184" s="136"/>
      <c r="EZ184" s="136"/>
      <c r="FA184" s="136"/>
      <c r="FB184" s="136"/>
      <c r="FC184" s="136"/>
      <c r="FD184" s="136"/>
      <c r="FE184" s="136"/>
      <c r="FF184" s="136"/>
      <c r="FG184" s="136"/>
      <c r="FH184" s="136"/>
      <c r="FI184" s="136"/>
      <c r="FJ184" s="136"/>
      <c r="FK184" s="136"/>
      <c r="FL184" s="136"/>
      <c r="FM184" s="136"/>
      <c r="FN184" s="136"/>
      <c r="FO184" s="136"/>
      <c r="FP184" s="136"/>
      <c r="FQ184" s="136"/>
      <c r="FR184" s="136"/>
      <c r="FS184" s="136"/>
      <c r="FT184" s="136"/>
      <c r="FU184" s="136"/>
      <c r="FV184" s="136"/>
      <c r="FW184" s="136"/>
      <c r="FX184" s="136"/>
      <c r="FY184" s="136"/>
      <c r="FZ184" s="136"/>
      <c r="GA184" s="136"/>
      <c r="GB184" s="136"/>
      <c r="GC184" s="136"/>
      <c r="GD184" s="136"/>
      <c r="GE184" s="136"/>
      <c r="GF184" s="136"/>
      <c r="GG184" s="136"/>
      <c r="GH184" s="136"/>
      <c r="GI184" s="136"/>
      <c r="GJ184" s="136"/>
      <c r="GK184" s="136"/>
      <c r="GL184" s="136"/>
      <c r="GM184" s="136"/>
      <c r="GN184" s="136"/>
      <c r="GO184" s="136"/>
      <c r="GP184" s="136"/>
      <c r="GQ184" s="136"/>
      <c r="GR184" s="136"/>
      <c r="GS184" s="136"/>
      <c r="GT184" s="136"/>
      <c r="GU184" s="136"/>
      <c r="GV184" s="136"/>
      <c r="GW184" s="136"/>
      <c r="GX184" s="136"/>
      <c r="GY184" s="136"/>
      <c r="GZ184" s="136"/>
      <c r="HA184" s="136"/>
      <c r="HB184" s="136"/>
      <c r="HC184" s="136"/>
      <c r="HD184" s="136"/>
      <c r="HE184" s="136"/>
      <c r="HF184" s="136"/>
      <c r="HG184" s="136"/>
      <c r="HH184" s="136"/>
      <c r="HI184" s="718"/>
      <c r="HJ184" s="718"/>
      <c r="HK184" s="137"/>
      <c r="HL184" s="137"/>
      <c r="HM184" s="137"/>
      <c r="HN184" s="137"/>
    </row>
    <row r="185" spans="1:222" s="138" customFormat="1" ht="15" customHeight="1" x14ac:dyDescent="0.3">
      <c r="A185" s="702" t="s">
        <v>1213</v>
      </c>
      <c r="B185" s="676"/>
      <c r="C185" s="676"/>
      <c r="D185" s="139" t="s">
        <v>1282</v>
      </c>
      <c r="E185" s="243"/>
      <c r="F185" s="128"/>
      <c r="G185" s="129"/>
      <c r="H185" s="130"/>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720"/>
      <c r="DQ185" s="136"/>
      <c r="DR185" s="136"/>
      <c r="DS185" s="136"/>
      <c r="DT185" s="136"/>
      <c r="DU185" s="136"/>
      <c r="DV185" s="136"/>
      <c r="DW185" s="136"/>
      <c r="DX185" s="136"/>
      <c r="DY185" s="136"/>
      <c r="DZ185" s="136"/>
      <c r="EA185" s="136"/>
      <c r="EB185" s="136"/>
      <c r="EC185" s="136"/>
      <c r="ED185" s="136"/>
      <c r="EE185" s="136"/>
      <c r="EF185" s="136"/>
      <c r="EG185" s="136"/>
      <c r="EH185" s="136"/>
      <c r="EI185" s="136"/>
      <c r="EJ185" s="136"/>
      <c r="EK185" s="136"/>
      <c r="EL185" s="136"/>
      <c r="EM185" s="136"/>
      <c r="EN185" s="136"/>
      <c r="EO185" s="136"/>
      <c r="EP185" s="136"/>
      <c r="EQ185" s="136"/>
      <c r="ER185" s="136"/>
      <c r="ES185" s="136"/>
      <c r="ET185" s="136"/>
      <c r="EU185" s="136"/>
      <c r="EV185" s="136"/>
      <c r="EW185" s="136"/>
      <c r="EX185" s="136"/>
      <c r="EY185" s="136"/>
      <c r="EZ185" s="136"/>
      <c r="FA185" s="136"/>
      <c r="FB185" s="136"/>
      <c r="FC185" s="136"/>
      <c r="FD185" s="136"/>
      <c r="FE185" s="136"/>
      <c r="FF185" s="136"/>
      <c r="FG185" s="136"/>
      <c r="FH185" s="136"/>
      <c r="FI185" s="136"/>
      <c r="FJ185" s="136"/>
      <c r="FK185" s="136"/>
      <c r="FL185" s="136"/>
      <c r="FM185" s="136"/>
      <c r="FN185" s="136"/>
      <c r="FO185" s="136"/>
      <c r="FP185" s="136"/>
      <c r="FQ185" s="136"/>
      <c r="FR185" s="136"/>
      <c r="FS185" s="136"/>
      <c r="FT185" s="136"/>
      <c r="FU185" s="136"/>
      <c r="FV185" s="136"/>
      <c r="FW185" s="136"/>
      <c r="FX185" s="136"/>
      <c r="FY185" s="136"/>
      <c r="FZ185" s="136"/>
      <c r="GA185" s="136"/>
      <c r="GB185" s="136"/>
      <c r="GC185" s="136"/>
      <c r="GD185" s="136"/>
      <c r="GE185" s="136"/>
      <c r="GF185" s="136"/>
      <c r="GG185" s="136"/>
      <c r="GH185" s="136"/>
      <c r="GI185" s="136"/>
      <c r="GJ185" s="136"/>
      <c r="GK185" s="136"/>
      <c r="GL185" s="136"/>
      <c r="GM185" s="136"/>
      <c r="GN185" s="136"/>
      <c r="GO185" s="136"/>
      <c r="GP185" s="136"/>
      <c r="GQ185" s="136"/>
      <c r="GR185" s="136"/>
      <c r="GS185" s="136"/>
      <c r="GT185" s="136"/>
      <c r="GU185" s="136"/>
      <c r="GV185" s="136"/>
      <c r="GW185" s="136"/>
      <c r="GX185" s="136"/>
      <c r="GY185" s="136"/>
      <c r="GZ185" s="136"/>
      <c r="HA185" s="136"/>
      <c r="HB185" s="136"/>
      <c r="HC185" s="136"/>
      <c r="HD185" s="136"/>
      <c r="HE185" s="136"/>
      <c r="HF185" s="136"/>
      <c r="HG185" s="136"/>
      <c r="HH185" s="136"/>
      <c r="HI185" s="718"/>
      <c r="HJ185" s="718"/>
      <c r="HK185" s="137"/>
      <c r="HL185" s="137"/>
      <c r="HM185" s="137"/>
      <c r="HN185" s="137"/>
    </row>
    <row r="186" spans="1:222" s="138" customFormat="1" ht="15" customHeight="1" x14ac:dyDescent="0.3">
      <c r="A186" s="702" t="s">
        <v>1213</v>
      </c>
      <c r="B186" s="676"/>
      <c r="C186" s="676"/>
      <c r="D186" s="578" t="s">
        <v>1235</v>
      </c>
      <c r="E186" s="21"/>
      <c r="F186" s="131"/>
      <c r="G186" s="132"/>
      <c r="H186" s="125"/>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720"/>
      <c r="DQ186" s="136"/>
      <c r="DR186" s="136"/>
      <c r="DS186" s="136"/>
      <c r="DT186" s="136"/>
      <c r="DU186" s="136"/>
      <c r="DV186" s="136"/>
      <c r="DW186" s="136"/>
      <c r="DX186" s="136"/>
      <c r="DY186" s="136"/>
      <c r="DZ186" s="136"/>
      <c r="EA186" s="136"/>
      <c r="EB186" s="136"/>
      <c r="EC186" s="136"/>
      <c r="ED186" s="136"/>
      <c r="EE186" s="136"/>
      <c r="EF186" s="136"/>
      <c r="EG186" s="136"/>
      <c r="EH186" s="136"/>
      <c r="EI186" s="136"/>
      <c r="EJ186" s="136"/>
      <c r="EK186" s="136"/>
      <c r="EL186" s="136"/>
      <c r="EM186" s="136"/>
      <c r="EN186" s="136"/>
      <c r="EO186" s="136"/>
      <c r="EP186" s="136"/>
      <c r="EQ186" s="136"/>
      <c r="ER186" s="136"/>
      <c r="ES186" s="136"/>
      <c r="ET186" s="136"/>
      <c r="EU186" s="136"/>
      <c r="EV186" s="136"/>
      <c r="EW186" s="136"/>
      <c r="EX186" s="136"/>
      <c r="EY186" s="136"/>
      <c r="EZ186" s="136"/>
      <c r="FA186" s="136"/>
      <c r="FB186" s="136"/>
      <c r="FC186" s="136"/>
      <c r="FD186" s="136"/>
      <c r="FE186" s="136"/>
      <c r="FF186" s="136"/>
      <c r="FG186" s="136"/>
      <c r="FH186" s="136"/>
      <c r="FI186" s="136"/>
      <c r="FJ186" s="136"/>
      <c r="FK186" s="136"/>
      <c r="FL186" s="136"/>
      <c r="FM186" s="136"/>
      <c r="FN186" s="136"/>
      <c r="FO186" s="136"/>
      <c r="FP186" s="136"/>
      <c r="FQ186" s="136"/>
      <c r="FR186" s="136"/>
      <c r="FS186" s="136"/>
      <c r="FT186" s="136"/>
      <c r="FU186" s="136"/>
      <c r="FV186" s="136"/>
      <c r="FW186" s="136"/>
      <c r="FX186" s="136"/>
      <c r="FY186" s="136"/>
      <c r="FZ186" s="136"/>
      <c r="GA186" s="136"/>
      <c r="GB186" s="136"/>
      <c r="GC186" s="136"/>
      <c r="GD186" s="136"/>
      <c r="GE186" s="136"/>
      <c r="GF186" s="136"/>
      <c r="GG186" s="136"/>
      <c r="GH186" s="136"/>
      <c r="GI186" s="136"/>
      <c r="GJ186" s="136"/>
      <c r="GK186" s="136"/>
      <c r="GL186" s="136"/>
      <c r="GM186" s="136"/>
      <c r="GN186" s="136"/>
      <c r="GO186" s="136"/>
      <c r="GP186" s="136"/>
      <c r="GQ186" s="136"/>
      <c r="GR186" s="136"/>
      <c r="GS186" s="136"/>
      <c r="GT186" s="136"/>
      <c r="GU186" s="136"/>
      <c r="GV186" s="136"/>
      <c r="GW186" s="136"/>
      <c r="GX186" s="136"/>
      <c r="GY186" s="136"/>
      <c r="GZ186" s="136"/>
      <c r="HA186" s="136"/>
      <c r="HB186" s="136"/>
      <c r="HC186" s="136"/>
      <c r="HD186" s="136"/>
      <c r="HE186" s="136"/>
      <c r="HF186" s="136"/>
      <c r="HG186" s="136"/>
      <c r="HH186" s="136"/>
      <c r="HI186" s="718"/>
      <c r="HJ186" s="718"/>
      <c r="HK186" s="137"/>
      <c r="HL186" s="137"/>
      <c r="HM186" s="137"/>
      <c r="HN186" s="137"/>
    </row>
    <row r="187" spans="1:222" s="138" customFormat="1" ht="15.75" customHeight="1" thickBot="1" x14ac:dyDescent="0.35">
      <c r="A187" s="719" t="s">
        <v>1213</v>
      </c>
      <c r="B187" s="679"/>
      <c r="C187" s="679"/>
      <c r="D187" s="168" t="s">
        <v>129</v>
      </c>
      <c r="E187" s="189"/>
      <c r="F187" s="131"/>
      <c r="G187" s="132"/>
      <c r="H187" s="125"/>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721"/>
      <c r="DQ187" s="136"/>
      <c r="DR187" s="136"/>
      <c r="DS187" s="136"/>
      <c r="DT187" s="136"/>
      <c r="DU187" s="136"/>
      <c r="DV187" s="136"/>
      <c r="DW187" s="136"/>
      <c r="DX187" s="136"/>
      <c r="DY187" s="136"/>
      <c r="DZ187" s="136"/>
      <c r="EA187" s="136"/>
      <c r="EB187" s="136"/>
      <c r="EC187" s="136"/>
      <c r="ED187" s="136"/>
      <c r="EE187" s="136"/>
      <c r="EF187" s="136"/>
      <c r="EG187" s="136"/>
      <c r="EH187" s="136"/>
      <c r="EI187" s="136"/>
      <c r="EJ187" s="136"/>
      <c r="EK187" s="136"/>
      <c r="EL187" s="136"/>
      <c r="EM187" s="136"/>
      <c r="EN187" s="136"/>
      <c r="EO187" s="136"/>
      <c r="EP187" s="136"/>
      <c r="EQ187" s="136"/>
      <c r="ER187" s="136"/>
      <c r="ES187" s="136"/>
      <c r="ET187" s="136"/>
      <c r="EU187" s="136"/>
      <c r="EV187" s="136"/>
      <c r="EW187" s="136"/>
      <c r="EX187" s="136"/>
      <c r="EY187" s="136"/>
      <c r="EZ187" s="136"/>
      <c r="FA187" s="136"/>
      <c r="FB187" s="136"/>
      <c r="FC187" s="136"/>
      <c r="FD187" s="136"/>
      <c r="FE187" s="136"/>
      <c r="FF187" s="136"/>
      <c r="FG187" s="136"/>
      <c r="FH187" s="136"/>
      <c r="FI187" s="136"/>
      <c r="FJ187" s="136"/>
      <c r="FK187" s="136"/>
      <c r="FL187" s="136"/>
      <c r="FM187" s="136"/>
      <c r="FN187" s="136"/>
      <c r="FO187" s="136"/>
      <c r="FP187" s="136"/>
      <c r="FQ187" s="136"/>
      <c r="FR187" s="136"/>
      <c r="FS187" s="136"/>
      <c r="FT187" s="136"/>
      <c r="FU187" s="136"/>
      <c r="FV187" s="136"/>
      <c r="FW187" s="136"/>
      <c r="FX187" s="136"/>
      <c r="FY187" s="136"/>
      <c r="FZ187" s="136"/>
      <c r="GA187" s="136"/>
      <c r="GB187" s="136"/>
      <c r="GC187" s="136"/>
      <c r="GD187" s="136"/>
      <c r="GE187" s="136"/>
      <c r="GF187" s="136"/>
      <c r="GG187" s="136"/>
      <c r="GH187" s="136"/>
      <c r="GI187" s="136"/>
      <c r="GJ187" s="136"/>
      <c r="GK187" s="136"/>
      <c r="GL187" s="136"/>
      <c r="GM187" s="136"/>
      <c r="GN187" s="136"/>
      <c r="GO187" s="136"/>
      <c r="GP187" s="136"/>
      <c r="GQ187" s="136"/>
      <c r="GR187" s="136"/>
      <c r="GS187" s="136"/>
      <c r="GT187" s="136"/>
      <c r="GU187" s="136"/>
      <c r="GV187" s="136"/>
      <c r="GW187" s="136"/>
      <c r="GX187" s="136"/>
      <c r="GY187" s="136"/>
      <c r="GZ187" s="136"/>
      <c r="HA187" s="136"/>
      <c r="HB187" s="136"/>
      <c r="HC187" s="136"/>
      <c r="HD187" s="136"/>
      <c r="HE187" s="136"/>
      <c r="HF187" s="136"/>
      <c r="HG187" s="136"/>
      <c r="HH187" s="136"/>
      <c r="HI187" s="718"/>
      <c r="HJ187" s="718"/>
      <c r="HK187" s="137"/>
      <c r="HL187" s="137"/>
      <c r="HM187" s="137"/>
      <c r="HN187" s="137"/>
    </row>
    <row r="188" spans="1:222" ht="39" customHeight="1" thickBot="1" x14ac:dyDescent="0.35">
      <c r="A188" s="568" t="s">
        <v>1209</v>
      </c>
      <c r="B188" s="38">
        <v>41</v>
      </c>
      <c r="C188" s="569" t="s">
        <v>1210</v>
      </c>
      <c r="D188" s="39" t="s">
        <v>727</v>
      </c>
      <c r="E188" s="26"/>
      <c r="F188" s="191"/>
      <c r="G188" s="259"/>
      <c r="H188" s="125"/>
      <c r="I188" s="143"/>
      <c r="J188" s="144">
        <f>+COUNTIF(L188:DO188, "Y")</f>
        <v>0</v>
      </c>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4"/>
      <c r="AY188" s="144"/>
      <c r="AZ188" s="144"/>
      <c r="BA188" s="144"/>
      <c r="BB188" s="144"/>
      <c r="BC188" s="144"/>
      <c r="BD188" s="144"/>
      <c r="BE188" s="144"/>
      <c r="BF188" s="144"/>
      <c r="BG188" s="144"/>
      <c r="BH188" s="144"/>
      <c r="BI188" s="144"/>
      <c r="BJ188" s="144"/>
      <c r="BK188" s="144"/>
      <c r="BL188" s="144"/>
      <c r="BM188" s="144"/>
      <c r="BN188" s="144"/>
      <c r="BO188" s="144"/>
      <c r="BP188" s="144"/>
      <c r="BQ188" s="144"/>
      <c r="BR188" s="144"/>
      <c r="BS188" s="144"/>
      <c r="BT188" s="144"/>
      <c r="BU188" s="144"/>
      <c r="BV188" s="144"/>
      <c r="BW188" s="144"/>
      <c r="BX188" s="144"/>
      <c r="BY188" s="144"/>
      <c r="BZ188" s="144"/>
      <c r="CA188" s="144"/>
      <c r="CB188" s="144"/>
      <c r="CC188" s="144"/>
      <c r="CD188" s="144"/>
      <c r="CE188" s="144"/>
      <c r="CF188" s="144"/>
      <c r="CG188" s="144"/>
      <c r="CH188" s="144"/>
      <c r="CI188" s="144"/>
      <c r="CJ188" s="144"/>
      <c r="CK188" s="144"/>
      <c r="CL188" s="144"/>
      <c r="CM188" s="144"/>
      <c r="CN188" s="144"/>
      <c r="CO188" s="144"/>
      <c r="CP188" s="144"/>
      <c r="CQ188" s="144"/>
      <c r="CR188" s="144"/>
      <c r="CS188" s="144"/>
      <c r="CT188" s="144"/>
      <c r="CU188" s="144"/>
      <c r="CV188" s="144"/>
      <c r="CW188" s="144"/>
      <c r="CX188" s="144"/>
      <c r="CY188" s="144"/>
      <c r="CZ188" s="144"/>
      <c r="DA188" s="144"/>
      <c r="DB188" s="144"/>
      <c r="DC188" s="144"/>
      <c r="DD188" s="144"/>
      <c r="DE188" s="144"/>
      <c r="DF188" s="144"/>
      <c r="DG188" s="144"/>
      <c r="DH188" s="144"/>
      <c r="DI188" s="144"/>
      <c r="DJ188" s="144"/>
      <c r="DK188" s="144"/>
      <c r="DL188" s="144"/>
      <c r="DM188" s="144"/>
      <c r="DN188" s="144"/>
      <c r="DO188" s="144"/>
      <c r="DP188" s="671"/>
      <c r="DQ188" s="176"/>
      <c r="DR188" s="176"/>
      <c r="DS188" s="176"/>
      <c r="DT188" s="570"/>
      <c r="DU188" s="570"/>
      <c r="DV188" s="570"/>
      <c r="DW188" s="570"/>
      <c r="DX188" s="570"/>
      <c r="DY188" s="570"/>
      <c r="DZ188" s="570"/>
      <c r="EA188" s="570"/>
      <c r="EB188" s="570"/>
      <c r="EC188" s="570"/>
      <c r="ED188" s="570"/>
      <c r="EE188" s="570"/>
      <c r="EF188" s="570"/>
      <c r="EG188" s="570"/>
      <c r="EH188" s="570"/>
      <c r="EI188" s="570"/>
      <c r="EJ188" s="570"/>
      <c r="EK188" s="570"/>
      <c r="EL188" s="570"/>
      <c r="EM188" s="570"/>
      <c r="EN188" s="570"/>
      <c r="EO188" s="570"/>
      <c r="EP188" s="570"/>
      <c r="EQ188" s="570"/>
      <c r="ER188" s="570"/>
      <c r="ES188" s="570"/>
      <c r="ET188" s="570"/>
      <c r="EU188" s="570"/>
      <c r="EV188" s="570"/>
      <c r="EW188" s="570"/>
      <c r="EX188" s="570"/>
      <c r="EY188" s="570"/>
      <c r="EZ188" s="570"/>
      <c r="FA188" s="570"/>
      <c r="FB188" s="570"/>
      <c r="FC188" s="570"/>
      <c r="FD188" s="570"/>
      <c r="FE188" s="570"/>
      <c r="FF188" s="570"/>
      <c r="FG188" s="570"/>
      <c r="FH188" s="570"/>
      <c r="FI188" s="570"/>
      <c r="FJ188" s="570"/>
      <c r="FK188" s="570"/>
      <c r="FL188" s="570"/>
      <c r="FM188" s="570"/>
      <c r="FN188" s="570"/>
      <c r="FO188" s="570"/>
      <c r="FP188" s="570"/>
      <c r="FQ188" s="570"/>
      <c r="FR188" s="570"/>
      <c r="FS188" s="570"/>
      <c r="FT188" s="570"/>
      <c r="FU188" s="570"/>
      <c r="FV188" s="570"/>
      <c r="FW188" s="570"/>
      <c r="FX188" s="570"/>
      <c r="FY188" s="570"/>
      <c r="FZ188" s="570"/>
      <c r="GA188" s="570"/>
      <c r="GB188" s="570"/>
      <c r="GC188" s="570"/>
      <c r="GD188" s="570"/>
      <c r="GE188" s="570"/>
      <c r="GF188" s="570"/>
      <c r="GG188" s="570"/>
      <c r="GH188" s="570"/>
      <c r="GI188" s="570"/>
      <c r="GJ188" s="570"/>
      <c r="GK188" s="570"/>
      <c r="GL188" s="570"/>
      <c r="GM188" s="570"/>
      <c r="GN188" s="570"/>
      <c r="GO188" s="570"/>
      <c r="GP188" s="570"/>
      <c r="GQ188" s="570"/>
      <c r="GR188" s="570"/>
      <c r="GS188" s="570"/>
      <c r="GT188" s="570"/>
      <c r="GU188" s="570"/>
      <c r="GV188" s="570"/>
      <c r="GW188" s="570"/>
      <c r="GX188" s="570"/>
      <c r="GY188" s="570"/>
      <c r="GZ188" s="570"/>
      <c r="HA188" s="570"/>
      <c r="HB188" s="570"/>
      <c r="HC188" s="570"/>
      <c r="HD188" s="570"/>
      <c r="HE188" s="570"/>
      <c r="HF188" s="570"/>
      <c r="HG188" s="570"/>
      <c r="HH188" s="570"/>
      <c r="HI188" s="570"/>
      <c r="HJ188" s="570"/>
      <c r="HK188" s="570"/>
      <c r="HL188" s="570"/>
      <c r="HM188" s="570"/>
      <c r="HN188" s="570"/>
    </row>
    <row r="189" spans="1:222" ht="14.5" thickBot="1" x14ac:dyDescent="0.35">
      <c r="A189" s="696" t="s">
        <v>1213</v>
      </c>
      <c r="B189" s="697"/>
      <c r="C189" s="697"/>
      <c r="D189" s="145" t="s">
        <v>1283</v>
      </c>
      <c r="E189" s="30"/>
      <c r="F189" s="191"/>
      <c r="G189" s="259"/>
      <c r="H189" s="125"/>
      <c r="I189" s="146"/>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c r="CT189" s="127"/>
      <c r="CU189" s="127"/>
      <c r="CV189" s="127"/>
      <c r="CW189" s="127"/>
      <c r="CX189" s="127"/>
      <c r="CY189" s="127"/>
      <c r="CZ189" s="127"/>
      <c r="DA189" s="127"/>
      <c r="DB189" s="127"/>
      <c r="DC189" s="127"/>
      <c r="DD189" s="127"/>
      <c r="DE189" s="127"/>
      <c r="DF189" s="127"/>
      <c r="DG189" s="127"/>
      <c r="DH189" s="127"/>
      <c r="DI189" s="127"/>
      <c r="DJ189" s="127"/>
      <c r="DK189" s="127"/>
      <c r="DL189" s="127"/>
      <c r="DM189" s="127"/>
      <c r="DN189" s="127"/>
      <c r="DO189" s="127"/>
      <c r="DP189" s="672"/>
      <c r="DQ189" s="176"/>
      <c r="DR189" s="176"/>
      <c r="DS189" s="176"/>
      <c r="DT189" s="570"/>
      <c r="DU189" s="570"/>
      <c r="DV189" s="570"/>
      <c r="DW189" s="570"/>
      <c r="DX189" s="570"/>
      <c r="DY189" s="570"/>
      <c r="DZ189" s="570"/>
      <c r="EA189" s="570"/>
      <c r="EB189" s="570"/>
      <c r="EC189" s="570"/>
      <c r="ED189" s="570"/>
      <c r="EE189" s="570"/>
      <c r="EF189" s="570"/>
      <c r="EG189" s="570"/>
      <c r="EH189" s="570"/>
      <c r="EI189" s="570"/>
      <c r="EJ189" s="570"/>
      <c r="EK189" s="570"/>
      <c r="EL189" s="570"/>
      <c r="EM189" s="570"/>
      <c r="EN189" s="570"/>
      <c r="EO189" s="570"/>
      <c r="EP189" s="570"/>
      <c r="EQ189" s="570"/>
      <c r="ER189" s="570"/>
      <c r="ES189" s="570"/>
      <c r="ET189" s="570"/>
      <c r="EU189" s="570"/>
      <c r="EV189" s="570"/>
      <c r="EW189" s="570"/>
      <c r="EX189" s="570"/>
      <c r="EY189" s="570"/>
      <c r="EZ189" s="570"/>
      <c r="FA189" s="570"/>
      <c r="FB189" s="570"/>
      <c r="FC189" s="570"/>
      <c r="FD189" s="570"/>
      <c r="FE189" s="570"/>
      <c r="FF189" s="570"/>
      <c r="FG189" s="570"/>
      <c r="FH189" s="570"/>
      <c r="FI189" s="570"/>
      <c r="FJ189" s="570"/>
      <c r="FK189" s="570"/>
      <c r="FL189" s="570"/>
      <c r="FM189" s="570"/>
      <c r="FN189" s="570"/>
      <c r="FO189" s="570"/>
      <c r="FP189" s="570"/>
      <c r="FQ189" s="570"/>
      <c r="FR189" s="570"/>
      <c r="FS189" s="570"/>
      <c r="FT189" s="570"/>
      <c r="FU189" s="570"/>
      <c r="FV189" s="570"/>
      <c r="FW189" s="570"/>
      <c r="FX189" s="570"/>
      <c r="FY189" s="570"/>
      <c r="FZ189" s="570"/>
      <c r="GA189" s="570"/>
      <c r="GB189" s="570"/>
      <c r="GC189" s="570"/>
      <c r="GD189" s="570"/>
      <c r="GE189" s="570"/>
      <c r="GF189" s="570"/>
      <c r="GG189" s="570"/>
      <c r="GH189" s="570"/>
      <c r="GI189" s="570"/>
      <c r="GJ189" s="570"/>
      <c r="GK189" s="570"/>
      <c r="GL189" s="570"/>
      <c r="GM189" s="570"/>
      <c r="GN189" s="570"/>
      <c r="GO189" s="570"/>
      <c r="GP189" s="570"/>
      <c r="GQ189" s="570"/>
      <c r="GR189" s="570"/>
      <c r="GS189" s="570"/>
      <c r="GT189" s="570"/>
      <c r="GU189" s="570"/>
      <c r="GV189" s="570"/>
      <c r="GW189" s="570"/>
      <c r="GX189" s="570"/>
      <c r="GY189" s="570"/>
      <c r="GZ189" s="570"/>
      <c r="HA189" s="570"/>
      <c r="HB189" s="570"/>
      <c r="HC189" s="570"/>
      <c r="HD189" s="570"/>
      <c r="HE189" s="570"/>
      <c r="HF189" s="570"/>
      <c r="HG189" s="570"/>
      <c r="HH189" s="570"/>
      <c r="HI189" s="570"/>
      <c r="HJ189" s="570"/>
      <c r="HK189" s="570"/>
      <c r="HL189" s="570"/>
      <c r="HM189" s="570"/>
      <c r="HN189" s="570"/>
    </row>
    <row r="190" spans="1:222" ht="14.5" thickBot="1" x14ac:dyDescent="0.35">
      <c r="A190" s="698" t="s">
        <v>1213</v>
      </c>
      <c r="B190" s="676"/>
      <c r="C190" s="676"/>
      <c r="D190" s="578" t="s">
        <v>1248</v>
      </c>
      <c r="E190" s="20"/>
      <c r="F190" s="191"/>
      <c r="G190" s="259"/>
      <c r="H190" s="125"/>
      <c r="I190" s="146"/>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c r="CT190" s="127"/>
      <c r="CU190" s="127"/>
      <c r="CV190" s="127"/>
      <c r="CW190" s="127"/>
      <c r="CX190" s="127"/>
      <c r="CY190" s="127"/>
      <c r="CZ190" s="127"/>
      <c r="DA190" s="127"/>
      <c r="DB190" s="127"/>
      <c r="DC190" s="127"/>
      <c r="DD190" s="127"/>
      <c r="DE190" s="127"/>
      <c r="DF190" s="127"/>
      <c r="DG190" s="127"/>
      <c r="DH190" s="127"/>
      <c r="DI190" s="127"/>
      <c r="DJ190" s="127"/>
      <c r="DK190" s="127"/>
      <c r="DL190" s="127"/>
      <c r="DM190" s="127"/>
      <c r="DN190" s="127"/>
      <c r="DO190" s="127"/>
      <c r="DP190" s="672"/>
      <c r="DQ190" s="176"/>
      <c r="DR190" s="176"/>
      <c r="DS190" s="176"/>
      <c r="DT190" s="570"/>
      <c r="DU190" s="570"/>
      <c r="DV190" s="570"/>
      <c r="DW190" s="570"/>
      <c r="DX190" s="570"/>
      <c r="DY190" s="570"/>
      <c r="DZ190" s="570"/>
      <c r="EA190" s="570"/>
      <c r="EB190" s="570"/>
      <c r="EC190" s="570"/>
      <c r="ED190" s="570"/>
      <c r="EE190" s="570"/>
      <c r="EF190" s="570"/>
      <c r="EG190" s="570"/>
      <c r="EH190" s="570"/>
      <c r="EI190" s="570"/>
      <c r="EJ190" s="570"/>
      <c r="EK190" s="570"/>
      <c r="EL190" s="570"/>
      <c r="EM190" s="570"/>
      <c r="EN190" s="570"/>
      <c r="EO190" s="570"/>
      <c r="EP190" s="570"/>
      <c r="EQ190" s="570"/>
      <c r="ER190" s="570"/>
      <c r="ES190" s="570"/>
      <c r="ET190" s="570"/>
      <c r="EU190" s="570"/>
      <c r="EV190" s="570"/>
      <c r="EW190" s="570"/>
      <c r="EX190" s="570"/>
      <c r="EY190" s="570"/>
      <c r="EZ190" s="570"/>
      <c r="FA190" s="570"/>
      <c r="FB190" s="570"/>
      <c r="FC190" s="570"/>
      <c r="FD190" s="570"/>
      <c r="FE190" s="570"/>
      <c r="FF190" s="570"/>
      <c r="FG190" s="570"/>
      <c r="FH190" s="570"/>
      <c r="FI190" s="570"/>
      <c r="FJ190" s="570"/>
      <c r="FK190" s="570"/>
      <c r="FL190" s="570"/>
      <c r="FM190" s="570"/>
      <c r="FN190" s="570"/>
      <c r="FO190" s="570"/>
      <c r="FP190" s="570"/>
      <c r="FQ190" s="570"/>
      <c r="FR190" s="570"/>
      <c r="FS190" s="570"/>
      <c r="FT190" s="570"/>
      <c r="FU190" s="570"/>
      <c r="FV190" s="570"/>
      <c r="FW190" s="570"/>
      <c r="FX190" s="570"/>
      <c r="FY190" s="570"/>
      <c r="FZ190" s="570"/>
      <c r="GA190" s="570"/>
      <c r="GB190" s="570"/>
      <c r="GC190" s="570"/>
      <c r="GD190" s="570"/>
      <c r="GE190" s="570"/>
      <c r="GF190" s="570"/>
      <c r="GG190" s="570"/>
      <c r="GH190" s="570"/>
      <c r="GI190" s="570"/>
      <c r="GJ190" s="570"/>
      <c r="GK190" s="570"/>
      <c r="GL190" s="570"/>
      <c r="GM190" s="570"/>
      <c r="GN190" s="570"/>
      <c r="GO190" s="570"/>
      <c r="GP190" s="570"/>
      <c r="GQ190" s="570"/>
      <c r="GR190" s="570"/>
      <c r="GS190" s="570"/>
      <c r="GT190" s="570"/>
      <c r="GU190" s="570"/>
      <c r="GV190" s="570"/>
      <c r="GW190" s="570"/>
      <c r="GX190" s="570"/>
      <c r="GY190" s="570"/>
      <c r="GZ190" s="570"/>
      <c r="HA190" s="570"/>
      <c r="HB190" s="570"/>
      <c r="HC190" s="570"/>
      <c r="HD190" s="570"/>
      <c r="HE190" s="570"/>
      <c r="HF190" s="570"/>
      <c r="HG190" s="570"/>
      <c r="HH190" s="570"/>
      <c r="HI190" s="570"/>
      <c r="HJ190" s="570"/>
      <c r="HK190" s="570"/>
      <c r="HL190" s="570"/>
      <c r="HM190" s="570"/>
      <c r="HN190" s="570"/>
    </row>
    <row r="191" spans="1:222" ht="14.5" thickBot="1" x14ac:dyDescent="0.35">
      <c r="A191" s="698" t="s">
        <v>1213</v>
      </c>
      <c r="B191" s="676"/>
      <c r="C191" s="676"/>
      <c r="D191" s="578" t="s">
        <v>1216</v>
      </c>
      <c r="E191" s="20"/>
      <c r="F191" s="191"/>
      <c r="G191" s="259"/>
      <c r="H191" s="125"/>
      <c r="I191" s="146"/>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27"/>
      <c r="CS191" s="127"/>
      <c r="CT191" s="127"/>
      <c r="CU191" s="127"/>
      <c r="CV191" s="127"/>
      <c r="CW191" s="127"/>
      <c r="CX191" s="127"/>
      <c r="CY191" s="127"/>
      <c r="CZ191" s="127"/>
      <c r="DA191" s="127"/>
      <c r="DB191" s="127"/>
      <c r="DC191" s="127"/>
      <c r="DD191" s="127"/>
      <c r="DE191" s="127"/>
      <c r="DF191" s="127"/>
      <c r="DG191" s="127"/>
      <c r="DH191" s="127"/>
      <c r="DI191" s="127"/>
      <c r="DJ191" s="127"/>
      <c r="DK191" s="127"/>
      <c r="DL191" s="127"/>
      <c r="DM191" s="127"/>
      <c r="DN191" s="127"/>
      <c r="DO191" s="127"/>
      <c r="DP191" s="672"/>
      <c r="DQ191" s="176"/>
      <c r="DR191" s="176"/>
      <c r="DS191" s="176"/>
      <c r="DT191" s="570"/>
      <c r="DU191" s="570"/>
      <c r="DV191" s="570"/>
      <c r="DW191" s="570"/>
      <c r="DX191" s="570"/>
      <c r="DY191" s="570"/>
      <c r="DZ191" s="570"/>
      <c r="EA191" s="570"/>
      <c r="EB191" s="570"/>
      <c r="EC191" s="570"/>
      <c r="ED191" s="570"/>
      <c r="EE191" s="570"/>
      <c r="EF191" s="570"/>
      <c r="EG191" s="570"/>
      <c r="EH191" s="570"/>
      <c r="EI191" s="570"/>
      <c r="EJ191" s="570"/>
      <c r="EK191" s="570"/>
      <c r="EL191" s="570"/>
      <c r="EM191" s="570"/>
      <c r="EN191" s="570"/>
      <c r="EO191" s="570"/>
      <c r="EP191" s="570"/>
      <c r="EQ191" s="570"/>
      <c r="ER191" s="570"/>
      <c r="ES191" s="570"/>
      <c r="ET191" s="570"/>
      <c r="EU191" s="570"/>
      <c r="EV191" s="570"/>
      <c r="EW191" s="570"/>
      <c r="EX191" s="570"/>
      <c r="EY191" s="570"/>
      <c r="EZ191" s="570"/>
      <c r="FA191" s="570"/>
      <c r="FB191" s="570"/>
      <c r="FC191" s="570"/>
      <c r="FD191" s="570"/>
      <c r="FE191" s="570"/>
      <c r="FF191" s="570"/>
      <c r="FG191" s="570"/>
      <c r="FH191" s="570"/>
      <c r="FI191" s="570"/>
      <c r="FJ191" s="570"/>
      <c r="FK191" s="570"/>
      <c r="FL191" s="570"/>
      <c r="FM191" s="570"/>
      <c r="FN191" s="570"/>
      <c r="FO191" s="570"/>
      <c r="FP191" s="570"/>
      <c r="FQ191" s="570"/>
      <c r="FR191" s="570"/>
      <c r="FS191" s="570"/>
      <c r="FT191" s="570"/>
      <c r="FU191" s="570"/>
      <c r="FV191" s="570"/>
      <c r="FW191" s="570"/>
      <c r="FX191" s="570"/>
      <c r="FY191" s="570"/>
      <c r="FZ191" s="570"/>
      <c r="GA191" s="570"/>
      <c r="GB191" s="570"/>
      <c r="GC191" s="570"/>
      <c r="GD191" s="570"/>
      <c r="GE191" s="570"/>
      <c r="GF191" s="570"/>
      <c r="GG191" s="570"/>
      <c r="GH191" s="570"/>
      <c r="GI191" s="570"/>
      <c r="GJ191" s="570"/>
      <c r="GK191" s="570"/>
      <c r="GL191" s="570"/>
      <c r="GM191" s="570"/>
      <c r="GN191" s="570"/>
      <c r="GO191" s="570"/>
      <c r="GP191" s="570"/>
      <c r="GQ191" s="570"/>
      <c r="GR191" s="570"/>
      <c r="GS191" s="570"/>
      <c r="GT191" s="570"/>
      <c r="GU191" s="570"/>
      <c r="GV191" s="570"/>
      <c r="GW191" s="570"/>
      <c r="GX191" s="570"/>
      <c r="GY191" s="570"/>
      <c r="GZ191" s="570"/>
      <c r="HA191" s="570"/>
      <c r="HB191" s="570"/>
      <c r="HC191" s="570"/>
      <c r="HD191" s="570"/>
      <c r="HE191" s="570"/>
      <c r="HF191" s="570"/>
      <c r="HG191" s="570"/>
      <c r="HH191" s="570"/>
      <c r="HI191" s="570"/>
      <c r="HJ191" s="570"/>
      <c r="HK191" s="570"/>
      <c r="HL191" s="570"/>
      <c r="HM191" s="570"/>
      <c r="HN191" s="570"/>
    </row>
    <row r="192" spans="1:222" ht="14.5" thickBot="1" x14ac:dyDescent="0.35">
      <c r="A192" s="699" t="s">
        <v>1213</v>
      </c>
      <c r="B192" s="679"/>
      <c r="C192" s="679"/>
      <c r="D192" s="168" t="s">
        <v>129</v>
      </c>
      <c r="E192" s="169"/>
      <c r="F192" s="191"/>
      <c r="G192" s="259"/>
      <c r="H192" s="125"/>
      <c r="I192" s="146"/>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27"/>
      <c r="CY192" s="127"/>
      <c r="CZ192" s="127"/>
      <c r="DA192" s="127"/>
      <c r="DB192" s="127"/>
      <c r="DC192" s="127"/>
      <c r="DD192" s="127"/>
      <c r="DE192" s="127"/>
      <c r="DF192" s="127"/>
      <c r="DG192" s="127"/>
      <c r="DH192" s="127"/>
      <c r="DI192" s="127"/>
      <c r="DJ192" s="127"/>
      <c r="DK192" s="127"/>
      <c r="DL192" s="127"/>
      <c r="DM192" s="127"/>
      <c r="DN192" s="127"/>
      <c r="DO192" s="127"/>
      <c r="DP192" s="672"/>
      <c r="DQ192" s="176"/>
      <c r="DR192" s="176"/>
      <c r="DS192" s="176"/>
      <c r="DT192" s="570"/>
      <c r="DU192" s="570"/>
      <c r="DV192" s="570"/>
      <c r="DW192" s="570"/>
      <c r="DX192" s="570"/>
      <c r="DY192" s="570"/>
      <c r="DZ192" s="570"/>
      <c r="EA192" s="570"/>
      <c r="EB192" s="570"/>
      <c r="EC192" s="570"/>
      <c r="ED192" s="570"/>
      <c r="EE192" s="570"/>
      <c r="EF192" s="570"/>
      <c r="EG192" s="570"/>
      <c r="EH192" s="570"/>
      <c r="EI192" s="570"/>
      <c r="EJ192" s="570"/>
      <c r="EK192" s="570"/>
      <c r="EL192" s="570"/>
      <c r="EM192" s="570"/>
      <c r="EN192" s="570"/>
      <c r="EO192" s="570"/>
      <c r="EP192" s="570"/>
      <c r="EQ192" s="570"/>
      <c r="ER192" s="570"/>
      <c r="ES192" s="570"/>
      <c r="ET192" s="570"/>
      <c r="EU192" s="570"/>
      <c r="EV192" s="570"/>
      <c r="EW192" s="570"/>
      <c r="EX192" s="570"/>
      <c r="EY192" s="570"/>
      <c r="EZ192" s="570"/>
      <c r="FA192" s="570"/>
      <c r="FB192" s="570"/>
      <c r="FC192" s="570"/>
      <c r="FD192" s="570"/>
      <c r="FE192" s="570"/>
      <c r="FF192" s="570"/>
      <c r="FG192" s="570"/>
      <c r="FH192" s="570"/>
      <c r="FI192" s="570"/>
      <c r="FJ192" s="570"/>
      <c r="FK192" s="570"/>
      <c r="FL192" s="570"/>
      <c r="FM192" s="570"/>
      <c r="FN192" s="570"/>
      <c r="FO192" s="570"/>
      <c r="FP192" s="570"/>
      <c r="FQ192" s="570"/>
      <c r="FR192" s="570"/>
      <c r="FS192" s="570"/>
      <c r="FT192" s="570"/>
      <c r="FU192" s="570"/>
      <c r="FV192" s="570"/>
      <c r="FW192" s="570"/>
      <c r="FX192" s="570"/>
      <c r="FY192" s="570"/>
      <c r="FZ192" s="570"/>
      <c r="GA192" s="570"/>
      <c r="GB192" s="570"/>
      <c r="GC192" s="570"/>
      <c r="GD192" s="570"/>
      <c r="GE192" s="570"/>
      <c r="GF192" s="570"/>
      <c r="GG192" s="570"/>
      <c r="GH192" s="570"/>
      <c r="GI192" s="570"/>
      <c r="GJ192" s="570"/>
      <c r="GK192" s="570"/>
      <c r="GL192" s="570"/>
      <c r="GM192" s="570"/>
      <c r="GN192" s="570"/>
      <c r="GO192" s="570"/>
      <c r="GP192" s="570"/>
      <c r="GQ192" s="570"/>
      <c r="GR192" s="570"/>
      <c r="GS192" s="570"/>
      <c r="GT192" s="570"/>
      <c r="GU192" s="570"/>
      <c r="GV192" s="570"/>
      <c r="GW192" s="570"/>
      <c r="GX192" s="570"/>
      <c r="GY192" s="570"/>
      <c r="GZ192" s="570"/>
      <c r="HA192" s="570"/>
      <c r="HB192" s="570"/>
      <c r="HC192" s="570"/>
      <c r="HD192" s="570"/>
      <c r="HE192" s="570"/>
      <c r="HF192" s="570"/>
      <c r="HG192" s="570"/>
      <c r="HH192" s="570"/>
      <c r="HI192" s="570"/>
      <c r="HJ192" s="570"/>
      <c r="HK192" s="570"/>
      <c r="HL192" s="570"/>
      <c r="HM192" s="570"/>
      <c r="HN192" s="570"/>
    </row>
    <row r="193" spans="1:120" ht="37.5" x14ac:dyDescent="0.3">
      <c r="A193" s="569" t="s">
        <v>1284</v>
      </c>
      <c r="B193" s="38">
        <v>42</v>
      </c>
      <c r="C193" s="569" t="s">
        <v>1285</v>
      </c>
      <c r="D193" s="39" t="s">
        <v>747</v>
      </c>
      <c r="E193" s="32" t="str">
        <f>IF(F193=0,"",IF(F193=G193,"N/A",IF(ISERROR(J193/I193),1,J193/I193)))</f>
        <v/>
      </c>
      <c r="F193" s="314">
        <f>COUNTIF(L193:DO193,"1 Yes")+COUNTIF(L193:DO193,"2 No")+COUNTIF(L193:DO193,"3 N/A")</f>
        <v>0</v>
      </c>
      <c r="G193" s="314">
        <f>COUNTIF(L193:DO193,"3 N/A")</f>
        <v>0</v>
      </c>
      <c r="H193" s="315">
        <f>+COUNTIF(L193:DO193, "2 No")</f>
        <v>0</v>
      </c>
      <c r="I193" s="33">
        <f>+COUNTIF(L193:DO193, "2 No")+COUNTIF(L193:DO193,"1 Yes")</f>
        <v>0</v>
      </c>
      <c r="J193" s="25">
        <f>+COUNTIF(L193:DO193, "1 Yes")</f>
        <v>0</v>
      </c>
      <c r="K193" s="25"/>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7"/>
      <c r="BM193" s="267"/>
      <c r="BN193" s="267"/>
      <c r="BO193" s="267"/>
      <c r="BP193" s="267"/>
      <c r="BQ193" s="267"/>
      <c r="BR193" s="267"/>
      <c r="BS193" s="267"/>
      <c r="BT193" s="267"/>
      <c r="BU193" s="267"/>
      <c r="BV193" s="267"/>
      <c r="BW193" s="267"/>
      <c r="BX193" s="267"/>
      <c r="BY193" s="267"/>
      <c r="BZ193" s="267"/>
      <c r="CA193" s="267"/>
      <c r="CB193" s="267"/>
      <c r="CC193" s="267"/>
      <c r="CD193" s="267"/>
      <c r="CE193" s="267"/>
      <c r="CF193" s="267"/>
      <c r="CG193" s="267"/>
      <c r="CH193" s="267"/>
      <c r="CI193" s="267"/>
      <c r="CJ193" s="267"/>
      <c r="CK193" s="267"/>
      <c r="CL193" s="267"/>
      <c r="CM193" s="267"/>
      <c r="CN193" s="267"/>
      <c r="CO193" s="267"/>
      <c r="CP193" s="267"/>
      <c r="CQ193" s="267"/>
      <c r="CR193" s="267"/>
      <c r="CS193" s="267"/>
      <c r="CT193" s="267"/>
      <c r="CU193" s="267"/>
      <c r="CV193" s="267"/>
      <c r="CW193" s="267"/>
      <c r="CX193" s="267"/>
      <c r="CY193" s="267"/>
      <c r="CZ193" s="267"/>
      <c r="DA193" s="267"/>
      <c r="DB193" s="267"/>
      <c r="DC193" s="267"/>
      <c r="DD193" s="267"/>
      <c r="DE193" s="267"/>
      <c r="DF193" s="267"/>
      <c r="DG193" s="267"/>
      <c r="DH193" s="267"/>
      <c r="DI193" s="267"/>
      <c r="DJ193" s="267"/>
      <c r="DK193" s="267"/>
      <c r="DL193" s="267"/>
      <c r="DM193" s="267"/>
      <c r="DN193" s="267"/>
      <c r="DO193" s="267"/>
      <c r="DP193" s="671"/>
    </row>
    <row r="194" spans="1:120" x14ac:dyDescent="0.3">
      <c r="A194" s="676" t="s">
        <v>1286</v>
      </c>
      <c r="B194" s="676"/>
      <c r="C194" s="676"/>
      <c r="D194" s="659" t="s">
        <v>1287</v>
      </c>
      <c r="E194" s="660"/>
      <c r="F194" s="42"/>
      <c r="G194" s="43"/>
      <c r="H194" s="43"/>
      <c r="I194" s="44"/>
      <c r="J194" s="45"/>
      <c r="K194" s="298">
        <f>+COUNTIF(L194:DO194, "Yes a.")</f>
        <v>0</v>
      </c>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8"/>
      <c r="AT194" s="268"/>
      <c r="AU194" s="268"/>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268"/>
      <c r="CL194" s="268"/>
      <c r="CM194" s="268"/>
      <c r="CN194" s="268"/>
      <c r="CO194" s="268"/>
      <c r="CP194" s="268"/>
      <c r="CQ194" s="268"/>
      <c r="CR194" s="268"/>
      <c r="CS194" s="268"/>
      <c r="CT194" s="268"/>
      <c r="CU194" s="268"/>
      <c r="CV194" s="268"/>
      <c r="CW194" s="268"/>
      <c r="CX194" s="268"/>
      <c r="CY194" s="268"/>
      <c r="CZ194" s="268"/>
      <c r="DA194" s="268"/>
      <c r="DB194" s="268"/>
      <c r="DC194" s="268"/>
      <c r="DD194" s="268"/>
      <c r="DE194" s="268"/>
      <c r="DF194" s="268"/>
      <c r="DG194" s="268"/>
      <c r="DH194" s="268"/>
      <c r="DI194" s="268"/>
      <c r="DJ194" s="268"/>
      <c r="DK194" s="268"/>
      <c r="DL194" s="268"/>
      <c r="DM194" s="268"/>
      <c r="DN194" s="268"/>
      <c r="DO194" s="268"/>
      <c r="DP194" s="672"/>
    </row>
    <row r="195" spans="1:120" x14ac:dyDescent="0.3">
      <c r="A195" s="676" t="s">
        <v>1286</v>
      </c>
      <c r="B195" s="676"/>
      <c r="C195" s="676"/>
      <c r="D195" s="659" t="s">
        <v>1235</v>
      </c>
      <c r="E195" s="660"/>
      <c r="F195" s="46"/>
      <c r="G195" s="47"/>
      <c r="H195" s="47"/>
      <c r="I195" s="44"/>
      <c r="J195" s="45"/>
      <c r="K195" s="298">
        <f>+COUNTIF(L195:DO195, "Yes b.")</f>
        <v>0</v>
      </c>
      <c r="L195" s="268"/>
      <c r="M195" s="268"/>
      <c r="N195" s="268"/>
      <c r="O195" s="268"/>
      <c r="P195" s="268"/>
      <c r="Q195" s="268"/>
      <c r="R195" s="268"/>
      <c r="S195" s="268"/>
      <c r="T195" s="268"/>
      <c r="U195" s="268"/>
      <c r="V195" s="268"/>
      <c r="W195" s="268"/>
      <c r="X195" s="268"/>
      <c r="Y195" s="268"/>
      <c r="Z195" s="268"/>
      <c r="AA195" s="268"/>
      <c r="AB195" s="268"/>
      <c r="AC195" s="268"/>
      <c r="AD195" s="268"/>
      <c r="AE195" s="268"/>
      <c r="AF195" s="268"/>
      <c r="AG195" s="268"/>
      <c r="AH195" s="268"/>
      <c r="AI195" s="268"/>
      <c r="AJ195" s="268"/>
      <c r="AK195" s="268"/>
      <c r="AL195" s="268"/>
      <c r="AM195" s="268"/>
      <c r="AN195" s="268"/>
      <c r="AO195" s="268"/>
      <c r="AP195" s="268"/>
      <c r="AQ195" s="268"/>
      <c r="AR195" s="268"/>
      <c r="AS195" s="268"/>
      <c r="AT195" s="268"/>
      <c r="AU195" s="268"/>
      <c r="AV195" s="268"/>
      <c r="AW195" s="268"/>
      <c r="AX195" s="268"/>
      <c r="AY195" s="268"/>
      <c r="AZ195" s="268"/>
      <c r="BA195" s="268"/>
      <c r="BB195" s="268"/>
      <c r="BC195" s="268"/>
      <c r="BD195" s="268"/>
      <c r="BE195" s="268"/>
      <c r="BF195" s="268"/>
      <c r="BG195" s="268"/>
      <c r="BH195" s="268"/>
      <c r="BI195" s="268"/>
      <c r="BJ195" s="268"/>
      <c r="BK195" s="268"/>
      <c r="BL195" s="268"/>
      <c r="BM195" s="268"/>
      <c r="BN195" s="268"/>
      <c r="BO195" s="268"/>
      <c r="BP195" s="268"/>
      <c r="BQ195" s="268"/>
      <c r="BR195" s="268"/>
      <c r="BS195" s="268"/>
      <c r="BT195" s="268"/>
      <c r="BU195" s="268"/>
      <c r="BV195" s="268"/>
      <c r="BW195" s="268"/>
      <c r="BX195" s="268"/>
      <c r="BY195" s="268"/>
      <c r="BZ195" s="268"/>
      <c r="CA195" s="268"/>
      <c r="CB195" s="268"/>
      <c r="CC195" s="268"/>
      <c r="CD195" s="268"/>
      <c r="CE195" s="268"/>
      <c r="CF195" s="268"/>
      <c r="CG195" s="268"/>
      <c r="CH195" s="268"/>
      <c r="CI195" s="268"/>
      <c r="CJ195" s="268"/>
      <c r="CK195" s="268"/>
      <c r="CL195" s="268"/>
      <c r="CM195" s="268"/>
      <c r="CN195" s="268"/>
      <c r="CO195" s="268"/>
      <c r="CP195" s="268"/>
      <c r="CQ195" s="268"/>
      <c r="CR195" s="268"/>
      <c r="CS195" s="268"/>
      <c r="CT195" s="268"/>
      <c r="CU195" s="268"/>
      <c r="CV195" s="268"/>
      <c r="CW195" s="268"/>
      <c r="CX195" s="268"/>
      <c r="CY195" s="268"/>
      <c r="CZ195" s="268"/>
      <c r="DA195" s="268"/>
      <c r="DB195" s="268"/>
      <c r="DC195" s="268"/>
      <c r="DD195" s="268"/>
      <c r="DE195" s="268"/>
      <c r="DF195" s="268"/>
      <c r="DG195" s="268"/>
      <c r="DH195" s="268"/>
      <c r="DI195" s="268"/>
      <c r="DJ195" s="268"/>
      <c r="DK195" s="268"/>
      <c r="DL195" s="268"/>
      <c r="DM195" s="268"/>
      <c r="DN195" s="268"/>
      <c r="DO195" s="268"/>
      <c r="DP195" s="672"/>
    </row>
    <row r="196" spans="1:120" x14ac:dyDescent="0.3">
      <c r="A196" s="676" t="s">
        <v>1286</v>
      </c>
      <c r="B196" s="676"/>
      <c r="C196" s="676"/>
      <c r="D196" s="667" t="s">
        <v>129</v>
      </c>
      <c r="E196" s="668"/>
      <c r="F196" s="46"/>
      <c r="G196" s="47"/>
      <c r="H196" s="47"/>
      <c r="I196" s="269"/>
      <c r="J196" s="270"/>
      <c r="K196" s="298">
        <f>+COUNTIF(L196:DO196, "0-30")+COUNTIF(L196:DO196, "31-60")+COUNTIF(L196:DO196, "61-90")+COUNTIF(L196:DO196, "over 90 days")</f>
        <v>0</v>
      </c>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c r="AP196" s="271"/>
      <c r="AQ196" s="271"/>
      <c r="AR196" s="271"/>
      <c r="AS196" s="271"/>
      <c r="AT196" s="271"/>
      <c r="AU196" s="271"/>
      <c r="AV196" s="271"/>
      <c r="AW196" s="271"/>
      <c r="AX196" s="271"/>
      <c r="AY196" s="271"/>
      <c r="AZ196" s="271"/>
      <c r="BA196" s="271"/>
      <c r="BB196" s="271"/>
      <c r="BC196" s="271"/>
      <c r="BD196" s="271"/>
      <c r="BE196" s="271"/>
      <c r="BF196" s="271"/>
      <c r="BG196" s="271"/>
      <c r="BH196" s="271"/>
      <c r="BI196" s="271"/>
      <c r="BJ196" s="271"/>
      <c r="BK196" s="271"/>
      <c r="BL196" s="271"/>
      <c r="BM196" s="271"/>
      <c r="BN196" s="271"/>
      <c r="BO196" s="271"/>
      <c r="BP196" s="271"/>
      <c r="BQ196" s="271"/>
      <c r="BR196" s="271"/>
      <c r="BS196" s="271"/>
      <c r="BT196" s="271"/>
      <c r="BU196" s="271"/>
      <c r="BV196" s="271"/>
      <c r="BW196" s="271"/>
      <c r="BX196" s="271"/>
      <c r="BY196" s="271"/>
      <c r="BZ196" s="271"/>
      <c r="CA196" s="271"/>
      <c r="CB196" s="271"/>
      <c r="CC196" s="271"/>
      <c r="CD196" s="271"/>
      <c r="CE196" s="271"/>
      <c r="CF196" s="271"/>
      <c r="CG196" s="271"/>
      <c r="CH196" s="271"/>
      <c r="CI196" s="271"/>
      <c r="CJ196" s="271"/>
      <c r="CK196" s="271"/>
      <c r="CL196" s="271"/>
      <c r="CM196" s="271"/>
      <c r="CN196" s="271"/>
      <c r="CO196" s="271"/>
      <c r="CP196" s="271"/>
      <c r="CQ196" s="271"/>
      <c r="CR196" s="271"/>
      <c r="CS196" s="271"/>
      <c r="CT196" s="271"/>
      <c r="CU196" s="271"/>
      <c r="CV196" s="271"/>
      <c r="CW196" s="271"/>
      <c r="CX196" s="271"/>
      <c r="CY196" s="271"/>
      <c r="CZ196" s="271"/>
      <c r="DA196" s="271"/>
      <c r="DB196" s="271"/>
      <c r="DC196" s="271"/>
      <c r="DD196" s="271"/>
      <c r="DE196" s="271"/>
      <c r="DF196" s="271"/>
      <c r="DG196" s="271"/>
      <c r="DH196" s="271"/>
      <c r="DI196" s="271"/>
      <c r="DJ196" s="271"/>
      <c r="DK196" s="271"/>
      <c r="DL196" s="271"/>
      <c r="DM196" s="271"/>
      <c r="DN196" s="271"/>
      <c r="DO196" s="271"/>
      <c r="DP196" s="672"/>
    </row>
    <row r="197" spans="1:120" x14ac:dyDescent="0.3">
      <c r="A197" s="676" t="s">
        <v>1286</v>
      </c>
      <c r="B197" s="676"/>
      <c r="C197" s="676"/>
      <c r="D197" s="656" t="s">
        <v>1288</v>
      </c>
      <c r="E197" s="657"/>
      <c r="F197" s="46"/>
      <c r="G197" s="47"/>
      <c r="H197" s="47"/>
      <c r="I197" s="269"/>
      <c r="J197" s="270"/>
      <c r="K197" s="298">
        <f>+COUNTIF(L196:DO196, "0-30")</f>
        <v>0</v>
      </c>
      <c r="L197" s="289"/>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90"/>
      <c r="AM197" s="290"/>
      <c r="AN197" s="290"/>
      <c r="AO197" s="290"/>
      <c r="AP197" s="290"/>
      <c r="AQ197" s="290"/>
      <c r="AR197" s="290"/>
      <c r="AS197" s="290"/>
      <c r="AT197" s="290"/>
      <c r="AU197" s="290"/>
      <c r="AV197" s="290"/>
      <c r="AW197" s="290"/>
      <c r="AX197" s="290"/>
      <c r="AY197" s="290"/>
      <c r="AZ197" s="290"/>
      <c r="BA197" s="290"/>
      <c r="BB197" s="290"/>
      <c r="BC197" s="290"/>
      <c r="BD197" s="290"/>
      <c r="BE197" s="290"/>
      <c r="BF197" s="290"/>
      <c r="BG197" s="290"/>
      <c r="BH197" s="290"/>
      <c r="BI197" s="290"/>
      <c r="BJ197" s="290"/>
      <c r="BK197" s="290"/>
      <c r="BL197" s="290"/>
      <c r="BM197" s="290"/>
      <c r="BN197" s="290"/>
      <c r="BO197" s="290"/>
      <c r="BP197" s="290"/>
      <c r="BQ197" s="290"/>
      <c r="BR197" s="290"/>
      <c r="BS197" s="290"/>
      <c r="BT197" s="290"/>
      <c r="BU197" s="290"/>
      <c r="BV197" s="290"/>
      <c r="BW197" s="290"/>
      <c r="BX197" s="290"/>
      <c r="BY197" s="290"/>
      <c r="BZ197" s="290"/>
      <c r="CA197" s="290"/>
      <c r="CB197" s="290"/>
      <c r="CC197" s="290"/>
      <c r="CD197" s="290"/>
      <c r="CE197" s="290"/>
      <c r="CF197" s="290"/>
      <c r="CG197" s="290"/>
      <c r="CH197" s="290"/>
      <c r="CI197" s="290"/>
      <c r="CJ197" s="290"/>
      <c r="CK197" s="290"/>
      <c r="CL197" s="290"/>
      <c r="CM197" s="290"/>
      <c r="CN197" s="290"/>
      <c r="CO197" s="290"/>
      <c r="CP197" s="290"/>
      <c r="CQ197" s="290"/>
      <c r="CR197" s="290"/>
      <c r="CS197" s="290"/>
      <c r="CT197" s="290"/>
      <c r="CU197" s="290"/>
      <c r="CV197" s="290"/>
      <c r="CW197" s="290"/>
      <c r="CX197" s="290"/>
      <c r="CY197" s="290"/>
      <c r="CZ197" s="290"/>
      <c r="DA197" s="290"/>
      <c r="DB197" s="290"/>
      <c r="DC197" s="290"/>
      <c r="DD197" s="290"/>
      <c r="DE197" s="290"/>
      <c r="DF197" s="290"/>
      <c r="DG197" s="290"/>
      <c r="DH197" s="290"/>
      <c r="DI197" s="290"/>
      <c r="DJ197" s="290"/>
      <c r="DK197" s="290"/>
      <c r="DL197" s="290"/>
      <c r="DM197" s="290"/>
      <c r="DN197" s="290"/>
      <c r="DO197" s="326"/>
      <c r="DP197" s="672"/>
    </row>
    <row r="198" spans="1:120" x14ac:dyDescent="0.3">
      <c r="A198" s="676" t="s">
        <v>1286</v>
      </c>
      <c r="B198" s="676"/>
      <c r="C198" s="676"/>
      <c r="D198" s="656" t="s">
        <v>1289</v>
      </c>
      <c r="E198" s="657"/>
      <c r="F198" s="46"/>
      <c r="G198" s="47"/>
      <c r="H198" s="47"/>
      <c r="I198" s="269"/>
      <c r="J198" s="270"/>
      <c r="K198" s="298">
        <f>+COUNTIF(L196:DO196, "31-60")</f>
        <v>0</v>
      </c>
      <c r="L198" s="291"/>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c r="BZ198" s="292"/>
      <c r="CA198" s="292"/>
      <c r="CB198" s="292"/>
      <c r="CC198" s="292"/>
      <c r="CD198" s="292"/>
      <c r="CE198" s="292"/>
      <c r="CF198" s="292"/>
      <c r="CG198" s="292"/>
      <c r="CH198" s="292"/>
      <c r="CI198" s="292"/>
      <c r="CJ198" s="292"/>
      <c r="CK198" s="292"/>
      <c r="CL198" s="292"/>
      <c r="CM198" s="292"/>
      <c r="CN198" s="292"/>
      <c r="CO198" s="292"/>
      <c r="CP198" s="292"/>
      <c r="CQ198" s="292"/>
      <c r="CR198" s="292"/>
      <c r="CS198" s="292"/>
      <c r="CT198" s="292"/>
      <c r="CU198" s="292"/>
      <c r="CV198" s="292"/>
      <c r="CW198" s="292"/>
      <c r="CX198" s="292"/>
      <c r="CY198" s="292"/>
      <c r="CZ198" s="292"/>
      <c r="DA198" s="292"/>
      <c r="DB198" s="292"/>
      <c r="DC198" s="292"/>
      <c r="DD198" s="292"/>
      <c r="DE198" s="292"/>
      <c r="DF198" s="292"/>
      <c r="DG198" s="292"/>
      <c r="DH198" s="292"/>
      <c r="DI198" s="292"/>
      <c r="DJ198" s="292"/>
      <c r="DK198" s="292"/>
      <c r="DL198" s="292"/>
      <c r="DM198" s="292"/>
      <c r="DN198" s="292"/>
      <c r="DO198" s="327"/>
      <c r="DP198" s="672"/>
    </row>
    <row r="199" spans="1:120" x14ac:dyDescent="0.3">
      <c r="A199" s="676" t="s">
        <v>1286</v>
      </c>
      <c r="B199" s="676"/>
      <c r="C199" s="676"/>
      <c r="D199" s="656" t="s">
        <v>1290</v>
      </c>
      <c r="E199" s="657"/>
      <c r="F199" s="46"/>
      <c r="G199" s="47"/>
      <c r="H199" s="47"/>
      <c r="I199" s="269"/>
      <c r="J199" s="270"/>
      <c r="K199" s="298">
        <f>+COUNTIF(L196:DO196, "61-90")</f>
        <v>0</v>
      </c>
      <c r="L199" s="291"/>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2"/>
      <c r="AL199" s="292"/>
      <c r="AM199" s="292"/>
      <c r="AN199" s="292"/>
      <c r="AO199" s="292"/>
      <c r="AP199" s="292"/>
      <c r="AQ199" s="292"/>
      <c r="AR199" s="292"/>
      <c r="AS199" s="292"/>
      <c r="AT199" s="292"/>
      <c r="AU199" s="292"/>
      <c r="AV199" s="292"/>
      <c r="AW199" s="292"/>
      <c r="AX199" s="292"/>
      <c r="AY199" s="292"/>
      <c r="AZ199" s="292"/>
      <c r="BA199" s="292"/>
      <c r="BB199" s="292"/>
      <c r="BC199" s="292"/>
      <c r="BD199" s="292"/>
      <c r="BE199" s="292"/>
      <c r="BF199" s="292"/>
      <c r="BG199" s="292"/>
      <c r="BH199" s="292"/>
      <c r="BI199" s="292"/>
      <c r="BJ199" s="292"/>
      <c r="BK199" s="292"/>
      <c r="BL199" s="292"/>
      <c r="BM199" s="292"/>
      <c r="BN199" s="292"/>
      <c r="BO199" s="292"/>
      <c r="BP199" s="292"/>
      <c r="BQ199" s="292"/>
      <c r="BR199" s="292"/>
      <c r="BS199" s="292"/>
      <c r="BT199" s="292"/>
      <c r="BU199" s="292"/>
      <c r="BV199" s="292"/>
      <c r="BW199" s="292"/>
      <c r="BX199" s="292"/>
      <c r="BY199" s="292"/>
      <c r="BZ199" s="292"/>
      <c r="CA199" s="292"/>
      <c r="CB199" s="292"/>
      <c r="CC199" s="292"/>
      <c r="CD199" s="292"/>
      <c r="CE199" s="292"/>
      <c r="CF199" s="292"/>
      <c r="CG199" s="292"/>
      <c r="CH199" s="292"/>
      <c r="CI199" s="292"/>
      <c r="CJ199" s="292"/>
      <c r="CK199" s="292"/>
      <c r="CL199" s="292"/>
      <c r="CM199" s="292"/>
      <c r="CN199" s="292"/>
      <c r="CO199" s="292"/>
      <c r="CP199" s="292"/>
      <c r="CQ199" s="292"/>
      <c r="CR199" s="292"/>
      <c r="CS199" s="292"/>
      <c r="CT199" s="292"/>
      <c r="CU199" s="292"/>
      <c r="CV199" s="292"/>
      <c r="CW199" s="292"/>
      <c r="CX199" s="292"/>
      <c r="CY199" s="292"/>
      <c r="CZ199" s="292"/>
      <c r="DA199" s="292"/>
      <c r="DB199" s="292"/>
      <c r="DC199" s="292"/>
      <c r="DD199" s="292"/>
      <c r="DE199" s="292"/>
      <c r="DF199" s="292"/>
      <c r="DG199" s="292"/>
      <c r="DH199" s="292"/>
      <c r="DI199" s="292"/>
      <c r="DJ199" s="292"/>
      <c r="DK199" s="292"/>
      <c r="DL199" s="292"/>
      <c r="DM199" s="292"/>
      <c r="DN199" s="292"/>
      <c r="DO199" s="327"/>
      <c r="DP199" s="672"/>
    </row>
    <row r="200" spans="1:120" x14ac:dyDescent="0.3">
      <c r="A200" s="676" t="s">
        <v>1286</v>
      </c>
      <c r="B200" s="676"/>
      <c r="C200" s="676"/>
      <c r="D200" s="677" t="s">
        <v>1291</v>
      </c>
      <c r="E200" s="678"/>
      <c r="F200" s="46"/>
      <c r="G200" s="47"/>
      <c r="H200" s="47"/>
      <c r="I200" s="269"/>
      <c r="J200" s="270"/>
      <c r="K200" s="298">
        <f>+COUNTIF(L196:DO196, "over 90 days")</f>
        <v>0</v>
      </c>
      <c r="L200" s="293"/>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c r="AN200" s="294"/>
      <c r="AO200" s="294"/>
      <c r="AP200" s="294"/>
      <c r="AQ200" s="294"/>
      <c r="AR200" s="294"/>
      <c r="AS200" s="294"/>
      <c r="AT200" s="294"/>
      <c r="AU200" s="294"/>
      <c r="AV200" s="294"/>
      <c r="AW200" s="294"/>
      <c r="AX200" s="294"/>
      <c r="AY200" s="294"/>
      <c r="AZ200" s="294"/>
      <c r="BA200" s="294"/>
      <c r="BB200" s="294"/>
      <c r="BC200" s="294"/>
      <c r="BD200" s="294"/>
      <c r="BE200" s="294"/>
      <c r="BF200" s="294"/>
      <c r="BG200" s="294"/>
      <c r="BH200" s="294"/>
      <c r="BI200" s="294"/>
      <c r="BJ200" s="294"/>
      <c r="BK200" s="294"/>
      <c r="BL200" s="294"/>
      <c r="BM200" s="294"/>
      <c r="BN200" s="294"/>
      <c r="BO200" s="294"/>
      <c r="BP200" s="294"/>
      <c r="BQ200" s="294"/>
      <c r="BR200" s="294"/>
      <c r="BS200" s="294"/>
      <c r="BT200" s="294"/>
      <c r="BU200" s="294"/>
      <c r="BV200" s="294"/>
      <c r="BW200" s="294"/>
      <c r="BX200" s="294"/>
      <c r="BY200" s="294"/>
      <c r="BZ200" s="294"/>
      <c r="CA200" s="294"/>
      <c r="CB200" s="294"/>
      <c r="CC200" s="294"/>
      <c r="CD200" s="294"/>
      <c r="CE200" s="294"/>
      <c r="CF200" s="294"/>
      <c r="CG200" s="294"/>
      <c r="CH200" s="294"/>
      <c r="CI200" s="294"/>
      <c r="CJ200" s="294"/>
      <c r="CK200" s="294"/>
      <c r="CL200" s="294"/>
      <c r="CM200" s="294"/>
      <c r="CN200" s="294"/>
      <c r="CO200" s="294"/>
      <c r="CP200" s="294"/>
      <c r="CQ200" s="294"/>
      <c r="CR200" s="294"/>
      <c r="CS200" s="294"/>
      <c r="CT200" s="294"/>
      <c r="CU200" s="294"/>
      <c r="CV200" s="294"/>
      <c r="CW200" s="294"/>
      <c r="CX200" s="294"/>
      <c r="CY200" s="294"/>
      <c r="CZ200" s="294"/>
      <c r="DA200" s="294"/>
      <c r="DB200" s="294"/>
      <c r="DC200" s="294"/>
      <c r="DD200" s="294"/>
      <c r="DE200" s="294"/>
      <c r="DF200" s="294"/>
      <c r="DG200" s="294"/>
      <c r="DH200" s="294"/>
      <c r="DI200" s="294"/>
      <c r="DJ200" s="294"/>
      <c r="DK200" s="294"/>
      <c r="DL200" s="294"/>
      <c r="DM200" s="294"/>
      <c r="DN200" s="294"/>
      <c r="DO200" s="328"/>
      <c r="DP200" s="672"/>
    </row>
    <row r="201" spans="1:120" ht="14.5" thickBot="1" x14ac:dyDescent="0.35">
      <c r="A201" s="695" t="s">
        <v>1286</v>
      </c>
      <c r="B201" s="695"/>
      <c r="C201" s="695"/>
      <c r="D201" s="732" t="s">
        <v>1292</v>
      </c>
      <c r="E201" s="733"/>
      <c r="F201" s="46"/>
      <c r="G201" s="47"/>
      <c r="H201" s="47"/>
      <c r="I201" s="295"/>
      <c r="J201" s="296"/>
      <c r="K201" s="297">
        <f>+COUNTIF(L201:DO201, "Yes Rc.")</f>
        <v>0</v>
      </c>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672"/>
    </row>
    <row r="202" spans="1:120" s="305" customFormat="1" ht="30" customHeight="1" thickBot="1" x14ac:dyDescent="0.35">
      <c r="A202" s="59" t="s">
        <v>1284</v>
      </c>
      <c r="B202" s="342">
        <v>43</v>
      </c>
      <c r="C202" s="343" t="s">
        <v>1285</v>
      </c>
      <c r="D202" s="344" t="s">
        <v>767</v>
      </c>
      <c r="E202" s="673" t="s">
        <v>87</v>
      </c>
      <c r="F202" s="674"/>
      <c r="G202" s="674"/>
      <c r="H202" s="674"/>
      <c r="I202" s="674"/>
      <c r="J202" s="675"/>
      <c r="K202" s="52"/>
      <c r="L202" s="324" t="e">
        <f>#REF!</f>
        <v>#REF!</v>
      </c>
      <c r="M202" s="324" t="e">
        <f>#REF!</f>
        <v>#REF!</v>
      </c>
      <c r="N202" s="324" t="e">
        <f>#REF!</f>
        <v>#REF!</v>
      </c>
      <c r="O202" s="324" t="e">
        <f>#REF!</f>
        <v>#REF!</v>
      </c>
      <c r="P202" s="324" t="e">
        <f>#REF!</f>
        <v>#REF!</v>
      </c>
      <c r="Q202" s="324" t="e">
        <f>#REF!</f>
        <v>#REF!</v>
      </c>
      <c r="R202" s="324" t="e">
        <f>#REF!</f>
        <v>#REF!</v>
      </c>
      <c r="S202" s="324" t="e">
        <f>#REF!</f>
        <v>#REF!</v>
      </c>
      <c r="T202" s="324" t="e">
        <f>#REF!</f>
        <v>#REF!</v>
      </c>
      <c r="U202" s="324" t="e">
        <f>#REF!</f>
        <v>#REF!</v>
      </c>
      <c r="V202" s="324" t="e">
        <f>#REF!</f>
        <v>#REF!</v>
      </c>
      <c r="W202" s="324" t="e">
        <f>#REF!</f>
        <v>#REF!</v>
      </c>
      <c r="X202" s="324" t="e">
        <f>#REF!</f>
        <v>#REF!</v>
      </c>
      <c r="Y202" s="324" t="e">
        <f>#REF!</f>
        <v>#REF!</v>
      </c>
      <c r="Z202" s="324" t="e">
        <f>#REF!</f>
        <v>#REF!</v>
      </c>
      <c r="AA202" s="324" t="e">
        <f>#REF!</f>
        <v>#REF!</v>
      </c>
      <c r="AB202" s="324" t="e">
        <f>#REF!</f>
        <v>#REF!</v>
      </c>
      <c r="AC202" s="324" t="e">
        <f>#REF!</f>
        <v>#REF!</v>
      </c>
      <c r="AD202" s="324" t="e">
        <f>#REF!</f>
        <v>#REF!</v>
      </c>
      <c r="AE202" s="324" t="e">
        <f>#REF!</f>
        <v>#REF!</v>
      </c>
      <c r="AF202" s="324" t="e">
        <f>#REF!</f>
        <v>#REF!</v>
      </c>
      <c r="AG202" s="324" t="e">
        <f>#REF!</f>
        <v>#REF!</v>
      </c>
      <c r="AH202" s="324" t="e">
        <f>#REF!</f>
        <v>#REF!</v>
      </c>
      <c r="AI202" s="324" t="e">
        <f>#REF!</f>
        <v>#REF!</v>
      </c>
      <c r="AJ202" s="324" t="e">
        <f>#REF!</f>
        <v>#REF!</v>
      </c>
      <c r="AK202" s="324" t="e">
        <f>#REF!</f>
        <v>#REF!</v>
      </c>
      <c r="AL202" s="324" t="e">
        <f>#REF!</f>
        <v>#REF!</v>
      </c>
      <c r="AM202" s="324" t="e">
        <f>#REF!</f>
        <v>#REF!</v>
      </c>
      <c r="AN202" s="324" t="e">
        <f>#REF!</f>
        <v>#REF!</v>
      </c>
      <c r="AO202" s="324" t="e">
        <f>#REF!</f>
        <v>#REF!</v>
      </c>
      <c r="AP202" s="324" t="e">
        <f>#REF!</f>
        <v>#REF!</v>
      </c>
      <c r="AQ202" s="324" t="e">
        <f>#REF!</f>
        <v>#REF!</v>
      </c>
      <c r="AR202" s="324" t="e">
        <f>#REF!</f>
        <v>#REF!</v>
      </c>
      <c r="AS202" s="324" t="e">
        <f>#REF!</f>
        <v>#REF!</v>
      </c>
      <c r="AT202" s="324" t="e">
        <f>#REF!</f>
        <v>#REF!</v>
      </c>
      <c r="AU202" s="324" t="e">
        <f>#REF!</f>
        <v>#REF!</v>
      </c>
      <c r="AV202" s="324" t="e">
        <f>#REF!</f>
        <v>#REF!</v>
      </c>
      <c r="AW202" s="324" t="e">
        <f>#REF!</f>
        <v>#REF!</v>
      </c>
      <c r="AX202" s="324" t="e">
        <f>#REF!</f>
        <v>#REF!</v>
      </c>
      <c r="AY202" s="324" t="e">
        <f>#REF!</f>
        <v>#REF!</v>
      </c>
      <c r="AZ202" s="324" t="e">
        <f>#REF!</f>
        <v>#REF!</v>
      </c>
      <c r="BA202" s="324" t="e">
        <f>#REF!</f>
        <v>#REF!</v>
      </c>
      <c r="BB202" s="324" t="e">
        <f>#REF!</f>
        <v>#REF!</v>
      </c>
      <c r="BC202" s="324" t="e">
        <f>#REF!</f>
        <v>#REF!</v>
      </c>
      <c r="BD202" s="324" t="e">
        <f>#REF!</f>
        <v>#REF!</v>
      </c>
      <c r="BE202" s="324" t="e">
        <f>#REF!</f>
        <v>#REF!</v>
      </c>
      <c r="BF202" s="324" t="e">
        <f>#REF!</f>
        <v>#REF!</v>
      </c>
      <c r="BG202" s="324" t="e">
        <f>#REF!</f>
        <v>#REF!</v>
      </c>
      <c r="BH202" s="324" t="e">
        <f>#REF!</f>
        <v>#REF!</v>
      </c>
      <c r="BI202" s="324" t="e">
        <f>#REF!</f>
        <v>#REF!</v>
      </c>
      <c r="BJ202" s="324" t="e">
        <f>#REF!</f>
        <v>#REF!</v>
      </c>
      <c r="BK202" s="324" t="e">
        <f>#REF!</f>
        <v>#REF!</v>
      </c>
      <c r="BL202" s="324" t="e">
        <f>#REF!</f>
        <v>#REF!</v>
      </c>
      <c r="BM202" s="324" t="e">
        <f>#REF!</f>
        <v>#REF!</v>
      </c>
      <c r="BN202" s="324" t="e">
        <f>#REF!</f>
        <v>#REF!</v>
      </c>
      <c r="BO202" s="324" t="e">
        <f>#REF!</f>
        <v>#REF!</v>
      </c>
      <c r="BP202" s="324" t="e">
        <f>#REF!</f>
        <v>#REF!</v>
      </c>
      <c r="BQ202" s="324" t="e">
        <f>#REF!</f>
        <v>#REF!</v>
      </c>
      <c r="BR202" s="324" t="e">
        <f>#REF!</f>
        <v>#REF!</v>
      </c>
      <c r="BS202" s="324" t="e">
        <f>#REF!</f>
        <v>#REF!</v>
      </c>
      <c r="BT202" s="324" t="e">
        <f>#REF!</f>
        <v>#REF!</v>
      </c>
      <c r="BU202" s="324" t="e">
        <f>#REF!</f>
        <v>#REF!</v>
      </c>
      <c r="BV202" s="324" t="e">
        <f>#REF!</f>
        <v>#REF!</v>
      </c>
      <c r="BW202" s="324" t="e">
        <f>#REF!</f>
        <v>#REF!</v>
      </c>
      <c r="BX202" s="324" t="e">
        <f>#REF!</f>
        <v>#REF!</v>
      </c>
      <c r="BY202" s="324" t="e">
        <f>#REF!</f>
        <v>#REF!</v>
      </c>
      <c r="BZ202" s="324" t="e">
        <f>#REF!</f>
        <v>#REF!</v>
      </c>
      <c r="CA202" s="324" t="e">
        <f>#REF!</f>
        <v>#REF!</v>
      </c>
      <c r="CB202" s="324" t="e">
        <f>#REF!</f>
        <v>#REF!</v>
      </c>
      <c r="CC202" s="324" t="e">
        <f>#REF!</f>
        <v>#REF!</v>
      </c>
      <c r="CD202" s="324" t="e">
        <f>#REF!</f>
        <v>#REF!</v>
      </c>
      <c r="CE202" s="324" t="e">
        <f>#REF!</f>
        <v>#REF!</v>
      </c>
      <c r="CF202" s="324" t="e">
        <f>#REF!</f>
        <v>#REF!</v>
      </c>
      <c r="CG202" s="324" t="e">
        <f>#REF!</f>
        <v>#REF!</v>
      </c>
      <c r="CH202" s="324" t="e">
        <f>#REF!</f>
        <v>#REF!</v>
      </c>
      <c r="CI202" s="324" t="e">
        <f>#REF!</f>
        <v>#REF!</v>
      </c>
      <c r="CJ202" s="324" t="e">
        <f>#REF!</f>
        <v>#REF!</v>
      </c>
      <c r="CK202" s="324" t="e">
        <f>#REF!</f>
        <v>#REF!</v>
      </c>
      <c r="CL202" s="324" t="e">
        <f>#REF!</f>
        <v>#REF!</v>
      </c>
      <c r="CM202" s="324" t="e">
        <f>#REF!</f>
        <v>#REF!</v>
      </c>
      <c r="CN202" s="324" t="e">
        <f>#REF!</f>
        <v>#REF!</v>
      </c>
      <c r="CO202" s="324" t="e">
        <f>#REF!</f>
        <v>#REF!</v>
      </c>
      <c r="CP202" s="324" t="e">
        <f>#REF!</f>
        <v>#REF!</v>
      </c>
      <c r="CQ202" s="324" t="e">
        <f>#REF!</f>
        <v>#REF!</v>
      </c>
      <c r="CR202" s="324" t="e">
        <f>#REF!</f>
        <v>#REF!</v>
      </c>
      <c r="CS202" s="324" t="e">
        <f>#REF!</f>
        <v>#REF!</v>
      </c>
      <c r="CT202" s="324" t="e">
        <f>#REF!</f>
        <v>#REF!</v>
      </c>
      <c r="CU202" s="324" t="e">
        <f>#REF!</f>
        <v>#REF!</v>
      </c>
      <c r="CV202" s="324" t="e">
        <f>#REF!</f>
        <v>#REF!</v>
      </c>
      <c r="CW202" s="324" t="e">
        <f>#REF!</f>
        <v>#REF!</v>
      </c>
      <c r="CX202" s="324" t="e">
        <f>#REF!</f>
        <v>#REF!</v>
      </c>
      <c r="CY202" s="324" t="e">
        <f>#REF!</f>
        <v>#REF!</v>
      </c>
      <c r="CZ202" s="324" t="e">
        <f>#REF!</f>
        <v>#REF!</v>
      </c>
      <c r="DA202" s="324" t="e">
        <f>#REF!</f>
        <v>#REF!</v>
      </c>
      <c r="DB202" s="324" t="e">
        <f>#REF!</f>
        <v>#REF!</v>
      </c>
      <c r="DC202" s="324" t="e">
        <f>#REF!</f>
        <v>#REF!</v>
      </c>
      <c r="DD202" s="324" t="e">
        <f>#REF!</f>
        <v>#REF!</v>
      </c>
      <c r="DE202" s="324" t="e">
        <f>#REF!</f>
        <v>#REF!</v>
      </c>
      <c r="DF202" s="324" t="e">
        <f>#REF!</f>
        <v>#REF!</v>
      </c>
      <c r="DG202" s="324" t="e">
        <f>#REF!</f>
        <v>#REF!</v>
      </c>
      <c r="DH202" s="324" t="e">
        <f>#REF!</f>
        <v>#REF!</v>
      </c>
      <c r="DI202" s="324" t="e">
        <f>#REF!</f>
        <v>#REF!</v>
      </c>
      <c r="DJ202" s="324" t="e">
        <f>#REF!</f>
        <v>#REF!</v>
      </c>
      <c r="DK202" s="324" t="e">
        <f>#REF!</f>
        <v>#REF!</v>
      </c>
      <c r="DL202" s="324" t="e">
        <f>#REF!</f>
        <v>#REF!</v>
      </c>
      <c r="DM202" s="324" t="e">
        <f>#REF!</f>
        <v>#REF!</v>
      </c>
      <c r="DN202" s="324" t="e">
        <f>#REF!</f>
        <v>#REF!</v>
      </c>
      <c r="DO202" s="324" t="e">
        <f>#REF!</f>
        <v>#REF!</v>
      </c>
      <c r="DP202" s="458"/>
    </row>
    <row r="203" spans="1:120" s="305" customFormat="1" ht="30" customHeight="1" thickBot="1" x14ac:dyDescent="0.35">
      <c r="A203" s="59" t="s">
        <v>1284</v>
      </c>
      <c r="B203" s="342">
        <v>44</v>
      </c>
      <c r="C203" s="343" t="s">
        <v>1285</v>
      </c>
      <c r="D203" s="344" t="s">
        <v>776</v>
      </c>
      <c r="E203" s="673" t="s">
        <v>87</v>
      </c>
      <c r="F203" s="674"/>
      <c r="G203" s="674"/>
      <c r="H203" s="674"/>
      <c r="I203" s="674"/>
      <c r="J203" s="675"/>
      <c r="K203" s="52"/>
      <c r="L203" s="324"/>
      <c r="M203" s="324"/>
      <c r="N203" s="324"/>
      <c r="O203" s="324"/>
      <c r="P203" s="324"/>
      <c r="Q203" s="324"/>
      <c r="R203" s="324"/>
      <c r="S203" s="324"/>
      <c r="T203" s="324"/>
      <c r="U203" s="324"/>
      <c r="V203" s="324"/>
      <c r="W203" s="324"/>
      <c r="X203" s="324"/>
      <c r="Y203" s="324"/>
      <c r="Z203" s="324"/>
      <c r="AA203" s="324"/>
      <c r="AB203" s="324"/>
      <c r="AC203" s="324"/>
      <c r="AD203" s="324"/>
      <c r="AE203" s="324"/>
      <c r="AF203" s="324"/>
      <c r="AG203" s="324"/>
      <c r="AH203" s="324"/>
      <c r="AI203" s="324"/>
      <c r="AJ203" s="324"/>
      <c r="AK203" s="324"/>
      <c r="AL203" s="324"/>
      <c r="AM203" s="324"/>
      <c r="AN203" s="324"/>
      <c r="AO203" s="324"/>
      <c r="AP203" s="324"/>
      <c r="AQ203" s="324"/>
      <c r="AR203" s="324"/>
      <c r="AS203" s="324"/>
      <c r="AT203" s="324"/>
      <c r="AU203" s="324"/>
      <c r="AV203" s="324"/>
      <c r="AW203" s="324"/>
      <c r="AX203" s="324"/>
      <c r="AY203" s="324"/>
      <c r="AZ203" s="324"/>
      <c r="BA203" s="324"/>
      <c r="BB203" s="324"/>
      <c r="BC203" s="324"/>
      <c r="BD203" s="324"/>
      <c r="BE203" s="324"/>
      <c r="BF203" s="324"/>
      <c r="BG203" s="324"/>
      <c r="BH203" s="324"/>
      <c r="BI203" s="324"/>
      <c r="BJ203" s="324"/>
      <c r="BK203" s="324"/>
      <c r="BL203" s="324"/>
      <c r="BM203" s="324"/>
      <c r="BN203" s="324"/>
      <c r="BO203" s="324"/>
      <c r="BP203" s="324"/>
      <c r="BQ203" s="324"/>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c r="CZ203" s="324"/>
      <c r="DA203" s="324"/>
      <c r="DB203" s="324"/>
      <c r="DC203" s="324"/>
      <c r="DD203" s="324"/>
      <c r="DE203" s="324"/>
      <c r="DF203" s="324"/>
      <c r="DG203" s="324"/>
      <c r="DH203" s="324"/>
      <c r="DI203" s="324"/>
      <c r="DJ203" s="324"/>
      <c r="DK203" s="324"/>
      <c r="DL203" s="324"/>
      <c r="DM203" s="324"/>
      <c r="DN203" s="324"/>
      <c r="DO203" s="324"/>
      <c r="DP203" s="581"/>
    </row>
    <row r="204" spans="1:120" ht="30" customHeight="1" thickBot="1" x14ac:dyDescent="0.35">
      <c r="A204" s="245" t="s">
        <v>1284</v>
      </c>
      <c r="B204" s="60">
        <v>45</v>
      </c>
      <c r="C204" s="61" t="s">
        <v>1285</v>
      </c>
      <c r="D204" s="345" t="s">
        <v>781</v>
      </c>
      <c r="E204" s="317" t="str">
        <f>IF(F204=0,"",IF(F204=G204,"N/A",IF(ISERROR(J204/I204),1,J204/I204)))</f>
        <v/>
      </c>
      <c r="F204" s="318">
        <f>COUNTIF(L204:DO204,"1 Yes")+COUNTIF(L204:DO204,"2 No")+COUNTIF(L204:DO204,"3 N/A")</f>
        <v>0</v>
      </c>
      <c r="G204" s="318">
        <f>COUNTIF(L204:DO204,"3 N/A")</f>
        <v>0</v>
      </c>
      <c r="H204" s="63">
        <f>+COUNTIF(L204:DO204, "2 No")</f>
        <v>0</v>
      </c>
      <c r="I204" s="64">
        <f>+COUNTIF(L204:DO204, "2 No")+COUNTIF(L204:DO204,"1 Yes")</f>
        <v>0</v>
      </c>
      <c r="J204" s="579">
        <f>+COUNTIF(L204:DO204, "1 Yes")</f>
        <v>0</v>
      </c>
      <c r="K204" s="51"/>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5"/>
      <c r="BQ204" s="325"/>
      <c r="BR204" s="325"/>
      <c r="BS204" s="325"/>
      <c r="BT204" s="325"/>
      <c r="BU204" s="325"/>
      <c r="BV204" s="325"/>
      <c r="BW204" s="325"/>
      <c r="BX204" s="325"/>
      <c r="BY204" s="325"/>
      <c r="BZ204" s="325"/>
      <c r="CA204" s="325"/>
      <c r="CB204" s="325"/>
      <c r="CC204" s="325"/>
      <c r="CD204" s="325"/>
      <c r="CE204" s="325"/>
      <c r="CF204" s="325"/>
      <c r="CG204" s="325"/>
      <c r="CH204" s="325"/>
      <c r="CI204" s="325"/>
      <c r="CJ204" s="325"/>
      <c r="CK204" s="325"/>
      <c r="CL204" s="325"/>
      <c r="CM204" s="325"/>
      <c r="CN204" s="325"/>
      <c r="CO204" s="325"/>
      <c r="CP204" s="325"/>
      <c r="CQ204" s="325"/>
      <c r="CR204" s="325"/>
      <c r="CS204" s="325"/>
      <c r="CT204" s="325"/>
      <c r="CU204" s="325"/>
      <c r="CV204" s="325"/>
      <c r="CW204" s="325"/>
      <c r="CX204" s="325"/>
      <c r="CY204" s="325"/>
      <c r="CZ204" s="325"/>
      <c r="DA204" s="325"/>
      <c r="DB204" s="325"/>
      <c r="DC204" s="325"/>
      <c r="DD204" s="325"/>
      <c r="DE204" s="325"/>
      <c r="DF204" s="325"/>
      <c r="DG204" s="325"/>
      <c r="DH204" s="325"/>
      <c r="DI204" s="325"/>
      <c r="DJ204" s="325"/>
      <c r="DK204" s="325"/>
      <c r="DL204" s="325"/>
      <c r="DM204" s="325"/>
      <c r="DN204" s="325"/>
      <c r="DO204" s="325"/>
      <c r="DP204" s="65"/>
    </row>
    <row r="205" spans="1:120" ht="37.5" x14ac:dyDescent="0.3">
      <c r="A205" s="569" t="s">
        <v>1284</v>
      </c>
      <c r="B205" s="38">
        <v>46</v>
      </c>
      <c r="C205" s="569" t="s">
        <v>1285</v>
      </c>
      <c r="D205" s="39" t="s">
        <v>788</v>
      </c>
      <c r="E205" s="32" t="str">
        <f>IF(F205=0,"",IF(F205=G205,"N/A",IF(ISERROR(J205/I205),1,J205/I205)))</f>
        <v/>
      </c>
      <c r="F205" s="40">
        <f>COUNTIF(L205:DO205,"1 Yes")+COUNTIF(L205:DO205,"2 No")+COUNTIF(L205:DO205,"3 No")+COUNTIF(L205:DO205,"4 N/A")</f>
        <v>0</v>
      </c>
      <c r="G205" s="40">
        <f>COUNTIF(L205:DO205,"4 N/A")</f>
        <v>0</v>
      </c>
      <c r="H205" s="41">
        <f>COUNTIF(L205:DO205, "2 No")+COUNTIF(L205:DO205, "3 No")</f>
        <v>0</v>
      </c>
      <c r="I205" s="37">
        <f>COUNTIF(L205:DO205,"1 Yes")+COUNTIF(L205:DO205, "2 No")+COUNTIF(L205:DO205, "3 No")</f>
        <v>0</v>
      </c>
      <c r="J205" s="25">
        <f>+COUNTIF(L205:DO205, "1 Yes")</f>
        <v>0</v>
      </c>
      <c r="K205" s="25"/>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7"/>
      <c r="BC205" s="267"/>
      <c r="BD205" s="267"/>
      <c r="BE205" s="267"/>
      <c r="BF205" s="267"/>
      <c r="BG205" s="267"/>
      <c r="BH205" s="267"/>
      <c r="BI205" s="267"/>
      <c r="BJ205" s="267"/>
      <c r="BK205" s="267"/>
      <c r="BL205" s="267"/>
      <c r="BM205" s="267"/>
      <c r="BN205" s="267"/>
      <c r="BO205" s="267"/>
      <c r="BP205" s="267"/>
      <c r="BQ205" s="267"/>
      <c r="BR205" s="267"/>
      <c r="BS205" s="267"/>
      <c r="BT205" s="267"/>
      <c r="BU205" s="267"/>
      <c r="BV205" s="267"/>
      <c r="BW205" s="267"/>
      <c r="BX205" s="267"/>
      <c r="BY205" s="267"/>
      <c r="BZ205" s="267"/>
      <c r="CA205" s="267"/>
      <c r="CB205" s="267"/>
      <c r="CC205" s="267"/>
      <c r="CD205" s="267"/>
      <c r="CE205" s="267"/>
      <c r="CF205" s="267"/>
      <c r="CG205" s="267"/>
      <c r="CH205" s="267"/>
      <c r="CI205" s="267"/>
      <c r="CJ205" s="267"/>
      <c r="CK205" s="267"/>
      <c r="CL205" s="267"/>
      <c r="CM205" s="267"/>
      <c r="CN205" s="267"/>
      <c r="CO205" s="267"/>
      <c r="CP205" s="267"/>
      <c r="CQ205" s="267"/>
      <c r="CR205" s="267"/>
      <c r="CS205" s="267"/>
      <c r="CT205" s="267"/>
      <c r="CU205" s="267"/>
      <c r="CV205" s="267"/>
      <c r="CW205" s="267"/>
      <c r="CX205" s="267"/>
      <c r="CY205" s="267"/>
      <c r="CZ205" s="267"/>
      <c r="DA205" s="267"/>
      <c r="DB205" s="267"/>
      <c r="DC205" s="267"/>
      <c r="DD205" s="267"/>
      <c r="DE205" s="267"/>
      <c r="DF205" s="267"/>
      <c r="DG205" s="267"/>
      <c r="DH205" s="267"/>
      <c r="DI205" s="267"/>
      <c r="DJ205" s="267"/>
      <c r="DK205" s="267"/>
      <c r="DL205" s="267"/>
      <c r="DM205" s="267"/>
      <c r="DN205" s="267"/>
      <c r="DO205" s="319"/>
      <c r="DP205" s="420" t="s">
        <v>1293</v>
      </c>
    </row>
    <row r="206" spans="1:120" x14ac:dyDescent="0.3">
      <c r="A206" s="676" t="s">
        <v>1286</v>
      </c>
      <c r="B206" s="676"/>
      <c r="C206" s="676"/>
      <c r="D206" s="659" t="s">
        <v>1294</v>
      </c>
      <c r="E206" s="660"/>
      <c r="F206" s="42"/>
      <c r="G206" s="43"/>
      <c r="H206" s="43"/>
      <c r="I206" s="44"/>
      <c r="J206" s="45"/>
      <c r="K206" s="298">
        <f>+COUNTIF(L206:DO206, "Yes a.")</f>
        <v>0</v>
      </c>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8"/>
      <c r="AR206" s="268"/>
      <c r="AS206" s="268"/>
      <c r="AT206" s="268"/>
      <c r="AU206" s="268"/>
      <c r="AV206" s="268"/>
      <c r="AW206" s="268"/>
      <c r="AX206" s="268"/>
      <c r="AY206" s="268"/>
      <c r="AZ206" s="268"/>
      <c r="BA206" s="268"/>
      <c r="BB206" s="268"/>
      <c r="BC206" s="268"/>
      <c r="BD206" s="268"/>
      <c r="BE206" s="268"/>
      <c r="BF206" s="268"/>
      <c r="BG206" s="268"/>
      <c r="BH206" s="268"/>
      <c r="BI206" s="268"/>
      <c r="BJ206" s="268"/>
      <c r="BK206" s="268"/>
      <c r="BL206" s="268"/>
      <c r="BM206" s="268"/>
      <c r="BN206" s="268"/>
      <c r="BO206" s="268"/>
      <c r="BP206" s="268"/>
      <c r="BQ206" s="268"/>
      <c r="BR206" s="268"/>
      <c r="BS206" s="268"/>
      <c r="BT206" s="268"/>
      <c r="BU206" s="268"/>
      <c r="BV206" s="268"/>
      <c r="BW206" s="268"/>
      <c r="BX206" s="268"/>
      <c r="BY206" s="268"/>
      <c r="BZ206" s="268"/>
      <c r="CA206" s="268"/>
      <c r="CB206" s="268"/>
      <c r="CC206" s="268"/>
      <c r="CD206" s="268"/>
      <c r="CE206" s="268"/>
      <c r="CF206" s="268"/>
      <c r="CG206" s="268"/>
      <c r="CH206" s="268"/>
      <c r="CI206" s="268"/>
      <c r="CJ206" s="268"/>
      <c r="CK206" s="268"/>
      <c r="CL206" s="268"/>
      <c r="CM206" s="268"/>
      <c r="CN206" s="268"/>
      <c r="CO206" s="268"/>
      <c r="CP206" s="268"/>
      <c r="CQ206" s="268"/>
      <c r="CR206" s="268"/>
      <c r="CS206" s="268"/>
      <c r="CT206" s="268"/>
      <c r="CU206" s="268"/>
      <c r="CV206" s="268"/>
      <c r="CW206" s="268"/>
      <c r="CX206" s="268"/>
      <c r="CY206" s="268"/>
      <c r="CZ206" s="268"/>
      <c r="DA206" s="268"/>
      <c r="DB206" s="268"/>
      <c r="DC206" s="268"/>
      <c r="DD206" s="268"/>
      <c r="DE206" s="268"/>
      <c r="DF206" s="268"/>
      <c r="DG206" s="268"/>
      <c r="DH206" s="268"/>
      <c r="DI206" s="268"/>
      <c r="DJ206" s="268"/>
      <c r="DK206" s="268"/>
      <c r="DL206" s="268"/>
      <c r="DM206" s="268"/>
      <c r="DN206" s="268"/>
      <c r="DO206" s="320"/>
      <c r="DP206" s="682"/>
    </row>
    <row r="207" spans="1:120" x14ac:dyDescent="0.3">
      <c r="A207" s="676" t="s">
        <v>1286</v>
      </c>
      <c r="B207" s="676"/>
      <c r="C207" s="676"/>
      <c r="D207" s="659" t="s">
        <v>1262</v>
      </c>
      <c r="E207" s="660"/>
      <c r="F207" s="46"/>
      <c r="G207" s="47"/>
      <c r="H207" s="47"/>
      <c r="I207" s="44"/>
      <c r="J207" s="45"/>
      <c r="K207" s="298">
        <f>+COUNTIF(L207:DO207, "Yes b.")</f>
        <v>0</v>
      </c>
      <c r="L207" s="268"/>
      <c r="M207" s="268"/>
      <c r="N207" s="268"/>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8"/>
      <c r="AL207" s="268"/>
      <c r="AM207" s="268"/>
      <c r="AN207" s="268"/>
      <c r="AO207" s="268"/>
      <c r="AP207" s="268"/>
      <c r="AQ207" s="268"/>
      <c r="AR207" s="268"/>
      <c r="AS207" s="268"/>
      <c r="AT207" s="268"/>
      <c r="AU207" s="268"/>
      <c r="AV207" s="268"/>
      <c r="AW207" s="268"/>
      <c r="AX207" s="268"/>
      <c r="AY207" s="268"/>
      <c r="AZ207" s="268"/>
      <c r="BA207" s="268"/>
      <c r="BB207" s="268"/>
      <c r="BC207" s="268"/>
      <c r="BD207" s="268"/>
      <c r="BE207" s="268"/>
      <c r="BF207" s="268"/>
      <c r="BG207" s="268"/>
      <c r="BH207" s="268"/>
      <c r="BI207" s="268"/>
      <c r="BJ207" s="268"/>
      <c r="BK207" s="268"/>
      <c r="BL207" s="268"/>
      <c r="BM207" s="268"/>
      <c r="BN207" s="268"/>
      <c r="BO207" s="268"/>
      <c r="BP207" s="268"/>
      <c r="BQ207" s="268"/>
      <c r="BR207" s="268"/>
      <c r="BS207" s="268"/>
      <c r="BT207" s="268"/>
      <c r="BU207" s="268"/>
      <c r="BV207" s="268"/>
      <c r="BW207" s="268"/>
      <c r="BX207" s="268"/>
      <c r="BY207" s="268"/>
      <c r="BZ207" s="268"/>
      <c r="CA207" s="268"/>
      <c r="CB207" s="268"/>
      <c r="CC207" s="268"/>
      <c r="CD207" s="268"/>
      <c r="CE207" s="268"/>
      <c r="CF207" s="268"/>
      <c r="CG207" s="268"/>
      <c r="CH207" s="268"/>
      <c r="CI207" s="268"/>
      <c r="CJ207" s="268"/>
      <c r="CK207" s="268"/>
      <c r="CL207" s="268"/>
      <c r="CM207" s="268"/>
      <c r="CN207" s="268"/>
      <c r="CO207" s="268"/>
      <c r="CP207" s="268"/>
      <c r="CQ207" s="268"/>
      <c r="CR207" s="268"/>
      <c r="CS207" s="268"/>
      <c r="CT207" s="268"/>
      <c r="CU207" s="268"/>
      <c r="CV207" s="268"/>
      <c r="CW207" s="268"/>
      <c r="CX207" s="268"/>
      <c r="CY207" s="268"/>
      <c r="CZ207" s="268"/>
      <c r="DA207" s="268"/>
      <c r="DB207" s="268"/>
      <c r="DC207" s="268"/>
      <c r="DD207" s="268"/>
      <c r="DE207" s="268"/>
      <c r="DF207" s="268"/>
      <c r="DG207" s="268"/>
      <c r="DH207" s="268"/>
      <c r="DI207" s="268"/>
      <c r="DJ207" s="268"/>
      <c r="DK207" s="268"/>
      <c r="DL207" s="268"/>
      <c r="DM207" s="268"/>
      <c r="DN207" s="268"/>
      <c r="DO207" s="320"/>
      <c r="DP207" s="682"/>
    </row>
    <row r="208" spans="1:120" x14ac:dyDescent="0.3">
      <c r="A208" s="676" t="s">
        <v>1286</v>
      </c>
      <c r="B208" s="676"/>
      <c r="C208" s="676"/>
      <c r="D208" s="659" t="s">
        <v>1295</v>
      </c>
      <c r="E208" s="660"/>
      <c r="F208" s="46"/>
      <c r="G208" s="47"/>
      <c r="H208" s="47"/>
      <c r="I208" s="44"/>
      <c r="J208" s="45"/>
      <c r="K208" s="298">
        <f>+COUNTIF(L208:DO208, "Yes c.")</f>
        <v>0</v>
      </c>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8"/>
      <c r="BR208" s="268"/>
      <c r="BS208" s="268"/>
      <c r="BT208" s="268"/>
      <c r="BU208" s="268"/>
      <c r="BV208" s="268"/>
      <c r="BW208" s="268"/>
      <c r="BX208" s="268"/>
      <c r="BY208" s="268"/>
      <c r="BZ208" s="268"/>
      <c r="CA208" s="268"/>
      <c r="CB208" s="268"/>
      <c r="CC208" s="268"/>
      <c r="CD208" s="268"/>
      <c r="CE208" s="268"/>
      <c r="CF208" s="268"/>
      <c r="CG208" s="268"/>
      <c r="CH208" s="268"/>
      <c r="CI208" s="268"/>
      <c r="CJ208" s="268"/>
      <c r="CK208" s="268"/>
      <c r="CL208" s="268"/>
      <c r="CM208" s="268"/>
      <c r="CN208" s="268"/>
      <c r="CO208" s="268"/>
      <c r="CP208" s="268"/>
      <c r="CQ208" s="268"/>
      <c r="CR208" s="268"/>
      <c r="CS208" s="268"/>
      <c r="CT208" s="268"/>
      <c r="CU208" s="268"/>
      <c r="CV208" s="268"/>
      <c r="CW208" s="268"/>
      <c r="CX208" s="268"/>
      <c r="CY208" s="268"/>
      <c r="CZ208" s="268"/>
      <c r="DA208" s="268"/>
      <c r="DB208" s="268"/>
      <c r="DC208" s="268"/>
      <c r="DD208" s="268"/>
      <c r="DE208" s="268"/>
      <c r="DF208" s="268"/>
      <c r="DG208" s="268"/>
      <c r="DH208" s="268"/>
      <c r="DI208" s="268"/>
      <c r="DJ208" s="268"/>
      <c r="DK208" s="268"/>
      <c r="DL208" s="268"/>
      <c r="DM208" s="268"/>
      <c r="DN208" s="268"/>
      <c r="DO208" s="320"/>
      <c r="DP208" s="682"/>
    </row>
    <row r="209" spans="1:120" x14ac:dyDescent="0.3">
      <c r="A209" s="676" t="s">
        <v>1286</v>
      </c>
      <c r="B209" s="676"/>
      <c r="C209" s="676"/>
      <c r="D209" s="659" t="s">
        <v>1250</v>
      </c>
      <c r="E209" s="660"/>
      <c r="F209" s="46"/>
      <c r="G209" s="47"/>
      <c r="H209" s="47"/>
      <c r="I209" s="44"/>
      <c r="J209" s="45"/>
      <c r="K209" s="298">
        <f>+COUNTIF(L209:DO209, "Yes d.")</f>
        <v>0</v>
      </c>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8"/>
      <c r="BR209" s="268"/>
      <c r="BS209" s="268"/>
      <c r="BT209" s="268"/>
      <c r="BU209" s="268"/>
      <c r="BV209" s="268"/>
      <c r="BW209" s="268"/>
      <c r="BX209" s="268"/>
      <c r="BY209" s="268"/>
      <c r="BZ209" s="268"/>
      <c r="CA209" s="268"/>
      <c r="CB209" s="268"/>
      <c r="CC209" s="268"/>
      <c r="CD209" s="268"/>
      <c r="CE209" s="268"/>
      <c r="CF209" s="268"/>
      <c r="CG209" s="268"/>
      <c r="CH209" s="268"/>
      <c r="CI209" s="268"/>
      <c r="CJ209" s="268"/>
      <c r="CK209" s="268"/>
      <c r="CL209" s="268"/>
      <c r="CM209" s="268"/>
      <c r="CN209" s="268"/>
      <c r="CO209" s="268"/>
      <c r="CP209" s="268"/>
      <c r="CQ209" s="268"/>
      <c r="CR209" s="268"/>
      <c r="CS209" s="268"/>
      <c r="CT209" s="268"/>
      <c r="CU209" s="268"/>
      <c r="CV209" s="268"/>
      <c r="CW209" s="268"/>
      <c r="CX209" s="268"/>
      <c r="CY209" s="268"/>
      <c r="CZ209" s="268"/>
      <c r="DA209" s="268"/>
      <c r="DB209" s="268"/>
      <c r="DC209" s="268"/>
      <c r="DD209" s="268"/>
      <c r="DE209" s="268"/>
      <c r="DF209" s="268"/>
      <c r="DG209" s="268"/>
      <c r="DH209" s="268"/>
      <c r="DI209" s="268"/>
      <c r="DJ209" s="268"/>
      <c r="DK209" s="268"/>
      <c r="DL209" s="268"/>
      <c r="DM209" s="268"/>
      <c r="DN209" s="268"/>
      <c r="DO209" s="320"/>
      <c r="DP209" s="682"/>
    </row>
    <row r="210" spans="1:120" x14ac:dyDescent="0.3">
      <c r="A210" s="676" t="s">
        <v>1286</v>
      </c>
      <c r="B210" s="676"/>
      <c r="C210" s="676"/>
      <c r="D210" s="667" t="s">
        <v>129</v>
      </c>
      <c r="E210" s="668"/>
      <c r="F210" s="46"/>
      <c r="G210" s="47"/>
      <c r="H210" s="47"/>
      <c r="I210" s="269"/>
      <c r="J210" s="270"/>
      <c r="K210" s="298">
        <f>+COUNTIF(L210:DO210, "0-30")+COUNTIF(L210:DO210, "31-60")+COUNTIF(L210:DO210, "61-90")+COUNTIF(L210:DO210, "over 90 days")</f>
        <v>0</v>
      </c>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1"/>
      <c r="AJ210" s="271"/>
      <c r="AK210" s="271"/>
      <c r="AL210" s="271"/>
      <c r="AM210" s="271"/>
      <c r="AN210" s="271"/>
      <c r="AO210" s="271"/>
      <c r="AP210" s="271"/>
      <c r="AQ210" s="271"/>
      <c r="AR210" s="271"/>
      <c r="AS210" s="271"/>
      <c r="AT210" s="271"/>
      <c r="AU210" s="271"/>
      <c r="AV210" s="271"/>
      <c r="AW210" s="271"/>
      <c r="AX210" s="271"/>
      <c r="AY210" s="271"/>
      <c r="AZ210" s="271"/>
      <c r="BA210" s="271"/>
      <c r="BB210" s="271"/>
      <c r="BC210" s="271"/>
      <c r="BD210" s="271"/>
      <c r="BE210" s="271"/>
      <c r="BF210" s="271"/>
      <c r="BG210" s="271"/>
      <c r="BH210" s="271"/>
      <c r="BI210" s="271"/>
      <c r="BJ210" s="271"/>
      <c r="BK210" s="271"/>
      <c r="BL210" s="271"/>
      <c r="BM210" s="271"/>
      <c r="BN210" s="271"/>
      <c r="BO210" s="271"/>
      <c r="BP210" s="271"/>
      <c r="BQ210" s="271"/>
      <c r="BR210" s="271"/>
      <c r="BS210" s="271"/>
      <c r="BT210" s="271"/>
      <c r="BU210" s="271"/>
      <c r="BV210" s="271"/>
      <c r="BW210" s="271"/>
      <c r="BX210" s="271"/>
      <c r="BY210" s="271"/>
      <c r="BZ210" s="271"/>
      <c r="CA210" s="271"/>
      <c r="CB210" s="271"/>
      <c r="CC210" s="271"/>
      <c r="CD210" s="271"/>
      <c r="CE210" s="271"/>
      <c r="CF210" s="271"/>
      <c r="CG210" s="271"/>
      <c r="CH210" s="271"/>
      <c r="CI210" s="271"/>
      <c r="CJ210" s="271"/>
      <c r="CK210" s="271"/>
      <c r="CL210" s="271"/>
      <c r="CM210" s="271"/>
      <c r="CN210" s="271"/>
      <c r="CO210" s="271"/>
      <c r="CP210" s="271"/>
      <c r="CQ210" s="271"/>
      <c r="CR210" s="271"/>
      <c r="CS210" s="271"/>
      <c r="CT210" s="271"/>
      <c r="CU210" s="271"/>
      <c r="CV210" s="271"/>
      <c r="CW210" s="271"/>
      <c r="CX210" s="271"/>
      <c r="CY210" s="271"/>
      <c r="CZ210" s="271"/>
      <c r="DA210" s="271"/>
      <c r="DB210" s="271"/>
      <c r="DC210" s="271"/>
      <c r="DD210" s="271"/>
      <c r="DE210" s="271"/>
      <c r="DF210" s="271"/>
      <c r="DG210" s="271"/>
      <c r="DH210" s="271"/>
      <c r="DI210" s="271"/>
      <c r="DJ210" s="271"/>
      <c r="DK210" s="271"/>
      <c r="DL210" s="271"/>
      <c r="DM210" s="271"/>
      <c r="DN210" s="271"/>
      <c r="DO210" s="321"/>
      <c r="DP210" s="682"/>
    </row>
    <row r="211" spans="1:120" x14ac:dyDescent="0.3">
      <c r="A211" s="676" t="s">
        <v>1286</v>
      </c>
      <c r="B211" s="676"/>
      <c r="C211" s="676"/>
      <c r="D211" s="656" t="s">
        <v>1288</v>
      </c>
      <c r="E211" s="657"/>
      <c r="F211" s="46"/>
      <c r="G211" s="47"/>
      <c r="H211" s="47"/>
      <c r="I211" s="269"/>
      <c r="J211" s="270"/>
      <c r="K211" s="298">
        <f>+COUNTIF(L210:DO210, "0-30")</f>
        <v>0</v>
      </c>
      <c r="L211" s="289"/>
      <c r="M211" s="290"/>
      <c r="N211" s="290"/>
      <c r="O211" s="290"/>
      <c r="P211" s="290"/>
      <c r="Q211" s="290"/>
      <c r="R211" s="290"/>
      <c r="S211" s="290"/>
      <c r="T211" s="290"/>
      <c r="U211" s="290"/>
      <c r="V211" s="290"/>
      <c r="W211" s="290"/>
      <c r="X211" s="290"/>
      <c r="Y211" s="290"/>
      <c r="Z211" s="290"/>
      <c r="AA211" s="290"/>
      <c r="AB211" s="290"/>
      <c r="AC211" s="290"/>
      <c r="AD211" s="290"/>
      <c r="AE211" s="290"/>
      <c r="AF211" s="290"/>
      <c r="AG211" s="290"/>
      <c r="AH211" s="290"/>
      <c r="AI211" s="290"/>
      <c r="AJ211" s="290"/>
      <c r="AK211" s="290"/>
      <c r="AL211" s="290"/>
      <c r="AM211" s="290"/>
      <c r="AN211" s="290"/>
      <c r="AO211" s="290"/>
      <c r="AP211" s="290"/>
      <c r="AQ211" s="290"/>
      <c r="AR211" s="290"/>
      <c r="AS211" s="290"/>
      <c r="AT211" s="290"/>
      <c r="AU211" s="290"/>
      <c r="AV211" s="290"/>
      <c r="AW211" s="290"/>
      <c r="AX211" s="290"/>
      <c r="AY211" s="290"/>
      <c r="AZ211" s="290"/>
      <c r="BA211" s="290"/>
      <c r="BB211" s="290"/>
      <c r="BC211" s="290"/>
      <c r="BD211" s="290"/>
      <c r="BE211" s="290"/>
      <c r="BF211" s="290"/>
      <c r="BG211" s="290"/>
      <c r="BH211" s="290"/>
      <c r="BI211" s="290"/>
      <c r="BJ211" s="290"/>
      <c r="BK211" s="290"/>
      <c r="BL211" s="290"/>
      <c r="BM211" s="290"/>
      <c r="BN211" s="290"/>
      <c r="BO211" s="290"/>
      <c r="BP211" s="290"/>
      <c r="BQ211" s="290"/>
      <c r="BR211" s="290"/>
      <c r="BS211" s="290"/>
      <c r="BT211" s="290"/>
      <c r="BU211" s="290"/>
      <c r="BV211" s="290"/>
      <c r="BW211" s="290"/>
      <c r="BX211" s="290"/>
      <c r="BY211" s="290"/>
      <c r="BZ211" s="290"/>
      <c r="CA211" s="290"/>
      <c r="CB211" s="290"/>
      <c r="CC211" s="290"/>
      <c r="CD211" s="290"/>
      <c r="CE211" s="290"/>
      <c r="CF211" s="290"/>
      <c r="CG211" s="290"/>
      <c r="CH211" s="290"/>
      <c r="CI211" s="290"/>
      <c r="CJ211" s="290"/>
      <c r="CK211" s="290"/>
      <c r="CL211" s="290"/>
      <c r="CM211" s="290"/>
      <c r="CN211" s="290"/>
      <c r="CO211" s="290"/>
      <c r="CP211" s="290"/>
      <c r="CQ211" s="290"/>
      <c r="CR211" s="290"/>
      <c r="CS211" s="290"/>
      <c r="CT211" s="290"/>
      <c r="CU211" s="290"/>
      <c r="CV211" s="290"/>
      <c r="CW211" s="290"/>
      <c r="CX211" s="290"/>
      <c r="CY211" s="290"/>
      <c r="CZ211" s="290"/>
      <c r="DA211" s="290"/>
      <c r="DB211" s="290"/>
      <c r="DC211" s="290"/>
      <c r="DD211" s="290"/>
      <c r="DE211" s="290"/>
      <c r="DF211" s="290"/>
      <c r="DG211" s="290"/>
      <c r="DH211" s="290"/>
      <c r="DI211" s="290"/>
      <c r="DJ211" s="290"/>
      <c r="DK211" s="290"/>
      <c r="DL211" s="290"/>
      <c r="DM211" s="290"/>
      <c r="DN211" s="290"/>
      <c r="DO211" s="329"/>
      <c r="DP211" s="682"/>
    </row>
    <row r="212" spans="1:120" x14ac:dyDescent="0.3">
      <c r="A212" s="676" t="s">
        <v>1286</v>
      </c>
      <c r="B212" s="676"/>
      <c r="C212" s="676"/>
      <c r="D212" s="656" t="s">
        <v>1289</v>
      </c>
      <c r="E212" s="657"/>
      <c r="F212" s="46"/>
      <c r="G212" s="47"/>
      <c r="H212" s="47"/>
      <c r="I212" s="269"/>
      <c r="J212" s="270"/>
      <c r="K212" s="298">
        <f>+COUNTIF(L210:DO210, "31-60")</f>
        <v>0</v>
      </c>
      <c r="L212" s="291"/>
      <c r="M212" s="292"/>
      <c r="N212" s="292"/>
      <c r="O212" s="292"/>
      <c r="P212" s="292"/>
      <c r="Q212" s="292"/>
      <c r="R212" s="292"/>
      <c r="S212" s="292"/>
      <c r="T212" s="292"/>
      <c r="U212" s="292"/>
      <c r="V212" s="292"/>
      <c r="W212" s="292"/>
      <c r="X212" s="292"/>
      <c r="Y212" s="292"/>
      <c r="Z212" s="292"/>
      <c r="AA212" s="292"/>
      <c r="AB212" s="292"/>
      <c r="AC212" s="292"/>
      <c r="AD212" s="292"/>
      <c r="AE212" s="292"/>
      <c r="AF212" s="292"/>
      <c r="AG212" s="292"/>
      <c r="AH212" s="292"/>
      <c r="AI212" s="292"/>
      <c r="AJ212" s="292"/>
      <c r="AK212" s="292"/>
      <c r="AL212" s="292"/>
      <c r="AM212" s="292"/>
      <c r="AN212" s="292"/>
      <c r="AO212" s="292"/>
      <c r="AP212" s="292"/>
      <c r="AQ212" s="292"/>
      <c r="AR212" s="292"/>
      <c r="AS212" s="292"/>
      <c r="AT212" s="292"/>
      <c r="AU212" s="292"/>
      <c r="AV212" s="292"/>
      <c r="AW212" s="292"/>
      <c r="AX212" s="292"/>
      <c r="AY212" s="292"/>
      <c r="AZ212" s="292"/>
      <c r="BA212" s="292"/>
      <c r="BB212" s="292"/>
      <c r="BC212" s="292"/>
      <c r="BD212" s="292"/>
      <c r="BE212" s="292"/>
      <c r="BF212" s="292"/>
      <c r="BG212" s="292"/>
      <c r="BH212" s="292"/>
      <c r="BI212" s="292"/>
      <c r="BJ212" s="292"/>
      <c r="BK212" s="292"/>
      <c r="BL212" s="292"/>
      <c r="BM212" s="292"/>
      <c r="BN212" s="292"/>
      <c r="BO212" s="292"/>
      <c r="BP212" s="292"/>
      <c r="BQ212" s="292"/>
      <c r="BR212" s="292"/>
      <c r="BS212" s="292"/>
      <c r="BT212" s="292"/>
      <c r="BU212" s="292"/>
      <c r="BV212" s="292"/>
      <c r="BW212" s="292"/>
      <c r="BX212" s="292"/>
      <c r="BY212" s="292"/>
      <c r="BZ212" s="292"/>
      <c r="CA212" s="292"/>
      <c r="CB212" s="292"/>
      <c r="CC212" s="292"/>
      <c r="CD212" s="292"/>
      <c r="CE212" s="292"/>
      <c r="CF212" s="292"/>
      <c r="CG212" s="292"/>
      <c r="CH212" s="292"/>
      <c r="CI212" s="292"/>
      <c r="CJ212" s="292"/>
      <c r="CK212" s="292"/>
      <c r="CL212" s="292"/>
      <c r="CM212" s="292"/>
      <c r="CN212" s="292"/>
      <c r="CO212" s="292"/>
      <c r="CP212" s="292"/>
      <c r="CQ212" s="292"/>
      <c r="CR212" s="292"/>
      <c r="CS212" s="292"/>
      <c r="CT212" s="292"/>
      <c r="CU212" s="292"/>
      <c r="CV212" s="292"/>
      <c r="CW212" s="292"/>
      <c r="CX212" s="292"/>
      <c r="CY212" s="292"/>
      <c r="CZ212" s="292"/>
      <c r="DA212" s="292"/>
      <c r="DB212" s="292"/>
      <c r="DC212" s="292"/>
      <c r="DD212" s="292"/>
      <c r="DE212" s="292"/>
      <c r="DF212" s="292"/>
      <c r="DG212" s="292"/>
      <c r="DH212" s="292"/>
      <c r="DI212" s="292"/>
      <c r="DJ212" s="292"/>
      <c r="DK212" s="292"/>
      <c r="DL212" s="292"/>
      <c r="DM212" s="292"/>
      <c r="DN212" s="292"/>
      <c r="DO212" s="330"/>
      <c r="DP212" s="682"/>
    </row>
    <row r="213" spans="1:120" x14ac:dyDescent="0.3">
      <c r="A213" s="676" t="s">
        <v>1286</v>
      </c>
      <c r="B213" s="676"/>
      <c r="C213" s="676"/>
      <c r="D213" s="656" t="s">
        <v>1290</v>
      </c>
      <c r="E213" s="657"/>
      <c r="F213" s="46"/>
      <c r="G213" s="47"/>
      <c r="H213" s="47"/>
      <c r="I213" s="269"/>
      <c r="J213" s="270"/>
      <c r="K213" s="298">
        <f>+COUNTIF(L210:DO210, "61-90")</f>
        <v>0</v>
      </c>
      <c r="L213" s="291"/>
      <c r="M213" s="292"/>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2"/>
      <c r="AJ213" s="292"/>
      <c r="AK213" s="292"/>
      <c r="AL213" s="292"/>
      <c r="AM213" s="292"/>
      <c r="AN213" s="292"/>
      <c r="AO213" s="292"/>
      <c r="AP213" s="292"/>
      <c r="AQ213" s="292"/>
      <c r="AR213" s="292"/>
      <c r="AS213" s="292"/>
      <c r="AT213" s="292"/>
      <c r="AU213" s="292"/>
      <c r="AV213" s="292"/>
      <c r="AW213" s="292"/>
      <c r="AX213" s="292"/>
      <c r="AY213" s="292"/>
      <c r="AZ213" s="292"/>
      <c r="BA213" s="292"/>
      <c r="BB213" s="292"/>
      <c r="BC213" s="292"/>
      <c r="BD213" s="292"/>
      <c r="BE213" s="292"/>
      <c r="BF213" s="292"/>
      <c r="BG213" s="292"/>
      <c r="BH213" s="292"/>
      <c r="BI213" s="292"/>
      <c r="BJ213" s="292"/>
      <c r="BK213" s="292"/>
      <c r="BL213" s="292"/>
      <c r="BM213" s="292"/>
      <c r="BN213" s="292"/>
      <c r="BO213" s="292"/>
      <c r="BP213" s="292"/>
      <c r="BQ213" s="292"/>
      <c r="BR213" s="292"/>
      <c r="BS213" s="292"/>
      <c r="BT213" s="292"/>
      <c r="BU213" s="292"/>
      <c r="BV213" s="292"/>
      <c r="BW213" s="292"/>
      <c r="BX213" s="292"/>
      <c r="BY213" s="292"/>
      <c r="BZ213" s="292"/>
      <c r="CA213" s="292"/>
      <c r="CB213" s="292"/>
      <c r="CC213" s="292"/>
      <c r="CD213" s="292"/>
      <c r="CE213" s="292"/>
      <c r="CF213" s="292"/>
      <c r="CG213" s="292"/>
      <c r="CH213" s="292"/>
      <c r="CI213" s="292"/>
      <c r="CJ213" s="292"/>
      <c r="CK213" s="292"/>
      <c r="CL213" s="292"/>
      <c r="CM213" s="292"/>
      <c r="CN213" s="292"/>
      <c r="CO213" s="292"/>
      <c r="CP213" s="292"/>
      <c r="CQ213" s="292"/>
      <c r="CR213" s="292"/>
      <c r="CS213" s="292"/>
      <c r="CT213" s="292"/>
      <c r="CU213" s="292"/>
      <c r="CV213" s="292"/>
      <c r="CW213" s="292"/>
      <c r="CX213" s="292"/>
      <c r="CY213" s="292"/>
      <c r="CZ213" s="292"/>
      <c r="DA213" s="292"/>
      <c r="DB213" s="292"/>
      <c r="DC213" s="292"/>
      <c r="DD213" s="292"/>
      <c r="DE213" s="292"/>
      <c r="DF213" s="292"/>
      <c r="DG213" s="292"/>
      <c r="DH213" s="292"/>
      <c r="DI213" s="292"/>
      <c r="DJ213" s="292"/>
      <c r="DK213" s="292"/>
      <c r="DL213" s="292"/>
      <c r="DM213" s="292"/>
      <c r="DN213" s="292"/>
      <c r="DO213" s="330"/>
      <c r="DP213" s="682"/>
    </row>
    <row r="214" spans="1:120" x14ac:dyDescent="0.3">
      <c r="A214" s="676" t="s">
        <v>1286</v>
      </c>
      <c r="B214" s="676"/>
      <c r="C214" s="676"/>
      <c r="D214" s="677" t="s">
        <v>1291</v>
      </c>
      <c r="E214" s="678"/>
      <c r="F214" s="46"/>
      <c r="G214" s="47"/>
      <c r="H214" s="47"/>
      <c r="I214" s="269"/>
      <c r="J214" s="270"/>
      <c r="K214" s="298">
        <f>+COUNTIF(L210:DO210, "over 90 days")</f>
        <v>0</v>
      </c>
      <c r="L214" s="293"/>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4"/>
      <c r="AY214" s="294"/>
      <c r="AZ214" s="294"/>
      <c r="BA214" s="294"/>
      <c r="BB214" s="294"/>
      <c r="BC214" s="294"/>
      <c r="BD214" s="294"/>
      <c r="BE214" s="294"/>
      <c r="BF214" s="294"/>
      <c r="BG214" s="294"/>
      <c r="BH214" s="294"/>
      <c r="BI214" s="294"/>
      <c r="BJ214" s="294"/>
      <c r="BK214" s="294"/>
      <c r="BL214" s="294"/>
      <c r="BM214" s="294"/>
      <c r="BN214" s="294"/>
      <c r="BO214" s="294"/>
      <c r="BP214" s="294"/>
      <c r="BQ214" s="294"/>
      <c r="BR214" s="294"/>
      <c r="BS214" s="294"/>
      <c r="BT214" s="294"/>
      <c r="BU214" s="294"/>
      <c r="BV214" s="294"/>
      <c r="BW214" s="294"/>
      <c r="BX214" s="294"/>
      <c r="BY214" s="294"/>
      <c r="BZ214" s="294"/>
      <c r="CA214" s="294"/>
      <c r="CB214" s="294"/>
      <c r="CC214" s="294"/>
      <c r="CD214" s="294"/>
      <c r="CE214" s="294"/>
      <c r="CF214" s="294"/>
      <c r="CG214" s="294"/>
      <c r="CH214" s="294"/>
      <c r="CI214" s="294"/>
      <c r="CJ214" s="294"/>
      <c r="CK214" s="294"/>
      <c r="CL214" s="294"/>
      <c r="CM214" s="294"/>
      <c r="CN214" s="294"/>
      <c r="CO214" s="294"/>
      <c r="CP214" s="294"/>
      <c r="CQ214" s="294"/>
      <c r="CR214" s="294"/>
      <c r="CS214" s="294"/>
      <c r="CT214" s="294"/>
      <c r="CU214" s="294"/>
      <c r="CV214" s="294"/>
      <c r="CW214" s="294"/>
      <c r="CX214" s="294"/>
      <c r="CY214" s="294"/>
      <c r="CZ214" s="294"/>
      <c r="DA214" s="294"/>
      <c r="DB214" s="294"/>
      <c r="DC214" s="294"/>
      <c r="DD214" s="294"/>
      <c r="DE214" s="294"/>
      <c r="DF214" s="294"/>
      <c r="DG214" s="294"/>
      <c r="DH214" s="294"/>
      <c r="DI214" s="294"/>
      <c r="DJ214" s="294"/>
      <c r="DK214" s="294"/>
      <c r="DL214" s="294"/>
      <c r="DM214" s="294"/>
      <c r="DN214" s="294"/>
      <c r="DO214" s="331"/>
      <c r="DP214" s="682"/>
    </row>
    <row r="215" spans="1:120" ht="14.5" thickBot="1" x14ac:dyDescent="0.35">
      <c r="A215" s="679" t="s">
        <v>1286</v>
      </c>
      <c r="B215" s="679"/>
      <c r="C215" s="679"/>
      <c r="D215" s="680" t="s">
        <v>1296</v>
      </c>
      <c r="E215" s="681"/>
      <c r="F215" s="57"/>
      <c r="G215" s="58"/>
      <c r="H215" s="58"/>
      <c r="I215" s="48"/>
      <c r="J215" s="49"/>
      <c r="K215" s="297">
        <f>+COUNTIF(L215:DO215, "Yes e.")</f>
        <v>0</v>
      </c>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23"/>
      <c r="DP215" s="683"/>
    </row>
    <row r="216" spans="1:120" ht="37.5" x14ac:dyDescent="0.3">
      <c r="A216" s="569" t="s">
        <v>1284</v>
      </c>
      <c r="B216" s="38">
        <v>47</v>
      </c>
      <c r="C216" s="569" t="s">
        <v>1285</v>
      </c>
      <c r="D216" s="39" t="s">
        <v>808</v>
      </c>
      <c r="E216" s="32" t="str">
        <f>IF(F216=0,"",IF(F216=G216,"N/A",IF(ISERROR(J216/I216),1,J216/I216)))</f>
        <v/>
      </c>
      <c r="F216" s="40">
        <f>COUNTIF(L216:DO216,"1 Yes")+COUNTIF(L216:DO216,"2 No")+COUNTIF(L216:DO216,"3 N/A")</f>
        <v>0</v>
      </c>
      <c r="G216" s="40">
        <f>COUNTIF(L216:DO216,"3 N/A")</f>
        <v>0</v>
      </c>
      <c r="H216" s="41">
        <f>COUNTIF(L216:DO216, "2 No")</f>
        <v>0</v>
      </c>
      <c r="I216" s="37">
        <f>COUNTIF(L216:DO216,"1 Yes")+COUNTIF(L216:DO216, "2 No")</f>
        <v>0</v>
      </c>
      <c r="J216" s="298">
        <f>+COUNTIF(L216:DO216, "1 Yes")</f>
        <v>0</v>
      </c>
      <c r="K216" s="25"/>
      <c r="L216" s="267"/>
      <c r="M216" s="267"/>
      <c r="N216" s="267"/>
      <c r="O216" s="267"/>
      <c r="P216" s="267"/>
      <c r="Q216" s="267"/>
      <c r="R216" s="267"/>
      <c r="S216" s="267"/>
      <c r="T216" s="267"/>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67"/>
      <c r="AQ216" s="267"/>
      <c r="AR216" s="267"/>
      <c r="AS216" s="267"/>
      <c r="AT216" s="267"/>
      <c r="AU216" s="267"/>
      <c r="AV216" s="267"/>
      <c r="AW216" s="267"/>
      <c r="AX216" s="267"/>
      <c r="AY216" s="267"/>
      <c r="AZ216" s="267"/>
      <c r="BA216" s="267"/>
      <c r="BB216" s="267"/>
      <c r="BC216" s="267"/>
      <c r="BD216" s="267"/>
      <c r="BE216" s="267"/>
      <c r="BF216" s="267"/>
      <c r="BG216" s="267"/>
      <c r="BH216" s="267"/>
      <c r="BI216" s="267"/>
      <c r="BJ216" s="267"/>
      <c r="BK216" s="267"/>
      <c r="BL216" s="267"/>
      <c r="BM216" s="267"/>
      <c r="BN216" s="267"/>
      <c r="BO216" s="267"/>
      <c r="BP216" s="267"/>
      <c r="BQ216" s="267"/>
      <c r="BR216" s="267"/>
      <c r="BS216" s="267"/>
      <c r="BT216" s="267"/>
      <c r="BU216" s="267"/>
      <c r="BV216" s="267"/>
      <c r="BW216" s="267"/>
      <c r="BX216" s="267"/>
      <c r="BY216" s="267"/>
      <c r="BZ216" s="267"/>
      <c r="CA216" s="267"/>
      <c r="CB216" s="267"/>
      <c r="CC216" s="267"/>
      <c r="CD216" s="267"/>
      <c r="CE216" s="267"/>
      <c r="CF216" s="267"/>
      <c r="CG216" s="267"/>
      <c r="CH216" s="267"/>
      <c r="CI216" s="267"/>
      <c r="CJ216" s="267"/>
      <c r="CK216" s="267"/>
      <c r="CL216" s="267"/>
      <c r="CM216" s="267"/>
      <c r="CN216" s="267"/>
      <c r="CO216" s="267"/>
      <c r="CP216" s="267"/>
      <c r="CQ216" s="267"/>
      <c r="CR216" s="267"/>
      <c r="CS216" s="267"/>
      <c r="CT216" s="267"/>
      <c r="CU216" s="267"/>
      <c r="CV216" s="267"/>
      <c r="CW216" s="267"/>
      <c r="CX216" s="267"/>
      <c r="CY216" s="267"/>
      <c r="CZ216" s="267"/>
      <c r="DA216" s="267"/>
      <c r="DB216" s="267"/>
      <c r="DC216" s="267"/>
      <c r="DD216" s="267"/>
      <c r="DE216" s="267"/>
      <c r="DF216" s="267"/>
      <c r="DG216" s="267"/>
      <c r="DH216" s="267"/>
      <c r="DI216" s="267"/>
      <c r="DJ216" s="267"/>
      <c r="DK216" s="267"/>
      <c r="DL216" s="267"/>
      <c r="DM216" s="267"/>
      <c r="DN216" s="267"/>
      <c r="DO216" s="319"/>
      <c r="DP216" s="421" t="s">
        <v>1297</v>
      </c>
    </row>
    <row r="217" spans="1:120" x14ac:dyDescent="0.3">
      <c r="A217" s="676" t="s">
        <v>1286</v>
      </c>
      <c r="B217" s="676"/>
      <c r="C217" s="676"/>
      <c r="D217" s="659" t="s">
        <v>1242</v>
      </c>
      <c r="E217" s="660"/>
      <c r="F217" s="42"/>
      <c r="G217" s="43"/>
      <c r="H217" s="43"/>
      <c r="I217" s="44"/>
      <c r="J217" s="45"/>
      <c r="K217" s="298">
        <f>+COUNTIF(L217:DO217, "Yes a.")</f>
        <v>0</v>
      </c>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c r="DF217" s="268"/>
      <c r="DG217" s="268"/>
      <c r="DH217" s="268"/>
      <c r="DI217" s="268"/>
      <c r="DJ217" s="268"/>
      <c r="DK217" s="268"/>
      <c r="DL217" s="268"/>
      <c r="DM217" s="268"/>
      <c r="DN217" s="268"/>
      <c r="DO217" s="320"/>
      <c r="DP217" s="682"/>
    </row>
    <row r="218" spans="1:120" x14ac:dyDescent="0.3">
      <c r="A218" s="676" t="s">
        <v>1286</v>
      </c>
      <c r="B218" s="676"/>
      <c r="C218" s="676"/>
      <c r="D218" s="659" t="s">
        <v>1243</v>
      </c>
      <c r="E218" s="660"/>
      <c r="F218" s="46"/>
      <c r="G218" s="47"/>
      <c r="H218" s="47"/>
      <c r="I218" s="44"/>
      <c r="J218" s="45"/>
      <c r="K218" s="298">
        <f>+COUNTIF(L218:DO218, "Yes b.")</f>
        <v>0</v>
      </c>
      <c r="L218" s="268"/>
      <c r="M218" s="268"/>
      <c r="N218" s="268"/>
      <c r="O218" s="268"/>
      <c r="P218" s="268"/>
      <c r="Q218" s="268"/>
      <c r="R218" s="268"/>
      <c r="S218" s="268"/>
      <c r="T218" s="268"/>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8"/>
      <c r="AR218" s="268"/>
      <c r="AS218" s="268"/>
      <c r="AT218" s="268"/>
      <c r="AU218" s="268"/>
      <c r="AV218" s="268"/>
      <c r="AW218" s="268"/>
      <c r="AX218" s="268"/>
      <c r="AY218" s="268"/>
      <c r="AZ218" s="268"/>
      <c r="BA218" s="268"/>
      <c r="BB218" s="268"/>
      <c r="BC218" s="268"/>
      <c r="BD218" s="268"/>
      <c r="BE218" s="268"/>
      <c r="BF218" s="268"/>
      <c r="BG218" s="268"/>
      <c r="BH218" s="268"/>
      <c r="BI218" s="268"/>
      <c r="BJ218" s="268"/>
      <c r="BK218" s="268"/>
      <c r="BL218" s="268"/>
      <c r="BM218" s="268"/>
      <c r="BN218" s="268"/>
      <c r="BO218" s="268"/>
      <c r="BP218" s="268"/>
      <c r="BQ218" s="268"/>
      <c r="BR218" s="268"/>
      <c r="BS218" s="268"/>
      <c r="BT218" s="268"/>
      <c r="BU218" s="268"/>
      <c r="BV218" s="268"/>
      <c r="BW218" s="268"/>
      <c r="BX218" s="268"/>
      <c r="BY218" s="268"/>
      <c r="BZ218" s="268"/>
      <c r="CA218" s="268"/>
      <c r="CB218" s="268"/>
      <c r="CC218" s="268"/>
      <c r="CD218" s="268"/>
      <c r="CE218" s="268"/>
      <c r="CF218" s="268"/>
      <c r="CG218" s="268"/>
      <c r="CH218" s="268"/>
      <c r="CI218" s="268"/>
      <c r="CJ218" s="268"/>
      <c r="CK218" s="268"/>
      <c r="CL218" s="268"/>
      <c r="CM218" s="268"/>
      <c r="CN218" s="268"/>
      <c r="CO218" s="268"/>
      <c r="CP218" s="268"/>
      <c r="CQ218" s="268"/>
      <c r="CR218" s="268"/>
      <c r="CS218" s="268"/>
      <c r="CT218" s="268"/>
      <c r="CU218" s="268"/>
      <c r="CV218" s="268"/>
      <c r="CW218" s="268"/>
      <c r="CX218" s="268"/>
      <c r="CY218" s="268"/>
      <c r="CZ218" s="268"/>
      <c r="DA218" s="268"/>
      <c r="DB218" s="268"/>
      <c r="DC218" s="268"/>
      <c r="DD218" s="268"/>
      <c r="DE218" s="268"/>
      <c r="DF218" s="268"/>
      <c r="DG218" s="268"/>
      <c r="DH218" s="268"/>
      <c r="DI218" s="268"/>
      <c r="DJ218" s="268"/>
      <c r="DK218" s="268"/>
      <c r="DL218" s="268"/>
      <c r="DM218" s="268"/>
      <c r="DN218" s="268"/>
      <c r="DO218" s="320"/>
      <c r="DP218" s="682"/>
    </row>
    <row r="219" spans="1:120" x14ac:dyDescent="0.3">
      <c r="A219" s="676" t="s">
        <v>1286</v>
      </c>
      <c r="B219" s="676"/>
      <c r="C219" s="676"/>
      <c r="D219" s="659" t="s">
        <v>1216</v>
      </c>
      <c r="E219" s="660"/>
      <c r="F219" s="46"/>
      <c r="G219" s="47"/>
      <c r="H219" s="47"/>
      <c r="I219" s="44"/>
      <c r="J219" s="45"/>
      <c r="K219" s="298">
        <f>+COUNTIF(L219:DO219, "Yes c.")</f>
        <v>0</v>
      </c>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8"/>
      <c r="BM219" s="268"/>
      <c r="BN219" s="268"/>
      <c r="BO219" s="268"/>
      <c r="BP219" s="268"/>
      <c r="BQ219" s="268"/>
      <c r="BR219" s="268"/>
      <c r="BS219" s="268"/>
      <c r="BT219" s="268"/>
      <c r="BU219" s="268"/>
      <c r="BV219" s="268"/>
      <c r="BW219" s="268"/>
      <c r="BX219" s="268"/>
      <c r="BY219" s="268"/>
      <c r="BZ219" s="268"/>
      <c r="CA219" s="268"/>
      <c r="CB219" s="268"/>
      <c r="CC219" s="268"/>
      <c r="CD219" s="268"/>
      <c r="CE219" s="268"/>
      <c r="CF219" s="268"/>
      <c r="CG219" s="268"/>
      <c r="CH219" s="268"/>
      <c r="CI219" s="268"/>
      <c r="CJ219" s="268"/>
      <c r="CK219" s="268"/>
      <c r="CL219" s="268"/>
      <c r="CM219" s="268"/>
      <c r="CN219" s="268"/>
      <c r="CO219" s="268"/>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320"/>
      <c r="DP219" s="682"/>
    </row>
    <row r="220" spans="1:120" x14ac:dyDescent="0.3">
      <c r="A220" s="676" t="s">
        <v>1286</v>
      </c>
      <c r="B220" s="676"/>
      <c r="C220" s="676"/>
      <c r="D220" s="667" t="s">
        <v>129</v>
      </c>
      <c r="E220" s="668"/>
      <c r="F220" s="46"/>
      <c r="G220" s="47"/>
      <c r="H220" s="47"/>
      <c r="I220" s="269"/>
      <c r="J220" s="270"/>
      <c r="K220" s="298">
        <f>+COUNTIF(L220:DO220, "0-30")+COUNTIF(L220:DO220, "31-60")+COUNTIF(L220:DO220, "61-90")+COUNTIF(L220:DO220, "over 90 days")</f>
        <v>0</v>
      </c>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c r="AP220" s="271"/>
      <c r="AQ220" s="271"/>
      <c r="AR220" s="271"/>
      <c r="AS220" s="271"/>
      <c r="AT220" s="271"/>
      <c r="AU220" s="271"/>
      <c r="AV220" s="271"/>
      <c r="AW220" s="271"/>
      <c r="AX220" s="271"/>
      <c r="AY220" s="271"/>
      <c r="AZ220" s="271"/>
      <c r="BA220" s="271"/>
      <c r="BB220" s="271"/>
      <c r="BC220" s="271"/>
      <c r="BD220" s="271"/>
      <c r="BE220" s="271"/>
      <c r="BF220" s="271"/>
      <c r="BG220" s="271"/>
      <c r="BH220" s="271"/>
      <c r="BI220" s="271"/>
      <c r="BJ220" s="271"/>
      <c r="BK220" s="271"/>
      <c r="BL220" s="271"/>
      <c r="BM220" s="271"/>
      <c r="BN220" s="271"/>
      <c r="BO220" s="271"/>
      <c r="BP220" s="271"/>
      <c r="BQ220" s="271"/>
      <c r="BR220" s="271"/>
      <c r="BS220" s="271"/>
      <c r="BT220" s="271"/>
      <c r="BU220" s="271"/>
      <c r="BV220" s="271"/>
      <c r="BW220" s="271"/>
      <c r="BX220" s="271"/>
      <c r="BY220" s="271"/>
      <c r="BZ220" s="271"/>
      <c r="CA220" s="271"/>
      <c r="CB220" s="271"/>
      <c r="CC220" s="271"/>
      <c r="CD220" s="271"/>
      <c r="CE220" s="271"/>
      <c r="CF220" s="271"/>
      <c r="CG220" s="271"/>
      <c r="CH220" s="271"/>
      <c r="CI220" s="271"/>
      <c r="CJ220" s="271"/>
      <c r="CK220" s="271"/>
      <c r="CL220" s="271"/>
      <c r="CM220" s="271"/>
      <c r="CN220" s="271"/>
      <c r="CO220" s="271"/>
      <c r="CP220" s="271"/>
      <c r="CQ220" s="271"/>
      <c r="CR220" s="271"/>
      <c r="CS220" s="271"/>
      <c r="CT220" s="271"/>
      <c r="CU220" s="271"/>
      <c r="CV220" s="271"/>
      <c r="CW220" s="271"/>
      <c r="CX220" s="271"/>
      <c r="CY220" s="271"/>
      <c r="CZ220" s="271"/>
      <c r="DA220" s="271"/>
      <c r="DB220" s="271"/>
      <c r="DC220" s="271"/>
      <c r="DD220" s="271"/>
      <c r="DE220" s="271"/>
      <c r="DF220" s="271"/>
      <c r="DG220" s="271"/>
      <c r="DH220" s="271"/>
      <c r="DI220" s="271"/>
      <c r="DJ220" s="271"/>
      <c r="DK220" s="271"/>
      <c r="DL220" s="271"/>
      <c r="DM220" s="271"/>
      <c r="DN220" s="271"/>
      <c r="DO220" s="321"/>
      <c r="DP220" s="682"/>
    </row>
    <row r="221" spans="1:120" x14ac:dyDescent="0.3">
      <c r="A221" s="676" t="s">
        <v>1286</v>
      </c>
      <c r="B221" s="676"/>
      <c r="C221" s="676"/>
      <c r="D221" s="656" t="s">
        <v>1288</v>
      </c>
      <c r="E221" s="657"/>
      <c r="F221" s="46"/>
      <c r="G221" s="47"/>
      <c r="H221" s="47"/>
      <c r="I221" s="269"/>
      <c r="J221" s="270"/>
      <c r="K221" s="298">
        <f>+COUNTIF(L220:DO220, "0-30")</f>
        <v>0</v>
      </c>
      <c r="L221" s="289"/>
      <c r="M221" s="290"/>
      <c r="N221" s="290"/>
      <c r="O221" s="290"/>
      <c r="P221" s="290"/>
      <c r="Q221" s="290"/>
      <c r="R221" s="290"/>
      <c r="S221" s="290"/>
      <c r="T221" s="290"/>
      <c r="U221" s="290"/>
      <c r="V221" s="290"/>
      <c r="W221" s="290"/>
      <c r="X221" s="290"/>
      <c r="Y221" s="290"/>
      <c r="Z221" s="290"/>
      <c r="AA221" s="290"/>
      <c r="AB221" s="290"/>
      <c r="AC221" s="290"/>
      <c r="AD221" s="290"/>
      <c r="AE221" s="290"/>
      <c r="AF221" s="290"/>
      <c r="AG221" s="290"/>
      <c r="AH221" s="290"/>
      <c r="AI221" s="290"/>
      <c r="AJ221" s="290"/>
      <c r="AK221" s="290"/>
      <c r="AL221" s="290"/>
      <c r="AM221" s="290"/>
      <c r="AN221" s="290"/>
      <c r="AO221" s="290"/>
      <c r="AP221" s="290"/>
      <c r="AQ221" s="290"/>
      <c r="AR221" s="290"/>
      <c r="AS221" s="290"/>
      <c r="AT221" s="290"/>
      <c r="AU221" s="290"/>
      <c r="AV221" s="290"/>
      <c r="AW221" s="290"/>
      <c r="AX221" s="290"/>
      <c r="AY221" s="290"/>
      <c r="AZ221" s="290"/>
      <c r="BA221" s="290"/>
      <c r="BB221" s="290"/>
      <c r="BC221" s="290"/>
      <c r="BD221" s="290"/>
      <c r="BE221" s="290"/>
      <c r="BF221" s="290"/>
      <c r="BG221" s="290"/>
      <c r="BH221" s="290"/>
      <c r="BI221" s="290"/>
      <c r="BJ221" s="290"/>
      <c r="BK221" s="290"/>
      <c r="BL221" s="290"/>
      <c r="BM221" s="290"/>
      <c r="BN221" s="290"/>
      <c r="BO221" s="290"/>
      <c r="BP221" s="290"/>
      <c r="BQ221" s="290"/>
      <c r="BR221" s="290"/>
      <c r="BS221" s="290"/>
      <c r="BT221" s="290"/>
      <c r="BU221" s="290"/>
      <c r="BV221" s="290"/>
      <c r="BW221" s="290"/>
      <c r="BX221" s="290"/>
      <c r="BY221" s="290"/>
      <c r="BZ221" s="290"/>
      <c r="CA221" s="290"/>
      <c r="CB221" s="290"/>
      <c r="CC221" s="290"/>
      <c r="CD221" s="290"/>
      <c r="CE221" s="290"/>
      <c r="CF221" s="290"/>
      <c r="CG221" s="290"/>
      <c r="CH221" s="290"/>
      <c r="CI221" s="290"/>
      <c r="CJ221" s="290"/>
      <c r="CK221" s="290"/>
      <c r="CL221" s="290"/>
      <c r="CM221" s="290"/>
      <c r="CN221" s="290"/>
      <c r="CO221" s="290"/>
      <c r="CP221" s="290"/>
      <c r="CQ221" s="290"/>
      <c r="CR221" s="290"/>
      <c r="CS221" s="290"/>
      <c r="CT221" s="290"/>
      <c r="CU221" s="290"/>
      <c r="CV221" s="290"/>
      <c r="CW221" s="290"/>
      <c r="CX221" s="290"/>
      <c r="CY221" s="290"/>
      <c r="CZ221" s="290"/>
      <c r="DA221" s="290"/>
      <c r="DB221" s="290"/>
      <c r="DC221" s="290"/>
      <c r="DD221" s="290"/>
      <c r="DE221" s="290"/>
      <c r="DF221" s="290"/>
      <c r="DG221" s="290"/>
      <c r="DH221" s="290"/>
      <c r="DI221" s="290"/>
      <c r="DJ221" s="290"/>
      <c r="DK221" s="290"/>
      <c r="DL221" s="290"/>
      <c r="DM221" s="290"/>
      <c r="DN221" s="290"/>
      <c r="DO221" s="329"/>
      <c r="DP221" s="682"/>
    </row>
    <row r="222" spans="1:120" x14ac:dyDescent="0.3">
      <c r="A222" s="676" t="s">
        <v>1286</v>
      </c>
      <c r="B222" s="676"/>
      <c r="C222" s="676"/>
      <c r="D222" s="656" t="s">
        <v>1289</v>
      </c>
      <c r="E222" s="657"/>
      <c r="F222" s="46"/>
      <c r="G222" s="47"/>
      <c r="H222" s="47"/>
      <c r="I222" s="269"/>
      <c r="J222" s="270"/>
      <c r="K222" s="298">
        <f>+COUNTIF(L220:DO220, "31-60")</f>
        <v>0</v>
      </c>
      <c r="L222" s="291"/>
      <c r="M222" s="292"/>
      <c r="N222" s="292"/>
      <c r="O222" s="292"/>
      <c r="P222" s="292"/>
      <c r="Q222" s="292"/>
      <c r="R222" s="292"/>
      <c r="S222" s="292"/>
      <c r="T222" s="292"/>
      <c r="U222" s="292"/>
      <c r="V222" s="292"/>
      <c r="W222" s="292"/>
      <c r="X222" s="292"/>
      <c r="Y222" s="292"/>
      <c r="Z222" s="292"/>
      <c r="AA222" s="292"/>
      <c r="AB222" s="292"/>
      <c r="AC222" s="292"/>
      <c r="AD222" s="292"/>
      <c r="AE222" s="292"/>
      <c r="AF222" s="292"/>
      <c r="AG222" s="292"/>
      <c r="AH222" s="292"/>
      <c r="AI222" s="292"/>
      <c r="AJ222" s="292"/>
      <c r="AK222" s="292"/>
      <c r="AL222" s="292"/>
      <c r="AM222" s="292"/>
      <c r="AN222" s="292"/>
      <c r="AO222" s="292"/>
      <c r="AP222" s="292"/>
      <c r="AQ222" s="292"/>
      <c r="AR222" s="292"/>
      <c r="AS222" s="292"/>
      <c r="AT222" s="292"/>
      <c r="AU222" s="292"/>
      <c r="AV222" s="292"/>
      <c r="AW222" s="292"/>
      <c r="AX222" s="292"/>
      <c r="AY222" s="292"/>
      <c r="AZ222" s="292"/>
      <c r="BA222" s="292"/>
      <c r="BB222" s="292"/>
      <c r="BC222" s="292"/>
      <c r="BD222" s="292"/>
      <c r="BE222" s="292"/>
      <c r="BF222" s="292"/>
      <c r="BG222" s="292"/>
      <c r="BH222" s="292"/>
      <c r="BI222" s="292"/>
      <c r="BJ222" s="292"/>
      <c r="BK222" s="292"/>
      <c r="BL222" s="292"/>
      <c r="BM222" s="292"/>
      <c r="BN222" s="292"/>
      <c r="BO222" s="292"/>
      <c r="BP222" s="292"/>
      <c r="BQ222" s="292"/>
      <c r="BR222" s="292"/>
      <c r="BS222" s="292"/>
      <c r="BT222" s="292"/>
      <c r="BU222" s="292"/>
      <c r="BV222" s="292"/>
      <c r="BW222" s="292"/>
      <c r="BX222" s="292"/>
      <c r="BY222" s="292"/>
      <c r="BZ222" s="292"/>
      <c r="CA222" s="292"/>
      <c r="CB222" s="292"/>
      <c r="CC222" s="292"/>
      <c r="CD222" s="292"/>
      <c r="CE222" s="292"/>
      <c r="CF222" s="292"/>
      <c r="CG222" s="292"/>
      <c r="CH222" s="292"/>
      <c r="CI222" s="292"/>
      <c r="CJ222" s="292"/>
      <c r="CK222" s="292"/>
      <c r="CL222" s="292"/>
      <c r="CM222" s="292"/>
      <c r="CN222" s="292"/>
      <c r="CO222" s="292"/>
      <c r="CP222" s="292"/>
      <c r="CQ222" s="292"/>
      <c r="CR222" s="292"/>
      <c r="CS222" s="292"/>
      <c r="CT222" s="292"/>
      <c r="CU222" s="292"/>
      <c r="CV222" s="292"/>
      <c r="CW222" s="292"/>
      <c r="CX222" s="292"/>
      <c r="CY222" s="292"/>
      <c r="CZ222" s="292"/>
      <c r="DA222" s="292"/>
      <c r="DB222" s="292"/>
      <c r="DC222" s="292"/>
      <c r="DD222" s="292"/>
      <c r="DE222" s="292"/>
      <c r="DF222" s="292"/>
      <c r="DG222" s="292"/>
      <c r="DH222" s="292"/>
      <c r="DI222" s="292"/>
      <c r="DJ222" s="292"/>
      <c r="DK222" s="292"/>
      <c r="DL222" s="292"/>
      <c r="DM222" s="292"/>
      <c r="DN222" s="292"/>
      <c r="DO222" s="330"/>
      <c r="DP222" s="682"/>
    </row>
    <row r="223" spans="1:120" x14ac:dyDescent="0.3">
      <c r="A223" s="676" t="s">
        <v>1286</v>
      </c>
      <c r="B223" s="676"/>
      <c r="C223" s="676"/>
      <c r="D223" s="656" t="s">
        <v>1290</v>
      </c>
      <c r="E223" s="657"/>
      <c r="F223" s="46"/>
      <c r="G223" s="47"/>
      <c r="H223" s="47"/>
      <c r="I223" s="269"/>
      <c r="J223" s="270"/>
      <c r="K223" s="298">
        <f>+COUNTIF(L220:DO220, "61-90")</f>
        <v>0</v>
      </c>
      <c r="L223" s="291"/>
      <c r="M223" s="292"/>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292"/>
      <c r="AN223" s="292"/>
      <c r="AO223" s="292"/>
      <c r="AP223" s="292"/>
      <c r="AQ223" s="292"/>
      <c r="AR223" s="292"/>
      <c r="AS223" s="292"/>
      <c r="AT223" s="292"/>
      <c r="AU223" s="292"/>
      <c r="AV223" s="292"/>
      <c r="AW223" s="292"/>
      <c r="AX223" s="292"/>
      <c r="AY223" s="292"/>
      <c r="AZ223" s="292"/>
      <c r="BA223" s="292"/>
      <c r="BB223" s="292"/>
      <c r="BC223" s="292"/>
      <c r="BD223" s="292"/>
      <c r="BE223" s="292"/>
      <c r="BF223" s="292"/>
      <c r="BG223" s="292"/>
      <c r="BH223" s="292"/>
      <c r="BI223" s="292"/>
      <c r="BJ223" s="292"/>
      <c r="BK223" s="292"/>
      <c r="BL223" s="292"/>
      <c r="BM223" s="292"/>
      <c r="BN223" s="292"/>
      <c r="BO223" s="292"/>
      <c r="BP223" s="292"/>
      <c r="BQ223" s="292"/>
      <c r="BR223" s="292"/>
      <c r="BS223" s="292"/>
      <c r="BT223" s="292"/>
      <c r="BU223" s="292"/>
      <c r="BV223" s="292"/>
      <c r="BW223" s="292"/>
      <c r="BX223" s="292"/>
      <c r="BY223" s="292"/>
      <c r="BZ223" s="292"/>
      <c r="CA223" s="292"/>
      <c r="CB223" s="292"/>
      <c r="CC223" s="292"/>
      <c r="CD223" s="292"/>
      <c r="CE223" s="292"/>
      <c r="CF223" s="292"/>
      <c r="CG223" s="292"/>
      <c r="CH223" s="292"/>
      <c r="CI223" s="292"/>
      <c r="CJ223" s="292"/>
      <c r="CK223" s="292"/>
      <c r="CL223" s="292"/>
      <c r="CM223" s="292"/>
      <c r="CN223" s="292"/>
      <c r="CO223" s="292"/>
      <c r="CP223" s="292"/>
      <c r="CQ223" s="292"/>
      <c r="CR223" s="292"/>
      <c r="CS223" s="292"/>
      <c r="CT223" s="292"/>
      <c r="CU223" s="292"/>
      <c r="CV223" s="292"/>
      <c r="CW223" s="292"/>
      <c r="CX223" s="292"/>
      <c r="CY223" s="292"/>
      <c r="CZ223" s="292"/>
      <c r="DA223" s="292"/>
      <c r="DB223" s="292"/>
      <c r="DC223" s="292"/>
      <c r="DD223" s="292"/>
      <c r="DE223" s="292"/>
      <c r="DF223" s="292"/>
      <c r="DG223" s="292"/>
      <c r="DH223" s="292"/>
      <c r="DI223" s="292"/>
      <c r="DJ223" s="292"/>
      <c r="DK223" s="292"/>
      <c r="DL223" s="292"/>
      <c r="DM223" s="292"/>
      <c r="DN223" s="292"/>
      <c r="DO223" s="330"/>
      <c r="DP223" s="682"/>
    </row>
    <row r="224" spans="1:120" x14ac:dyDescent="0.3">
      <c r="A224" s="676" t="s">
        <v>1286</v>
      </c>
      <c r="B224" s="676"/>
      <c r="C224" s="676"/>
      <c r="D224" s="677" t="s">
        <v>1291</v>
      </c>
      <c r="E224" s="678"/>
      <c r="F224" s="46"/>
      <c r="G224" s="47"/>
      <c r="H224" s="47"/>
      <c r="I224" s="269"/>
      <c r="J224" s="270"/>
      <c r="K224" s="298">
        <f>+COUNTIF(L220:DO220, "over 90 days")</f>
        <v>0</v>
      </c>
      <c r="L224" s="293"/>
      <c r="M224" s="294"/>
      <c r="N224" s="294"/>
      <c r="O224" s="294"/>
      <c r="P224" s="294"/>
      <c r="Q224" s="294"/>
      <c r="R224" s="294"/>
      <c r="S224" s="294"/>
      <c r="T224" s="294"/>
      <c r="U224" s="294"/>
      <c r="V224" s="294"/>
      <c r="W224" s="294"/>
      <c r="X224" s="294"/>
      <c r="Y224" s="294"/>
      <c r="Z224" s="294"/>
      <c r="AA224" s="294"/>
      <c r="AB224" s="294"/>
      <c r="AC224" s="294"/>
      <c r="AD224" s="294"/>
      <c r="AE224" s="294"/>
      <c r="AF224" s="294"/>
      <c r="AG224" s="294"/>
      <c r="AH224" s="294"/>
      <c r="AI224" s="294"/>
      <c r="AJ224" s="294"/>
      <c r="AK224" s="294"/>
      <c r="AL224" s="294"/>
      <c r="AM224" s="294"/>
      <c r="AN224" s="294"/>
      <c r="AO224" s="294"/>
      <c r="AP224" s="294"/>
      <c r="AQ224" s="294"/>
      <c r="AR224" s="294"/>
      <c r="AS224" s="294"/>
      <c r="AT224" s="294"/>
      <c r="AU224" s="294"/>
      <c r="AV224" s="294"/>
      <c r="AW224" s="294"/>
      <c r="AX224" s="294"/>
      <c r="AY224" s="294"/>
      <c r="AZ224" s="294"/>
      <c r="BA224" s="294"/>
      <c r="BB224" s="294"/>
      <c r="BC224" s="294"/>
      <c r="BD224" s="294"/>
      <c r="BE224" s="294"/>
      <c r="BF224" s="294"/>
      <c r="BG224" s="294"/>
      <c r="BH224" s="294"/>
      <c r="BI224" s="294"/>
      <c r="BJ224" s="294"/>
      <c r="BK224" s="294"/>
      <c r="BL224" s="294"/>
      <c r="BM224" s="294"/>
      <c r="BN224" s="294"/>
      <c r="BO224" s="294"/>
      <c r="BP224" s="294"/>
      <c r="BQ224" s="294"/>
      <c r="BR224" s="294"/>
      <c r="BS224" s="294"/>
      <c r="BT224" s="294"/>
      <c r="BU224" s="294"/>
      <c r="BV224" s="294"/>
      <c r="BW224" s="294"/>
      <c r="BX224" s="294"/>
      <c r="BY224" s="294"/>
      <c r="BZ224" s="294"/>
      <c r="CA224" s="294"/>
      <c r="CB224" s="294"/>
      <c r="CC224" s="294"/>
      <c r="CD224" s="294"/>
      <c r="CE224" s="294"/>
      <c r="CF224" s="294"/>
      <c r="CG224" s="294"/>
      <c r="CH224" s="294"/>
      <c r="CI224" s="294"/>
      <c r="CJ224" s="294"/>
      <c r="CK224" s="294"/>
      <c r="CL224" s="294"/>
      <c r="CM224" s="294"/>
      <c r="CN224" s="294"/>
      <c r="CO224" s="294"/>
      <c r="CP224" s="294"/>
      <c r="CQ224" s="294"/>
      <c r="CR224" s="294"/>
      <c r="CS224" s="294"/>
      <c r="CT224" s="294"/>
      <c r="CU224" s="294"/>
      <c r="CV224" s="294"/>
      <c r="CW224" s="294"/>
      <c r="CX224" s="294"/>
      <c r="CY224" s="294"/>
      <c r="CZ224" s="294"/>
      <c r="DA224" s="294"/>
      <c r="DB224" s="294"/>
      <c r="DC224" s="294"/>
      <c r="DD224" s="294"/>
      <c r="DE224" s="294"/>
      <c r="DF224" s="294"/>
      <c r="DG224" s="294"/>
      <c r="DH224" s="294"/>
      <c r="DI224" s="294"/>
      <c r="DJ224" s="294"/>
      <c r="DK224" s="294"/>
      <c r="DL224" s="294"/>
      <c r="DM224" s="294"/>
      <c r="DN224" s="294"/>
      <c r="DO224" s="331"/>
      <c r="DP224" s="682"/>
    </row>
    <row r="225" spans="1:120" ht="14.5" thickBot="1" x14ac:dyDescent="0.35">
      <c r="A225" s="679" t="s">
        <v>1286</v>
      </c>
      <c r="B225" s="679"/>
      <c r="C225" s="679"/>
      <c r="D225" s="680" t="s">
        <v>1298</v>
      </c>
      <c r="E225" s="681"/>
      <c r="F225" s="57"/>
      <c r="G225" s="58"/>
      <c r="H225" s="58"/>
      <c r="I225" s="48"/>
      <c r="J225" s="49"/>
      <c r="K225" s="50">
        <f>+COUNTIF(L225:DO225, "Yes d.")</f>
        <v>0</v>
      </c>
      <c r="L225" s="316"/>
      <c r="M225" s="316"/>
      <c r="N225" s="316"/>
      <c r="O225" s="316"/>
      <c r="P225" s="316"/>
      <c r="Q225" s="316"/>
      <c r="R225" s="316"/>
      <c r="S225" s="316"/>
      <c r="T225" s="316"/>
      <c r="U225" s="316"/>
      <c r="V225" s="316"/>
      <c r="W225" s="316"/>
      <c r="X225" s="316"/>
      <c r="Y225" s="316"/>
      <c r="Z225" s="316"/>
      <c r="AA225" s="316"/>
      <c r="AB225" s="316"/>
      <c r="AC225" s="316"/>
      <c r="AD225" s="316"/>
      <c r="AE225" s="316"/>
      <c r="AF225" s="316"/>
      <c r="AG225" s="316"/>
      <c r="AH225" s="316"/>
      <c r="AI225" s="316"/>
      <c r="AJ225" s="316"/>
      <c r="AK225" s="316"/>
      <c r="AL225" s="316"/>
      <c r="AM225" s="316"/>
      <c r="AN225" s="316"/>
      <c r="AO225" s="316"/>
      <c r="AP225" s="316"/>
      <c r="AQ225" s="316"/>
      <c r="AR225" s="316"/>
      <c r="AS225" s="316"/>
      <c r="AT225" s="316"/>
      <c r="AU225" s="316"/>
      <c r="AV225" s="316"/>
      <c r="AW225" s="316"/>
      <c r="AX225" s="316"/>
      <c r="AY225" s="316"/>
      <c r="AZ225" s="316"/>
      <c r="BA225" s="316"/>
      <c r="BB225" s="316"/>
      <c r="BC225" s="316"/>
      <c r="BD225" s="316"/>
      <c r="BE225" s="316"/>
      <c r="BF225" s="316"/>
      <c r="BG225" s="316"/>
      <c r="BH225" s="316"/>
      <c r="BI225" s="316"/>
      <c r="BJ225" s="316"/>
      <c r="BK225" s="316"/>
      <c r="BL225" s="316"/>
      <c r="BM225" s="316"/>
      <c r="BN225" s="316"/>
      <c r="BO225" s="316"/>
      <c r="BP225" s="316"/>
      <c r="BQ225" s="316"/>
      <c r="BR225" s="316"/>
      <c r="BS225" s="316"/>
      <c r="BT225" s="316"/>
      <c r="BU225" s="316"/>
      <c r="BV225" s="316"/>
      <c r="BW225" s="316"/>
      <c r="BX225" s="316"/>
      <c r="BY225" s="316"/>
      <c r="BZ225" s="316"/>
      <c r="CA225" s="316"/>
      <c r="CB225" s="316"/>
      <c r="CC225" s="316"/>
      <c r="CD225" s="316"/>
      <c r="CE225" s="316"/>
      <c r="CF225" s="316"/>
      <c r="CG225" s="316"/>
      <c r="CH225" s="316"/>
      <c r="CI225" s="316"/>
      <c r="CJ225" s="316"/>
      <c r="CK225" s="316"/>
      <c r="CL225" s="316"/>
      <c r="CM225" s="316"/>
      <c r="CN225" s="316"/>
      <c r="CO225" s="316"/>
      <c r="CP225" s="316"/>
      <c r="CQ225" s="316"/>
      <c r="CR225" s="316"/>
      <c r="CS225" s="316"/>
      <c r="CT225" s="316"/>
      <c r="CU225" s="316"/>
      <c r="CV225" s="316"/>
      <c r="CW225" s="316"/>
      <c r="CX225" s="316"/>
      <c r="CY225" s="316"/>
      <c r="CZ225" s="316"/>
      <c r="DA225" s="316"/>
      <c r="DB225" s="316"/>
      <c r="DC225" s="316"/>
      <c r="DD225" s="316"/>
      <c r="DE225" s="316"/>
      <c r="DF225" s="316"/>
      <c r="DG225" s="316"/>
      <c r="DH225" s="316"/>
      <c r="DI225" s="316"/>
      <c r="DJ225" s="316"/>
      <c r="DK225" s="316"/>
      <c r="DL225" s="316"/>
      <c r="DM225" s="316"/>
      <c r="DN225" s="316"/>
      <c r="DO225" s="323"/>
      <c r="DP225" s="683"/>
    </row>
    <row r="226" spans="1:120" ht="37.5" x14ac:dyDescent="0.3">
      <c r="A226" s="569" t="s">
        <v>1284</v>
      </c>
      <c r="B226" s="38">
        <v>48</v>
      </c>
      <c r="C226" s="569" t="s">
        <v>1285</v>
      </c>
      <c r="D226" s="39" t="s">
        <v>824</v>
      </c>
      <c r="E226" s="32" t="str">
        <f>IF(F226=0,"",IF(F226=G226,"N/A",IF(ISERROR(J226/I226),1,J226/I226)))</f>
        <v/>
      </c>
      <c r="F226" s="40">
        <f>COUNTIF(L226:DO226,"1 Yes")+COUNTIF(L226:DO226,"2 No")+COUNTIF(L226:DO226,"3 N/A")</f>
        <v>0</v>
      </c>
      <c r="G226" s="40">
        <f>COUNTIF(L226:DO226,"3 N/A")</f>
        <v>0</v>
      </c>
      <c r="H226" s="41">
        <f>COUNTIF(L226:DO226, "2 No")</f>
        <v>0</v>
      </c>
      <c r="I226" s="37">
        <f>COUNTIF(L226:DO226,"1 Yes")+COUNTIF(L226:DO226, "2 No")</f>
        <v>0</v>
      </c>
      <c r="J226" s="298">
        <f>+COUNTIF(L226:DO226, "1 Yes")</f>
        <v>0</v>
      </c>
      <c r="K226" s="298"/>
      <c r="L226" s="267"/>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c r="AR226" s="267"/>
      <c r="AS226" s="267"/>
      <c r="AT226" s="267"/>
      <c r="AU226" s="267"/>
      <c r="AV226" s="267"/>
      <c r="AW226" s="267"/>
      <c r="AX226" s="267"/>
      <c r="AY226" s="267"/>
      <c r="AZ226" s="267"/>
      <c r="BA226" s="267"/>
      <c r="BB226" s="267"/>
      <c r="BC226" s="267"/>
      <c r="BD226" s="267"/>
      <c r="BE226" s="267"/>
      <c r="BF226" s="267"/>
      <c r="BG226" s="267"/>
      <c r="BH226" s="267"/>
      <c r="BI226" s="267"/>
      <c r="BJ226" s="267"/>
      <c r="BK226" s="267"/>
      <c r="BL226" s="267"/>
      <c r="BM226" s="267"/>
      <c r="BN226" s="267"/>
      <c r="BO226" s="267"/>
      <c r="BP226" s="267"/>
      <c r="BQ226" s="267"/>
      <c r="BR226" s="267"/>
      <c r="BS226" s="267"/>
      <c r="BT226" s="267"/>
      <c r="BU226" s="267"/>
      <c r="BV226" s="267"/>
      <c r="BW226" s="267"/>
      <c r="BX226" s="267"/>
      <c r="BY226" s="267"/>
      <c r="BZ226" s="267"/>
      <c r="CA226" s="267"/>
      <c r="CB226" s="267"/>
      <c r="CC226" s="267"/>
      <c r="CD226" s="267"/>
      <c r="CE226" s="267"/>
      <c r="CF226" s="267"/>
      <c r="CG226" s="267"/>
      <c r="CH226" s="267"/>
      <c r="CI226" s="267"/>
      <c r="CJ226" s="267"/>
      <c r="CK226" s="267"/>
      <c r="CL226" s="267"/>
      <c r="CM226" s="267"/>
      <c r="CN226" s="267"/>
      <c r="CO226" s="267"/>
      <c r="CP226" s="267"/>
      <c r="CQ226" s="267"/>
      <c r="CR226" s="267"/>
      <c r="CS226" s="267"/>
      <c r="CT226" s="267"/>
      <c r="CU226" s="267"/>
      <c r="CV226" s="267"/>
      <c r="CW226" s="267"/>
      <c r="CX226" s="267"/>
      <c r="CY226" s="267"/>
      <c r="CZ226" s="267"/>
      <c r="DA226" s="267"/>
      <c r="DB226" s="267"/>
      <c r="DC226" s="267"/>
      <c r="DD226" s="267"/>
      <c r="DE226" s="267"/>
      <c r="DF226" s="267"/>
      <c r="DG226" s="267"/>
      <c r="DH226" s="267"/>
      <c r="DI226" s="267"/>
      <c r="DJ226" s="267"/>
      <c r="DK226" s="267"/>
      <c r="DL226" s="267"/>
      <c r="DM226" s="267"/>
      <c r="DN226" s="267"/>
      <c r="DO226" s="319"/>
      <c r="DP226" s="421" t="s">
        <v>1299</v>
      </c>
    </row>
    <row r="227" spans="1:120" x14ac:dyDescent="0.3">
      <c r="A227" s="676" t="s">
        <v>1286</v>
      </c>
      <c r="B227" s="676"/>
      <c r="C227" s="676"/>
      <c r="D227" s="659" t="s">
        <v>1242</v>
      </c>
      <c r="E227" s="660"/>
      <c r="F227" s="42"/>
      <c r="G227" s="43"/>
      <c r="H227" s="43"/>
      <c r="I227" s="44"/>
      <c r="J227" s="45"/>
      <c r="K227" s="298">
        <f>+COUNTIF(L227:DO227, "Yes a.")</f>
        <v>0</v>
      </c>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c r="DF227" s="268"/>
      <c r="DG227" s="268"/>
      <c r="DH227" s="268"/>
      <c r="DI227" s="268"/>
      <c r="DJ227" s="268"/>
      <c r="DK227" s="268"/>
      <c r="DL227" s="268"/>
      <c r="DM227" s="268"/>
      <c r="DN227" s="268"/>
      <c r="DO227" s="320"/>
      <c r="DP227" s="682"/>
    </row>
    <row r="228" spans="1:120" x14ac:dyDescent="0.3">
      <c r="A228" s="676" t="s">
        <v>1286</v>
      </c>
      <c r="B228" s="676"/>
      <c r="C228" s="676"/>
      <c r="D228" s="659" t="s">
        <v>1243</v>
      </c>
      <c r="E228" s="660"/>
      <c r="F228" s="46"/>
      <c r="G228" s="47"/>
      <c r="H228" s="47"/>
      <c r="I228" s="44"/>
      <c r="J228" s="45"/>
      <c r="K228" s="298">
        <f>+COUNTIF(L228:DO228, "Yes b.")</f>
        <v>0</v>
      </c>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c r="AZ228" s="268"/>
      <c r="BA228" s="268"/>
      <c r="BB228" s="268"/>
      <c r="BC228" s="268"/>
      <c r="BD228" s="268"/>
      <c r="BE228" s="268"/>
      <c r="BF228" s="268"/>
      <c r="BG228" s="268"/>
      <c r="BH228" s="268"/>
      <c r="BI228" s="268"/>
      <c r="BJ228" s="268"/>
      <c r="BK228" s="268"/>
      <c r="BL228" s="268"/>
      <c r="BM228" s="268"/>
      <c r="BN228" s="268"/>
      <c r="BO228" s="268"/>
      <c r="BP228" s="268"/>
      <c r="BQ228" s="268"/>
      <c r="BR228" s="268"/>
      <c r="BS228" s="268"/>
      <c r="BT228" s="268"/>
      <c r="BU228" s="268"/>
      <c r="BV228" s="268"/>
      <c r="BW228" s="268"/>
      <c r="BX228" s="268"/>
      <c r="BY228" s="268"/>
      <c r="BZ228" s="268"/>
      <c r="CA228" s="268"/>
      <c r="CB228" s="268"/>
      <c r="CC228" s="268"/>
      <c r="CD228" s="268"/>
      <c r="CE228" s="268"/>
      <c r="CF228" s="268"/>
      <c r="CG228" s="268"/>
      <c r="CH228" s="268"/>
      <c r="CI228" s="268"/>
      <c r="CJ228" s="268"/>
      <c r="CK228" s="268"/>
      <c r="CL228" s="268"/>
      <c r="CM228" s="268"/>
      <c r="CN228" s="268"/>
      <c r="CO228" s="268"/>
      <c r="CP228" s="268"/>
      <c r="CQ228" s="268"/>
      <c r="CR228" s="268"/>
      <c r="CS228" s="268"/>
      <c r="CT228" s="268"/>
      <c r="CU228" s="268"/>
      <c r="CV228" s="268"/>
      <c r="CW228" s="268"/>
      <c r="CX228" s="268"/>
      <c r="CY228" s="268"/>
      <c r="CZ228" s="268"/>
      <c r="DA228" s="268"/>
      <c r="DB228" s="268"/>
      <c r="DC228" s="268"/>
      <c r="DD228" s="268"/>
      <c r="DE228" s="268"/>
      <c r="DF228" s="268"/>
      <c r="DG228" s="268"/>
      <c r="DH228" s="268"/>
      <c r="DI228" s="268"/>
      <c r="DJ228" s="268"/>
      <c r="DK228" s="268"/>
      <c r="DL228" s="268"/>
      <c r="DM228" s="268"/>
      <c r="DN228" s="268"/>
      <c r="DO228" s="320"/>
      <c r="DP228" s="682"/>
    </row>
    <row r="229" spans="1:120" x14ac:dyDescent="0.3">
      <c r="A229" s="676" t="s">
        <v>1286</v>
      </c>
      <c r="B229" s="676"/>
      <c r="C229" s="676"/>
      <c r="D229" s="659" t="s">
        <v>1216</v>
      </c>
      <c r="E229" s="660"/>
      <c r="F229" s="46"/>
      <c r="G229" s="47"/>
      <c r="H229" s="47"/>
      <c r="I229" s="44"/>
      <c r="J229" s="45"/>
      <c r="K229" s="298">
        <f>+COUNTIF(L229:DO229, "Yes c.")</f>
        <v>0</v>
      </c>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268"/>
      <c r="DO229" s="320"/>
      <c r="DP229" s="682"/>
    </row>
    <row r="230" spans="1:120" x14ac:dyDescent="0.3">
      <c r="A230" s="676" t="s">
        <v>1286</v>
      </c>
      <c r="B230" s="676"/>
      <c r="C230" s="676"/>
      <c r="D230" s="667" t="s">
        <v>129</v>
      </c>
      <c r="E230" s="668"/>
      <c r="F230" s="46"/>
      <c r="G230" s="47"/>
      <c r="H230" s="47"/>
      <c r="I230" s="269"/>
      <c r="J230" s="270"/>
      <c r="K230" s="298">
        <f>+COUNTIF(L230:DO230, "0-30")+COUNTIF(L230:DO230, "31-60")+COUNTIF(L230:DO230, "61-90")+COUNTIF(L230:DO230, "over 90 days")</f>
        <v>0</v>
      </c>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c r="AP230" s="271"/>
      <c r="AQ230" s="271"/>
      <c r="AR230" s="271"/>
      <c r="AS230" s="271"/>
      <c r="AT230" s="271"/>
      <c r="AU230" s="271"/>
      <c r="AV230" s="271"/>
      <c r="AW230" s="271"/>
      <c r="AX230" s="271"/>
      <c r="AY230" s="271"/>
      <c r="AZ230" s="271"/>
      <c r="BA230" s="271"/>
      <c r="BB230" s="271"/>
      <c r="BC230" s="271"/>
      <c r="BD230" s="271"/>
      <c r="BE230" s="271"/>
      <c r="BF230" s="271"/>
      <c r="BG230" s="271"/>
      <c r="BH230" s="271"/>
      <c r="BI230" s="271"/>
      <c r="BJ230" s="271"/>
      <c r="BK230" s="271"/>
      <c r="BL230" s="271"/>
      <c r="BM230" s="271"/>
      <c r="BN230" s="271"/>
      <c r="BO230" s="271"/>
      <c r="BP230" s="271"/>
      <c r="BQ230" s="271"/>
      <c r="BR230" s="271"/>
      <c r="BS230" s="271"/>
      <c r="BT230" s="271"/>
      <c r="BU230" s="271"/>
      <c r="BV230" s="271"/>
      <c r="BW230" s="271"/>
      <c r="BX230" s="271"/>
      <c r="BY230" s="271"/>
      <c r="BZ230" s="271"/>
      <c r="CA230" s="271"/>
      <c r="CB230" s="271"/>
      <c r="CC230" s="271"/>
      <c r="CD230" s="271"/>
      <c r="CE230" s="271"/>
      <c r="CF230" s="271"/>
      <c r="CG230" s="271"/>
      <c r="CH230" s="271"/>
      <c r="CI230" s="271"/>
      <c r="CJ230" s="271"/>
      <c r="CK230" s="271"/>
      <c r="CL230" s="271"/>
      <c r="CM230" s="271"/>
      <c r="CN230" s="271"/>
      <c r="CO230" s="271"/>
      <c r="CP230" s="271"/>
      <c r="CQ230" s="271"/>
      <c r="CR230" s="271"/>
      <c r="CS230" s="271"/>
      <c r="CT230" s="271"/>
      <c r="CU230" s="271"/>
      <c r="CV230" s="271"/>
      <c r="CW230" s="271"/>
      <c r="CX230" s="271"/>
      <c r="CY230" s="271"/>
      <c r="CZ230" s="271"/>
      <c r="DA230" s="271"/>
      <c r="DB230" s="271"/>
      <c r="DC230" s="271"/>
      <c r="DD230" s="271"/>
      <c r="DE230" s="271"/>
      <c r="DF230" s="271"/>
      <c r="DG230" s="271"/>
      <c r="DH230" s="271"/>
      <c r="DI230" s="271"/>
      <c r="DJ230" s="271"/>
      <c r="DK230" s="271"/>
      <c r="DL230" s="271"/>
      <c r="DM230" s="271"/>
      <c r="DN230" s="271"/>
      <c r="DO230" s="321"/>
      <c r="DP230" s="682"/>
    </row>
    <row r="231" spans="1:120" x14ac:dyDescent="0.3">
      <c r="A231" s="676" t="s">
        <v>1286</v>
      </c>
      <c r="B231" s="676"/>
      <c r="C231" s="676"/>
      <c r="D231" s="656" t="s">
        <v>1288</v>
      </c>
      <c r="E231" s="657"/>
      <c r="F231" s="46"/>
      <c r="G231" s="47"/>
      <c r="H231" s="47"/>
      <c r="I231" s="269"/>
      <c r="J231" s="270"/>
      <c r="K231" s="298">
        <f>+COUNTIF(L230:DO230, "0-30")</f>
        <v>0</v>
      </c>
      <c r="L231" s="289"/>
      <c r="M231" s="290"/>
      <c r="N231" s="290"/>
      <c r="O231" s="290"/>
      <c r="P231" s="290"/>
      <c r="Q231" s="290"/>
      <c r="R231" s="290"/>
      <c r="S231" s="290"/>
      <c r="T231" s="290"/>
      <c r="U231" s="290"/>
      <c r="V231" s="290"/>
      <c r="W231" s="290"/>
      <c r="X231" s="290"/>
      <c r="Y231" s="290"/>
      <c r="Z231" s="290"/>
      <c r="AA231" s="290"/>
      <c r="AB231" s="290"/>
      <c r="AC231" s="290"/>
      <c r="AD231" s="290"/>
      <c r="AE231" s="290"/>
      <c r="AF231" s="290"/>
      <c r="AG231" s="290"/>
      <c r="AH231" s="290"/>
      <c r="AI231" s="290"/>
      <c r="AJ231" s="290"/>
      <c r="AK231" s="290"/>
      <c r="AL231" s="290"/>
      <c r="AM231" s="290"/>
      <c r="AN231" s="290"/>
      <c r="AO231" s="290"/>
      <c r="AP231" s="290"/>
      <c r="AQ231" s="290"/>
      <c r="AR231" s="290"/>
      <c r="AS231" s="290"/>
      <c r="AT231" s="290"/>
      <c r="AU231" s="290"/>
      <c r="AV231" s="290"/>
      <c r="AW231" s="290"/>
      <c r="AX231" s="290"/>
      <c r="AY231" s="290"/>
      <c r="AZ231" s="290"/>
      <c r="BA231" s="290"/>
      <c r="BB231" s="290"/>
      <c r="BC231" s="290"/>
      <c r="BD231" s="290"/>
      <c r="BE231" s="290"/>
      <c r="BF231" s="290"/>
      <c r="BG231" s="290"/>
      <c r="BH231" s="290"/>
      <c r="BI231" s="290"/>
      <c r="BJ231" s="290"/>
      <c r="BK231" s="290"/>
      <c r="BL231" s="290"/>
      <c r="BM231" s="290"/>
      <c r="BN231" s="290"/>
      <c r="BO231" s="290"/>
      <c r="BP231" s="290"/>
      <c r="BQ231" s="290"/>
      <c r="BR231" s="290"/>
      <c r="BS231" s="290"/>
      <c r="BT231" s="290"/>
      <c r="BU231" s="290"/>
      <c r="BV231" s="290"/>
      <c r="BW231" s="290"/>
      <c r="BX231" s="290"/>
      <c r="BY231" s="290"/>
      <c r="BZ231" s="290"/>
      <c r="CA231" s="290"/>
      <c r="CB231" s="290"/>
      <c r="CC231" s="290"/>
      <c r="CD231" s="290"/>
      <c r="CE231" s="290"/>
      <c r="CF231" s="290"/>
      <c r="CG231" s="290"/>
      <c r="CH231" s="290"/>
      <c r="CI231" s="290"/>
      <c r="CJ231" s="290"/>
      <c r="CK231" s="290"/>
      <c r="CL231" s="290"/>
      <c r="CM231" s="290"/>
      <c r="CN231" s="290"/>
      <c r="CO231" s="290"/>
      <c r="CP231" s="290"/>
      <c r="CQ231" s="290"/>
      <c r="CR231" s="290"/>
      <c r="CS231" s="290"/>
      <c r="CT231" s="290"/>
      <c r="CU231" s="290"/>
      <c r="CV231" s="290"/>
      <c r="CW231" s="290"/>
      <c r="CX231" s="290"/>
      <c r="CY231" s="290"/>
      <c r="CZ231" s="290"/>
      <c r="DA231" s="290"/>
      <c r="DB231" s="290"/>
      <c r="DC231" s="290"/>
      <c r="DD231" s="290"/>
      <c r="DE231" s="290"/>
      <c r="DF231" s="290"/>
      <c r="DG231" s="290"/>
      <c r="DH231" s="290"/>
      <c r="DI231" s="290"/>
      <c r="DJ231" s="290"/>
      <c r="DK231" s="290"/>
      <c r="DL231" s="290"/>
      <c r="DM231" s="290"/>
      <c r="DN231" s="290"/>
      <c r="DO231" s="329"/>
      <c r="DP231" s="682"/>
    </row>
    <row r="232" spans="1:120" x14ac:dyDescent="0.3">
      <c r="A232" s="676" t="s">
        <v>1286</v>
      </c>
      <c r="B232" s="676"/>
      <c r="C232" s="676"/>
      <c r="D232" s="656" t="s">
        <v>1289</v>
      </c>
      <c r="E232" s="657"/>
      <c r="F232" s="46"/>
      <c r="G232" s="47"/>
      <c r="H232" s="47"/>
      <c r="I232" s="269"/>
      <c r="J232" s="270"/>
      <c r="K232" s="298">
        <f>+COUNTIF(L230:DO230, "31-60")</f>
        <v>0</v>
      </c>
      <c r="L232" s="291"/>
      <c r="M232" s="292"/>
      <c r="N232" s="292"/>
      <c r="O232" s="292"/>
      <c r="P232" s="292"/>
      <c r="Q232" s="292"/>
      <c r="R232" s="292"/>
      <c r="S232" s="292"/>
      <c r="T232" s="292"/>
      <c r="U232" s="292"/>
      <c r="V232" s="292"/>
      <c r="W232" s="292"/>
      <c r="X232" s="292"/>
      <c r="Y232" s="292"/>
      <c r="Z232" s="292"/>
      <c r="AA232" s="292"/>
      <c r="AB232" s="292"/>
      <c r="AC232" s="292"/>
      <c r="AD232" s="292"/>
      <c r="AE232" s="292"/>
      <c r="AF232" s="292"/>
      <c r="AG232" s="292"/>
      <c r="AH232" s="292"/>
      <c r="AI232" s="292"/>
      <c r="AJ232" s="292"/>
      <c r="AK232" s="292"/>
      <c r="AL232" s="292"/>
      <c r="AM232" s="292"/>
      <c r="AN232" s="292"/>
      <c r="AO232" s="292"/>
      <c r="AP232" s="292"/>
      <c r="AQ232" s="292"/>
      <c r="AR232" s="292"/>
      <c r="AS232" s="292"/>
      <c r="AT232" s="292"/>
      <c r="AU232" s="292"/>
      <c r="AV232" s="292"/>
      <c r="AW232" s="292"/>
      <c r="AX232" s="292"/>
      <c r="AY232" s="292"/>
      <c r="AZ232" s="292"/>
      <c r="BA232" s="292"/>
      <c r="BB232" s="292"/>
      <c r="BC232" s="292"/>
      <c r="BD232" s="292"/>
      <c r="BE232" s="292"/>
      <c r="BF232" s="292"/>
      <c r="BG232" s="292"/>
      <c r="BH232" s="292"/>
      <c r="BI232" s="292"/>
      <c r="BJ232" s="292"/>
      <c r="BK232" s="292"/>
      <c r="BL232" s="292"/>
      <c r="BM232" s="292"/>
      <c r="BN232" s="292"/>
      <c r="BO232" s="292"/>
      <c r="BP232" s="292"/>
      <c r="BQ232" s="292"/>
      <c r="BR232" s="292"/>
      <c r="BS232" s="292"/>
      <c r="BT232" s="292"/>
      <c r="BU232" s="292"/>
      <c r="BV232" s="292"/>
      <c r="BW232" s="292"/>
      <c r="BX232" s="292"/>
      <c r="BY232" s="292"/>
      <c r="BZ232" s="292"/>
      <c r="CA232" s="292"/>
      <c r="CB232" s="292"/>
      <c r="CC232" s="292"/>
      <c r="CD232" s="292"/>
      <c r="CE232" s="292"/>
      <c r="CF232" s="292"/>
      <c r="CG232" s="292"/>
      <c r="CH232" s="292"/>
      <c r="CI232" s="292"/>
      <c r="CJ232" s="292"/>
      <c r="CK232" s="292"/>
      <c r="CL232" s="292"/>
      <c r="CM232" s="292"/>
      <c r="CN232" s="292"/>
      <c r="CO232" s="292"/>
      <c r="CP232" s="292"/>
      <c r="CQ232" s="292"/>
      <c r="CR232" s="292"/>
      <c r="CS232" s="292"/>
      <c r="CT232" s="292"/>
      <c r="CU232" s="292"/>
      <c r="CV232" s="292"/>
      <c r="CW232" s="292"/>
      <c r="CX232" s="292"/>
      <c r="CY232" s="292"/>
      <c r="CZ232" s="292"/>
      <c r="DA232" s="292"/>
      <c r="DB232" s="292"/>
      <c r="DC232" s="292"/>
      <c r="DD232" s="292"/>
      <c r="DE232" s="292"/>
      <c r="DF232" s="292"/>
      <c r="DG232" s="292"/>
      <c r="DH232" s="292"/>
      <c r="DI232" s="292"/>
      <c r="DJ232" s="292"/>
      <c r="DK232" s="292"/>
      <c r="DL232" s="292"/>
      <c r="DM232" s="292"/>
      <c r="DN232" s="292"/>
      <c r="DO232" s="330"/>
      <c r="DP232" s="682"/>
    </row>
    <row r="233" spans="1:120" x14ac:dyDescent="0.3">
      <c r="A233" s="676" t="s">
        <v>1286</v>
      </c>
      <c r="B233" s="676"/>
      <c r="C233" s="676"/>
      <c r="D233" s="656" t="s">
        <v>1290</v>
      </c>
      <c r="E233" s="657"/>
      <c r="F233" s="46"/>
      <c r="G233" s="47"/>
      <c r="H233" s="47"/>
      <c r="I233" s="269"/>
      <c r="J233" s="270"/>
      <c r="K233" s="298">
        <f>+COUNTIF(L230:DO230, "61-90")</f>
        <v>0</v>
      </c>
      <c r="L233" s="291"/>
      <c r="M233" s="292"/>
      <c r="N233" s="292"/>
      <c r="O233" s="292"/>
      <c r="P233" s="292"/>
      <c r="Q233" s="292"/>
      <c r="R233" s="292"/>
      <c r="S233" s="292"/>
      <c r="T233" s="292"/>
      <c r="U233" s="292"/>
      <c r="V233" s="292"/>
      <c r="W233" s="292"/>
      <c r="X233" s="292"/>
      <c r="Y233" s="292"/>
      <c r="Z233" s="292"/>
      <c r="AA233" s="292"/>
      <c r="AB233" s="292"/>
      <c r="AC233" s="292"/>
      <c r="AD233" s="292"/>
      <c r="AE233" s="292"/>
      <c r="AF233" s="292"/>
      <c r="AG233" s="292"/>
      <c r="AH233" s="292"/>
      <c r="AI233" s="292"/>
      <c r="AJ233" s="292"/>
      <c r="AK233" s="292"/>
      <c r="AL233" s="292"/>
      <c r="AM233" s="292"/>
      <c r="AN233" s="292"/>
      <c r="AO233" s="292"/>
      <c r="AP233" s="292"/>
      <c r="AQ233" s="292"/>
      <c r="AR233" s="292"/>
      <c r="AS233" s="292"/>
      <c r="AT233" s="292"/>
      <c r="AU233" s="292"/>
      <c r="AV233" s="292"/>
      <c r="AW233" s="292"/>
      <c r="AX233" s="292"/>
      <c r="AY233" s="292"/>
      <c r="AZ233" s="292"/>
      <c r="BA233" s="292"/>
      <c r="BB233" s="292"/>
      <c r="BC233" s="292"/>
      <c r="BD233" s="292"/>
      <c r="BE233" s="292"/>
      <c r="BF233" s="292"/>
      <c r="BG233" s="292"/>
      <c r="BH233" s="292"/>
      <c r="BI233" s="292"/>
      <c r="BJ233" s="292"/>
      <c r="BK233" s="292"/>
      <c r="BL233" s="292"/>
      <c r="BM233" s="292"/>
      <c r="BN233" s="292"/>
      <c r="BO233" s="292"/>
      <c r="BP233" s="292"/>
      <c r="BQ233" s="292"/>
      <c r="BR233" s="292"/>
      <c r="BS233" s="292"/>
      <c r="BT233" s="292"/>
      <c r="BU233" s="292"/>
      <c r="BV233" s="292"/>
      <c r="BW233" s="292"/>
      <c r="BX233" s="292"/>
      <c r="BY233" s="292"/>
      <c r="BZ233" s="292"/>
      <c r="CA233" s="292"/>
      <c r="CB233" s="292"/>
      <c r="CC233" s="292"/>
      <c r="CD233" s="292"/>
      <c r="CE233" s="292"/>
      <c r="CF233" s="292"/>
      <c r="CG233" s="292"/>
      <c r="CH233" s="292"/>
      <c r="CI233" s="292"/>
      <c r="CJ233" s="292"/>
      <c r="CK233" s="292"/>
      <c r="CL233" s="292"/>
      <c r="CM233" s="292"/>
      <c r="CN233" s="292"/>
      <c r="CO233" s="292"/>
      <c r="CP233" s="292"/>
      <c r="CQ233" s="292"/>
      <c r="CR233" s="292"/>
      <c r="CS233" s="292"/>
      <c r="CT233" s="292"/>
      <c r="CU233" s="292"/>
      <c r="CV233" s="292"/>
      <c r="CW233" s="292"/>
      <c r="CX233" s="292"/>
      <c r="CY233" s="292"/>
      <c r="CZ233" s="292"/>
      <c r="DA233" s="292"/>
      <c r="DB233" s="292"/>
      <c r="DC233" s="292"/>
      <c r="DD233" s="292"/>
      <c r="DE233" s="292"/>
      <c r="DF233" s="292"/>
      <c r="DG233" s="292"/>
      <c r="DH233" s="292"/>
      <c r="DI233" s="292"/>
      <c r="DJ233" s="292"/>
      <c r="DK233" s="292"/>
      <c r="DL233" s="292"/>
      <c r="DM233" s="292"/>
      <c r="DN233" s="292"/>
      <c r="DO233" s="330"/>
      <c r="DP233" s="682"/>
    </row>
    <row r="234" spans="1:120" x14ac:dyDescent="0.3">
      <c r="A234" s="676" t="s">
        <v>1286</v>
      </c>
      <c r="B234" s="676"/>
      <c r="C234" s="676"/>
      <c r="D234" s="677" t="s">
        <v>1291</v>
      </c>
      <c r="E234" s="678"/>
      <c r="F234" s="46"/>
      <c r="G234" s="47"/>
      <c r="H234" s="47"/>
      <c r="I234" s="269"/>
      <c r="J234" s="270"/>
      <c r="K234" s="298">
        <f>+COUNTIF(L230:DO230, "over 90 days")</f>
        <v>0</v>
      </c>
      <c r="L234" s="293"/>
      <c r="M234" s="294"/>
      <c r="N234" s="294"/>
      <c r="O234" s="294"/>
      <c r="P234" s="294"/>
      <c r="Q234" s="294"/>
      <c r="R234" s="294"/>
      <c r="S234" s="294"/>
      <c r="T234" s="294"/>
      <c r="U234" s="294"/>
      <c r="V234" s="294"/>
      <c r="W234" s="294"/>
      <c r="X234" s="294"/>
      <c r="Y234" s="294"/>
      <c r="Z234" s="294"/>
      <c r="AA234" s="294"/>
      <c r="AB234" s="294"/>
      <c r="AC234" s="294"/>
      <c r="AD234" s="294"/>
      <c r="AE234" s="294"/>
      <c r="AF234" s="294"/>
      <c r="AG234" s="294"/>
      <c r="AH234" s="294"/>
      <c r="AI234" s="294"/>
      <c r="AJ234" s="294"/>
      <c r="AK234" s="294"/>
      <c r="AL234" s="294"/>
      <c r="AM234" s="294"/>
      <c r="AN234" s="294"/>
      <c r="AO234" s="294"/>
      <c r="AP234" s="294"/>
      <c r="AQ234" s="294"/>
      <c r="AR234" s="294"/>
      <c r="AS234" s="294"/>
      <c r="AT234" s="294"/>
      <c r="AU234" s="294"/>
      <c r="AV234" s="294"/>
      <c r="AW234" s="294"/>
      <c r="AX234" s="294"/>
      <c r="AY234" s="294"/>
      <c r="AZ234" s="294"/>
      <c r="BA234" s="294"/>
      <c r="BB234" s="294"/>
      <c r="BC234" s="294"/>
      <c r="BD234" s="294"/>
      <c r="BE234" s="294"/>
      <c r="BF234" s="294"/>
      <c r="BG234" s="294"/>
      <c r="BH234" s="294"/>
      <c r="BI234" s="294"/>
      <c r="BJ234" s="294"/>
      <c r="BK234" s="294"/>
      <c r="BL234" s="294"/>
      <c r="BM234" s="294"/>
      <c r="BN234" s="294"/>
      <c r="BO234" s="294"/>
      <c r="BP234" s="294"/>
      <c r="BQ234" s="294"/>
      <c r="BR234" s="294"/>
      <c r="BS234" s="294"/>
      <c r="BT234" s="294"/>
      <c r="BU234" s="294"/>
      <c r="BV234" s="294"/>
      <c r="BW234" s="294"/>
      <c r="BX234" s="294"/>
      <c r="BY234" s="294"/>
      <c r="BZ234" s="294"/>
      <c r="CA234" s="294"/>
      <c r="CB234" s="294"/>
      <c r="CC234" s="294"/>
      <c r="CD234" s="294"/>
      <c r="CE234" s="294"/>
      <c r="CF234" s="294"/>
      <c r="CG234" s="294"/>
      <c r="CH234" s="294"/>
      <c r="CI234" s="294"/>
      <c r="CJ234" s="294"/>
      <c r="CK234" s="294"/>
      <c r="CL234" s="294"/>
      <c r="CM234" s="294"/>
      <c r="CN234" s="294"/>
      <c r="CO234" s="294"/>
      <c r="CP234" s="294"/>
      <c r="CQ234" s="294"/>
      <c r="CR234" s="294"/>
      <c r="CS234" s="294"/>
      <c r="CT234" s="294"/>
      <c r="CU234" s="294"/>
      <c r="CV234" s="294"/>
      <c r="CW234" s="294"/>
      <c r="CX234" s="294"/>
      <c r="CY234" s="294"/>
      <c r="CZ234" s="294"/>
      <c r="DA234" s="294"/>
      <c r="DB234" s="294"/>
      <c r="DC234" s="294"/>
      <c r="DD234" s="294"/>
      <c r="DE234" s="294"/>
      <c r="DF234" s="294"/>
      <c r="DG234" s="294"/>
      <c r="DH234" s="294"/>
      <c r="DI234" s="294"/>
      <c r="DJ234" s="294"/>
      <c r="DK234" s="294"/>
      <c r="DL234" s="294"/>
      <c r="DM234" s="294"/>
      <c r="DN234" s="294"/>
      <c r="DO234" s="331"/>
      <c r="DP234" s="682"/>
    </row>
    <row r="235" spans="1:120" ht="14.5" thickBot="1" x14ac:dyDescent="0.35">
      <c r="A235" s="679" t="s">
        <v>1286</v>
      </c>
      <c r="B235" s="679"/>
      <c r="C235" s="679"/>
      <c r="D235" s="732" t="s">
        <v>1298</v>
      </c>
      <c r="E235" s="733"/>
      <c r="F235" s="46"/>
      <c r="G235" s="47"/>
      <c r="H235" s="47"/>
      <c r="I235" s="295"/>
      <c r="J235" s="296"/>
      <c r="K235" s="297">
        <f>+COUNTIF(L235:DO235, "Yes d.")</f>
        <v>0</v>
      </c>
      <c r="L235" s="316"/>
      <c r="M235" s="316"/>
      <c r="N235" s="316"/>
      <c r="O235" s="316"/>
      <c r="P235" s="316"/>
      <c r="Q235" s="316"/>
      <c r="R235" s="316"/>
      <c r="S235" s="316"/>
      <c r="T235" s="316"/>
      <c r="U235" s="316"/>
      <c r="V235" s="316"/>
      <c r="W235" s="316"/>
      <c r="X235" s="316"/>
      <c r="Y235" s="316"/>
      <c r="Z235" s="316"/>
      <c r="AA235" s="316"/>
      <c r="AB235" s="316"/>
      <c r="AC235" s="316"/>
      <c r="AD235" s="316"/>
      <c r="AE235" s="316"/>
      <c r="AF235" s="316"/>
      <c r="AG235" s="316"/>
      <c r="AH235" s="316"/>
      <c r="AI235" s="316"/>
      <c r="AJ235" s="316"/>
      <c r="AK235" s="316"/>
      <c r="AL235" s="316"/>
      <c r="AM235" s="316"/>
      <c r="AN235" s="316"/>
      <c r="AO235" s="316"/>
      <c r="AP235" s="316"/>
      <c r="AQ235" s="316"/>
      <c r="AR235" s="316"/>
      <c r="AS235" s="316"/>
      <c r="AT235" s="316"/>
      <c r="AU235" s="316"/>
      <c r="AV235" s="316"/>
      <c r="AW235" s="316"/>
      <c r="AX235" s="316"/>
      <c r="AY235" s="316"/>
      <c r="AZ235" s="316"/>
      <c r="BA235" s="316"/>
      <c r="BB235" s="316"/>
      <c r="BC235" s="316"/>
      <c r="BD235" s="316"/>
      <c r="BE235" s="316"/>
      <c r="BF235" s="316"/>
      <c r="BG235" s="316"/>
      <c r="BH235" s="316"/>
      <c r="BI235" s="316"/>
      <c r="BJ235" s="316"/>
      <c r="BK235" s="316"/>
      <c r="BL235" s="316"/>
      <c r="BM235" s="316"/>
      <c r="BN235" s="316"/>
      <c r="BO235" s="316"/>
      <c r="BP235" s="316"/>
      <c r="BQ235" s="316"/>
      <c r="BR235" s="316"/>
      <c r="BS235" s="316"/>
      <c r="BT235" s="316"/>
      <c r="BU235" s="316"/>
      <c r="BV235" s="316"/>
      <c r="BW235" s="316"/>
      <c r="BX235" s="316"/>
      <c r="BY235" s="316"/>
      <c r="BZ235" s="316"/>
      <c r="CA235" s="316"/>
      <c r="CB235" s="316"/>
      <c r="CC235" s="316"/>
      <c r="CD235" s="316"/>
      <c r="CE235" s="316"/>
      <c r="CF235" s="316"/>
      <c r="CG235" s="316"/>
      <c r="CH235" s="316"/>
      <c r="CI235" s="316"/>
      <c r="CJ235" s="316"/>
      <c r="CK235" s="316"/>
      <c r="CL235" s="316"/>
      <c r="CM235" s="316"/>
      <c r="CN235" s="316"/>
      <c r="CO235" s="316"/>
      <c r="CP235" s="316"/>
      <c r="CQ235" s="316"/>
      <c r="CR235" s="316"/>
      <c r="CS235" s="316"/>
      <c r="CT235" s="316"/>
      <c r="CU235" s="316"/>
      <c r="CV235" s="316"/>
      <c r="CW235" s="316"/>
      <c r="CX235" s="316"/>
      <c r="CY235" s="316"/>
      <c r="CZ235" s="316"/>
      <c r="DA235" s="316"/>
      <c r="DB235" s="316"/>
      <c r="DC235" s="316"/>
      <c r="DD235" s="316"/>
      <c r="DE235" s="316"/>
      <c r="DF235" s="316"/>
      <c r="DG235" s="316"/>
      <c r="DH235" s="316"/>
      <c r="DI235" s="316"/>
      <c r="DJ235" s="316"/>
      <c r="DK235" s="316"/>
      <c r="DL235" s="316"/>
      <c r="DM235" s="316"/>
      <c r="DN235" s="316"/>
      <c r="DO235" s="323"/>
      <c r="DP235" s="683"/>
    </row>
    <row r="236" spans="1:120" s="419" customFormat="1" ht="34.5" x14ac:dyDescent="0.3">
      <c r="A236" s="569" t="s">
        <v>1284</v>
      </c>
      <c r="B236" s="573">
        <v>49</v>
      </c>
      <c r="C236" s="332" t="s">
        <v>1300</v>
      </c>
      <c r="D236" s="301" t="s">
        <v>836</v>
      </c>
      <c r="E236" s="414" t="str">
        <f>IF(F236=0,"",IF(F236=G236,"N/A",IF(ISERROR(J236/I236),1,J236/I236)))</f>
        <v/>
      </c>
      <c r="F236" s="415">
        <f>COUNTIF(L236:DO236,"1 Yes")+COUNTIF(L236:DO236,"2 No")+COUNTIF(L236:DO236,"3 N/A")</f>
        <v>0</v>
      </c>
      <c r="G236" s="415">
        <f>COUNTIF(L236:DO236,"3 N/A")</f>
        <v>0</v>
      </c>
      <c r="H236" s="416">
        <f>+COUNTIF(L236:DO236, "2 No")</f>
        <v>0</v>
      </c>
      <c r="I236" s="417">
        <f>+COUNTIF(L236:DO236, "2 No")+COUNTIF(L236:DO236,"1 Yes")</f>
        <v>0</v>
      </c>
      <c r="J236" s="417">
        <f>+COUNTIF(L236:DO236, "1 Yes")</f>
        <v>0</v>
      </c>
      <c r="K236" s="448"/>
      <c r="L236" s="418"/>
      <c r="M236" s="418"/>
      <c r="N236" s="418"/>
      <c r="O236" s="418"/>
      <c r="P236" s="418"/>
      <c r="Q236" s="418"/>
      <c r="R236" s="418"/>
      <c r="S236" s="418"/>
      <c r="T236" s="418"/>
      <c r="U236" s="418"/>
      <c r="V236" s="418"/>
      <c r="W236" s="418"/>
      <c r="X236" s="418"/>
      <c r="Y236" s="418"/>
      <c r="Z236" s="418"/>
      <c r="AA236" s="418"/>
      <c r="AB236" s="418"/>
      <c r="AC236" s="418"/>
      <c r="AD236" s="418"/>
      <c r="AE236" s="418"/>
      <c r="AF236" s="418"/>
      <c r="AG236" s="418"/>
      <c r="AH236" s="418"/>
      <c r="AI236" s="418"/>
      <c r="AJ236" s="418"/>
      <c r="AK236" s="418"/>
      <c r="AL236" s="418"/>
      <c r="AM236" s="418"/>
      <c r="AN236" s="418"/>
      <c r="AO236" s="418"/>
      <c r="AP236" s="418"/>
      <c r="AQ236" s="418"/>
      <c r="AR236" s="418"/>
      <c r="AS236" s="418"/>
      <c r="AT236" s="418"/>
      <c r="AU236" s="418"/>
      <c r="AV236" s="418"/>
      <c r="AW236" s="418"/>
      <c r="AX236" s="418"/>
      <c r="AY236" s="418"/>
      <c r="AZ236" s="418"/>
      <c r="BA236" s="418"/>
      <c r="BB236" s="418"/>
      <c r="BC236" s="418"/>
      <c r="BD236" s="418"/>
      <c r="BE236" s="418"/>
      <c r="BF236" s="418"/>
      <c r="BG236" s="418"/>
      <c r="BH236" s="418"/>
      <c r="BI236" s="418"/>
      <c r="BJ236" s="418"/>
      <c r="BK236" s="418"/>
      <c r="BL236" s="418"/>
      <c r="BM236" s="418"/>
      <c r="BN236" s="418"/>
      <c r="BO236" s="418"/>
      <c r="BP236" s="418"/>
      <c r="BQ236" s="418"/>
      <c r="BR236" s="418"/>
      <c r="BS236" s="418"/>
      <c r="BT236" s="418"/>
      <c r="BU236" s="418"/>
      <c r="BV236" s="418"/>
      <c r="BW236" s="418"/>
      <c r="BX236" s="418"/>
      <c r="BY236" s="418"/>
      <c r="BZ236" s="418"/>
      <c r="CA236" s="418"/>
      <c r="CB236" s="418"/>
      <c r="CC236" s="418"/>
      <c r="CD236" s="418"/>
      <c r="CE236" s="418"/>
      <c r="CF236" s="418"/>
      <c r="CG236" s="418"/>
      <c r="CH236" s="418"/>
      <c r="CI236" s="418"/>
      <c r="CJ236" s="418"/>
      <c r="CK236" s="418"/>
      <c r="CL236" s="418"/>
      <c r="CM236" s="418"/>
      <c r="CN236" s="418"/>
      <c r="CO236" s="418"/>
      <c r="CP236" s="418"/>
      <c r="CQ236" s="418"/>
      <c r="CR236" s="418"/>
      <c r="CS236" s="418"/>
      <c r="CT236" s="418"/>
      <c r="CU236" s="418"/>
      <c r="CV236" s="418"/>
      <c r="CW236" s="418"/>
      <c r="CX236" s="418"/>
      <c r="CY236" s="418"/>
      <c r="CZ236" s="418"/>
      <c r="DA236" s="418"/>
      <c r="DB236" s="418"/>
      <c r="DC236" s="418"/>
      <c r="DD236" s="418"/>
      <c r="DE236" s="418"/>
      <c r="DF236" s="418"/>
      <c r="DG236" s="418"/>
      <c r="DH236" s="418"/>
      <c r="DI236" s="418"/>
      <c r="DJ236" s="418"/>
      <c r="DK236" s="418"/>
      <c r="DL236" s="418"/>
      <c r="DM236" s="418"/>
      <c r="DN236" s="418"/>
      <c r="DO236" s="418"/>
      <c r="DP236" s="420" t="s">
        <v>1301</v>
      </c>
    </row>
    <row r="237" spans="1:120" s="305" customFormat="1" ht="15" customHeight="1" x14ac:dyDescent="0.3">
      <c r="A237" s="654" t="s">
        <v>1286</v>
      </c>
      <c r="B237" s="655"/>
      <c r="C237" s="655"/>
      <c r="D237" s="743" t="s">
        <v>1242</v>
      </c>
      <c r="E237" s="743"/>
      <c r="F237" s="306"/>
      <c r="G237" s="306"/>
      <c r="H237" s="306"/>
      <c r="I237" s="306"/>
      <c r="J237" s="306"/>
      <c r="K237" s="307">
        <f>+COUNTIF(L237:DO237, "Yes a.")</f>
        <v>0</v>
      </c>
      <c r="L237" s="268"/>
      <c r="M237" s="268"/>
      <c r="N237" s="268"/>
      <c r="O237" s="268"/>
      <c r="P237" s="268"/>
      <c r="Q237" s="268"/>
      <c r="R237" s="268"/>
      <c r="S237" s="268"/>
      <c r="T237" s="268"/>
      <c r="U237" s="268"/>
      <c r="V237" s="26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8"/>
      <c r="BX237" s="268"/>
      <c r="BY237" s="268"/>
      <c r="BZ237" s="268"/>
      <c r="CA237" s="268"/>
      <c r="CB237" s="268"/>
      <c r="CC237" s="268"/>
      <c r="CD237" s="268"/>
      <c r="CE237" s="268"/>
      <c r="CF237" s="268"/>
      <c r="CG237" s="268"/>
      <c r="CH237" s="268"/>
      <c r="CI237" s="268"/>
      <c r="CJ237" s="268"/>
      <c r="CK237" s="268"/>
      <c r="CL237" s="268"/>
      <c r="CM237" s="268"/>
      <c r="CN237" s="268"/>
      <c r="CO237" s="268"/>
      <c r="CP237" s="268"/>
      <c r="CQ237" s="268"/>
      <c r="CR237" s="268"/>
      <c r="CS237" s="268"/>
      <c r="CT237" s="268"/>
      <c r="CU237" s="268"/>
      <c r="CV237" s="268"/>
      <c r="CW237" s="268"/>
      <c r="CX237" s="268"/>
      <c r="CY237" s="268"/>
      <c r="CZ237" s="268"/>
      <c r="DA237" s="268"/>
      <c r="DB237" s="268"/>
      <c r="DC237" s="268"/>
      <c r="DD237" s="268"/>
      <c r="DE237" s="268"/>
      <c r="DF237" s="268"/>
      <c r="DG237" s="268"/>
      <c r="DH237" s="268"/>
      <c r="DI237" s="268"/>
      <c r="DJ237" s="268"/>
      <c r="DK237" s="268"/>
      <c r="DL237" s="268"/>
      <c r="DM237" s="268"/>
      <c r="DN237" s="268"/>
      <c r="DO237" s="320"/>
      <c r="DP237" s="692"/>
    </row>
    <row r="238" spans="1:120" s="305" customFormat="1" ht="15" customHeight="1" x14ac:dyDescent="0.3">
      <c r="A238" s="654" t="s">
        <v>1286</v>
      </c>
      <c r="B238" s="655"/>
      <c r="C238" s="655"/>
      <c r="D238" s="743" t="s">
        <v>1243</v>
      </c>
      <c r="E238" s="743"/>
      <c r="F238" s="306"/>
      <c r="G238" s="306"/>
      <c r="H238" s="306"/>
      <c r="I238" s="306"/>
      <c r="J238" s="306"/>
      <c r="K238" s="307">
        <f>+COUNTIF(L238:DO238, "Yes b.")</f>
        <v>0</v>
      </c>
      <c r="L238" s="268"/>
      <c r="M238" s="268"/>
      <c r="N238" s="268"/>
      <c r="O238" s="268"/>
      <c r="P238" s="268"/>
      <c r="Q238" s="268"/>
      <c r="R238" s="268"/>
      <c r="S238" s="268"/>
      <c r="T238" s="268"/>
      <c r="U238" s="268"/>
      <c r="V238" s="268"/>
      <c r="W238" s="268"/>
      <c r="X238" s="268"/>
      <c r="Y238" s="268"/>
      <c r="Z238" s="268"/>
      <c r="AA238" s="268"/>
      <c r="AB238" s="268"/>
      <c r="AC238" s="268"/>
      <c r="AD238" s="268"/>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c r="DF238" s="268"/>
      <c r="DG238" s="268"/>
      <c r="DH238" s="268"/>
      <c r="DI238" s="268"/>
      <c r="DJ238" s="268"/>
      <c r="DK238" s="268"/>
      <c r="DL238" s="268"/>
      <c r="DM238" s="268"/>
      <c r="DN238" s="268"/>
      <c r="DO238" s="320"/>
      <c r="DP238" s="692"/>
    </row>
    <row r="239" spans="1:120" s="305" customFormat="1" ht="15" customHeight="1" x14ac:dyDescent="0.3">
      <c r="A239" s="654" t="s">
        <v>1286</v>
      </c>
      <c r="B239" s="655"/>
      <c r="C239" s="655"/>
      <c r="D239" s="743" t="s">
        <v>1216</v>
      </c>
      <c r="E239" s="743"/>
      <c r="F239" s="306"/>
      <c r="G239" s="306"/>
      <c r="H239" s="306"/>
      <c r="I239" s="306"/>
      <c r="J239" s="306"/>
      <c r="K239" s="307">
        <f>+COUNTIF(L239:DO239, "Yes c.")</f>
        <v>0</v>
      </c>
      <c r="L239" s="268"/>
      <c r="M239" s="268"/>
      <c r="N239" s="268"/>
      <c r="O239" s="268"/>
      <c r="P239" s="268"/>
      <c r="Q239" s="268"/>
      <c r="R239" s="268"/>
      <c r="S239" s="268"/>
      <c r="T239" s="268"/>
      <c r="U239" s="268"/>
      <c r="V239" s="268"/>
      <c r="W239" s="268"/>
      <c r="X239" s="268"/>
      <c r="Y239" s="268"/>
      <c r="Z239" s="268"/>
      <c r="AA239" s="268"/>
      <c r="AB239" s="268"/>
      <c r="AC239" s="268"/>
      <c r="AD239" s="268"/>
      <c r="AE239" s="268"/>
      <c r="AF239" s="268"/>
      <c r="AG239" s="268"/>
      <c r="AH239" s="268"/>
      <c r="AI239" s="268"/>
      <c r="AJ239" s="268"/>
      <c r="AK239" s="268"/>
      <c r="AL239" s="268"/>
      <c r="AM239" s="268"/>
      <c r="AN239" s="268"/>
      <c r="AO239" s="268"/>
      <c r="AP239" s="268"/>
      <c r="AQ239" s="268"/>
      <c r="AR239" s="268"/>
      <c r="AS239" s="268"/>
      <c r="AT239" s="268"/>
      <c r="AU239" s="268"/>
      <c r="AV239" s="268"/>
      <c r="AW239" s="268"/>
      <c r="AX239" s="268"/>
      <c r="AY239" s="268"/>
      <c r="AZ239" s="268"/>
      <c r="BA239" s="268"/>
      <c r="BB239" s="268"/>
      <c r="BC239" s="268"/>
      <c r="BD239" s="268"/>
      <c r="BE239" s="268"/>
      <c r="BF239" s="268"/>
      <c r="BG239" s="268"/>
      <c r="BH239" s="268"/>
      <c r="BI239" s="268"/>
      <c r="BJ239" s="268"/>
      <c r="BK239" s="268"/>
      <c r="BL239" s="268"/>
      <c r="BM239" s="268"/>
      <c r="BN239" s="268"/>
      <c r="BO239" s="268"/>
      <c r="BP239" s="268"/>
      <c r="BQ239" s="268"/>
      <c r="BR239" s="268"/>
      <c r="BS239" s="268"/>
      <c r="BT239" s="268"/>
      <c r="BU239" s="268"/>
      <c r="BV239" s="268"/>
      <c r="BW239" s="268"/>
      <c r="BX239" s="268"/>
      <c r="BY239" s="268"/>
      <c r="BZ239" s="268"/>
      <c r="CA239" s="268"/>
      <c r="CB239" s="268"/>
      <c r="CC239" s="268"/>
      <c r="CD239" s="268"/>
      <c r="CE239" s="268"/>
      <c r="CF239" s="268"/>
      <c r="CG239" s="268"/>
      <c r="CH239" s="268"/>
      <c r="CI239" s="268"/>
      <c r="CJ239" s="268"/>
      <c r="CK239" s="268"/>
      <c r="CL239" s="268"/>
      <c r="CM239" s="268"/>
      <c r="CN239" s="268"/>
      <c r="CO239" s="268"/>
      <c r="CP239" s="268"/>
      <c r="CQ239" s="268"/>
      <c r="CR239" s="268"/>
      <c r="CS239" s="268"/>
      <c r="CT239" s="268"/>
      <c r="CU239" s="268"/>
      <c r="CV239" s="268"/>
      <c r="CW239" s="268"/>
      <c r="CX239" s="268"/>
      <c r="CY239" s="268"/>
      <c r="CZ239" s="268"/>
      <c r="DA239" s="268"/>
      <c r="DB239" s="268"/>
      <c r="DC239" s="268"/>
      <c r="DD239" s="268"/>
      <c r="DE239" s="268"/>
      <c r="DF239" s="268"/>
      <c r="DG239" s="268"/>
      <c r="DH239" s="268"/>
      <c r="DI239" s="268"/>
      <c r="DJ239" s="268"/>
      <c r="DK239" s="268"/>
      <c r="DL239" s="268"/>
      <c r="DM239" s="268"/>
      <c r="DN239" s="268"/>
      <c r="DO239" s="320"/>
      <c r="DP239" s="692"/>
    </row>
    <row r="240" spans="1:120" s="305" customFormat="1" ht="15" customHeight="1" x14ac:dyDescent="0.3">
      <c r="A240" s="654" t="s">
        <v>1286</v>
      </c>
      <c r="B240" s="655"/>
      <c r="C240" s="655"/>
      <c r="D240" s="658" t="s">
        <v>1302</v>
      </c>
      <c r="E240" s="658"/>
      <c r="F240" s="306"/>
      <c r="G240" s="306"/>
      <c r="H240" s="306"/>
      <c r="I240" s="306"/>
      <c r="J240" s="306"/>
      <c r="K240" s="307">
        <f>+COUNTIF(L240:DO240, "0-30")+COUNTIF(L240:DO240, "31-60")+COUNTIF(L240:DO240, "61-90")+COUNTIF(L240:DO240, "over 90 days")</f>
        <v>0</v>
      </c>
      <c r="L240" s="271"/>
      <c r="M240" s="271"/>
      <c r="N240" s="271"/>
      <c r="O240" s="271"/>
      <c r="P240" s="271"/>
      <c r="Q240" s="271"/>
      <c r="R240" s="271"/>
      <c r="S240" s="271"/>
      <c r="T240" s="271"/>
      <c r="U240" s="271"/>
      <c r="V240" s="271"/>
      <c r="W240" s="271"/>
      <c r="X240" s="271"/>
      <c r="Y240" s="271"/>
      <c r="Z240" s="271"/>
      <c r="AA240" s="271"/>
      <c r="AB240" s="271"/>
      <c r="AC240" s="271"/>
      <c r="AD240" s="271"/>
      <c r="AE240" s="271"/>
      <c r="AF240" s="271"/>
      <c r="AG240" s="271"/>
      <c r="AH240" s="271"/>
      <c r="AI240" s="271"/>
      <c r="AJ240" s="271"/>
      <c r="AK240" s="271"/>
      <c r="AL240" s="271"/>
      <c r="AM240" s="271"/>
      <c r="AN240" s="271"/>
      <c r="AO240" s="271"/>
      <c r="AP240" s="271"/>
      <c r="AQ240" s="271"/>
      <c r="AR240" s="271"/>
      <c r="AS240" s="271"/>
      <c r="AT240" s="271"/>
      <c r="AU240" s="271"/>
      <c r="AV240" s="271"/>
      <c r="AW240" s="271"/>
      <c r="AX240" s="271"/>
      <c r="AY240" s="271"/>
      <c r="AZ240" s="271"/>
      <c r="BA240" s="271"/>
      <c r="BB240" s="271"/>
      <c r="BC240" s="271"/>
      <c r="BD240" s="271"/>
      <c r="BE240" s="271"/>
      <c r="BF240" s="271"/>
      <c r="BG240" s="271"/>
      <c r="BH240" s="271"/>
      <c r="BI240" s="271"/>
      <c r="BJ240" s="271"/>
      <c r="BK240" s="271"/>
      <c r="BL240" s="271"/>
      <c r="BM240" s="271"/>
      <c r="BN240" s="271"/>
      <c r="BO240" s="271"/>
      <c r="BP240" s="271"/>
      <c r="BQ240" s="271"/>
      <c r="BR240" s="271"/>
      <c r="BS240" s="271"/>
      <c r="BT240" s="271"/>
      <c r="BU240" s="271"/>
      <c r="BV240" s="271"/>
      <c r="BW240" s="271"/>
      <c r="BX240" s="271"/>
      <c r="BY240" s="271"/>
      <c r="BZ240" s="271"/>
      <c r="CA240" s="271"/>
      <c r="CB240" s="271"/>
      <c r="CC240" s="271"/>
      <c r="CD240" s="271"/>
      <c r="CE240" s="271"/>
      <c r="CF240" s="271"/>
      <c r="CG240" s="271"/>
      <c r="CH240" s="271"/>
      <c r="CI240" s="271"/>
      <c r="CJ240" s="271"/>
      <c r="CK240" s="271"/>
      <c r="CL240" s="271"/>
      <c r="CM240" s="271"/>
      <c r="CN240" s="271"/>
      <c r="CO240" s="271"/>
      <c r="CP240" s="271"/>
      <c r="CQ240" s="271"/>
      <c r="CR240" s="271"/>
      <c r="CS240" s="271"/>
      <c r="CT240" s="271"/>
      <c r="CU240" s="271"/>
      <c r="CV240" s="271"/>
      <c r="CW240" s="271"/>
      <c r="CX240" s="271"/>
      <c r="CY240" s="271"/>
      <c r="CZ240" s="271"/>
      <c r="DA240" s="271"/>
      <c r="DB240" s="271"/>
      <c r="DC240" s="271"/>
      <c r="DD240" s="271"/>
      <c r="DE240" s="271"/>
      <c r="DF240" s="271"/>
      <c r="DG240" s="271"/>
      <c r="DH240" s="271"/>
      <c r="DI240" s="271"/>
      <c r="DJ240" s="271"/>
      <c r="DK240" s="271"/>
      <c r="DL240" s="271"/>
      <c r="DM240" s="271"/>
      <c r="DN240" s="271"/>
      <c r="DO240" s="321"/>
      <c r="DP240" s="692"/>
    </row>
    <row r="241" spans="1:120" s="305" customFormat="1" ht="15" customHeight="1" x14ac:dyDescent="0.3">
      <c r="A241" s="654" t="s">
        <v>1286</v>
      </c>
      <c r="B241" s="655"/>
      <c r="C241" s="655"/>
      <c r="D241" s="658" t="s">
        <v>1288</v>
      </c>
      <c r="E241" s="658"/>
      <c r="F241" s="306"/>
      <c r="G241" s="306"/>
      <c r="H241" s="306"/>
      <c r="I241" s="306"/>
      <c r="J241" s="306"/>
      <c r="K241" s="307">
        <f>+COUNTIF(L240:DO240, "0-30")</f>
        <v>0</v>
      </c>
      <c r="L241" s="289"/>
      <c r="M241" s="290"/>
      <c r="N241" s="290"/>
      <c r="O241" s="290"/>
      <c r="P241" s="290"/>
      <c r="Q241" s="290"/>
      <c r="R241" s="290"/>
      <c r="S241" s="290"/>
      <c r="T241" s="290"/>
      <c r="U241" s="290"/>
      <c r="V241" s="290"/>
      <c r="W241" s="290"/>
      <c r="X241" s="290"/>
      <c r="Y241" s="290"/>
      <c r="Z241" s="290"/>
      <c r="AA241" s="290"/>
      <c r="AB241" s="290"/>
      <c r="AC241" s="290"/>
      <c r="AD241" s="290"/>
      <c r="AE241" s="290"/>
      <c r="AF241" s="290"/>
      <c r="AG241" s="290"/>
      <c r="AH241" s="290"/>
      <c r="AI241" s="290"/>
      <c r="AJ241" s="290"/>
      <c r="AK241" s="290"/>
      <c r="AL241" s="290"/>
      <c r="AM241" s="290"/>
      <c r="AN241" s="290"/>
      <c r="AO241" s="290"/>
      <c r="AP241" s="290"/>
      <c r="AQ241" s="290"/>
      <c r="AR241" s="290"/>
      <c r="AS241" s="290"/>
      <c r="AT241" s="290"/>
      <c r="AU241" s="290"/>
      <c r="AV241" s="290"/>
      <c r="AW241" s="290"/>
      <c r="AX241" s="290"/>
      <c r="AY241" s="290"/>
      <c r="AZ241" s="290"/>
      <c r="BA241" s="290"/>
      <c r="BB241" s="290"/>
      <c r="BC241" s="290"/>
      <c r="BD241" s="290"/>
      <c r="BE241" s="290"/>
      <c r="BF241" s="290"/>
      <c r="BG241" s="290"/>
      <c r="BH241" s="290"/>
      <c r="BI241" s="290"/>
      <c r="BJ241" s="290"/>
      <c r="BK241" s="290"/>
      <c r="BL241" s="290"/>
      <c r="BM241" s="290"/>
      <c r="BN241" s="290"/>
      <c r="BO241" s="290"/>
      <c r="BP241" s="290"/>
      <c r="BQ241" s="290"/>
      <c r="BR241" s="290"/>
      <c r="BS241" s="290"/>
      <c r="BT241" s="290"/>
      <c r="BU241" s="290"/>
      <c r="BV241" s="290"/>
      <c r="BW241" s="290"/>
      <c r="BX241" s="290"/>
      <c r="BY241" s="290"/>
      <c r="BZ241" s="290"/>
      <c r="CA241" s="290"/>
      <c r="CB241" s="290"/>
      <c r="CC241" s="290"/>
      <c r="CD241" s="290"/>
      <c r="CE241" s="290"/>
      <c r="CF241" s="290"/>
      <c r="CG241" s="290"/>
      <c r="CH241" s="290"/>
      <c r="CI241" s="290"/>
      <c r="CJ241" s="290"/>
      <c r="CK241" s="290"/>
      <c r="CL241" s="290"/>
      <c r="CM241" s="290"/>
      <c r="CN241" s="290"/>
      <c r="CO241" s="290"/>
      <c r="CP241" s="290"/>
      <c r="CQ241" s="290"/>
      <c r="CR241" s="290"/>
      <c r="CS241" s="290"/>
      <c r="CT241" s="290"/>
      <c r="CU241" s="290"/>
      <c r="CV241" s="290"/>
      <c r="CW241" s="290"/>
      <c r="CX241" s="290"/>
      <c r="CY241" s="290"/>
      <c r="CZ241" s="290"/>
      <c r="DA241" s="290"/>
      <c r="DB241" s="290"/>
      <c r="DC241" s="290"/>
      <c r="DD241" s="290"/>
      <c r="DE241" s="290"/>
      <c r="DF241" s="290"/>
      <c r="DG241" s="290"/>
      <c r="DH241" s="290"/>
      <c r="DI241" s="290"/>
      <c r="DJ241" s="290"/>
      <c r="DK241" s="290"/>
      <c r="DL241" s="290"/>
      <c r="DM241" s="290"/>
      <c r="DN241" s="290"/>
      <c r="DO241" s="329"/>
      <c r="DP241" s="692"/>
    </row>
    <row r="242" spans="1:120" s="305" customFormat="1" ht="15" customHeight="1" x14ac:dyDescent="0.3">
      <c r="A242" s="654" t="s">
        <v>1286</v>
      </c>
      <c r="B242" s="655"/>
      <c r="C242" s="655"/>
      <c r="D242" s="658" t="s">
        <v>1289</v>
      </c>
      <c r="E242" s="658"/>
      <c r="F242" s="306"/>
      <c r="G242" s="306"/>
      <c r="H242" s="306"/>
      <c r="I242" s="306"/>
      <c r="J242" s="306"/>
      <c r="K242" s="307">
        <f>+COUNTIF(L240:DO240, "31-60")</f>
        <v>0</v>
      </c>
      <c r="L242" s="291"/>
      <c r="M242" s="292"/>
      <c r="N242" s="292"/>
      <c r="O242" s="292"/>
      <c r="P242" s="292"/>
      <c r="Q242" s="292"/>
      <c r="R242" s="292"/>
      <c r="S242" s="292"/>
      <c r="T242" s="292"/>
      <c r="U242" s="292"/>
      <c r="V242" s="292"/>
      <c r="W242" s="292"/>
      <c r="X242" s="292"/>
      <c r="Y242" s="292"/>
      <c r="Z242" s="292"/>
      <c r="AA242" s="292"/>
      <c r="AB242" s="292"/>
      <c r="AC242" s="292"/>
      <c r="AD242" s="292"/>
      <c r="AE242" s="292"/>
      <c r="AF242" s="292"/>
      <c r="AG242" s="292"/>
      <c r="AH242" s="292"/>
      <c r="AI242" s="292"/>
      <c r="AJ242" s="292"/>
      <c r="AK242" s="292"/>
      <c r="AL242" s="292"/>
      <c r="AM242" s="292"/>
      <c r="AN242" s="292"/>
      <c r="AO242" s="292"/>
      <c r="AP242" s="292"/>
      <c r="AQ242" s="292"/>
      <c r="AR242" s="292"/>
      <c r="AS242" s="292"/>
      <c r="AT242" s="292"/>
      <c r="AU242" s="292"/>
      <c r="AV242" s="292"/>
      <c r="AW242" s="292"/>
      <c r="AX242" s="292"/>
      <c r="AY242" s="292"/>
      <c r="AZ242" s="292"/>
      <c r="BA242" s="292"/>
      <c r="BB242" s="292"/>
      <c r="BC242" s="292"/>
      <c r="BD242" s="292"/>
      <c r="BE242" s="292"/>
      <c r="BF242" s="292"/>
      <c r="BG242" s="292"/>
      <c r="BH242" s="292"/>
      <c r="BI242" s="292"/>
      <c r="BJ242" s="292"/>
      <c r="BK242" s="292"/>
      <c r="BL242" s="292"/>
      <c r="BM242" s="292"/>
      <c r="BN242" s="292"/>
      <c r="BO242" s="292"/>
      <c r="BP242" s="292"/>
      <c r="BQ242" s="292"/>
      <c r="BR242" s="292"/>
      <c r="BS242" s="292"/>
      <c r="BT242" s="292"/>
      <c r="BU242" s="292"/>
      <c r="BV242" s="292"/>
      <c r="BW242" s="292"/>
      <c r="BX242" s="292"/>
      <c r="BY242" s="292"/>
      <c r="BZ242" s="292"/>
      <c r="CA242" s="292"/>
      <c r="CB242" s="292"/>
      <c r="CC242" s="292"/>
      <c r="CD242" s="292"/>
      <c r="CE242" s="292"/>
      <c r="CF242" s="292"/>
      <c r="CG242" s="292"/>
      <c r="CH242" s="292"/>
      <c r="CI242" s="292"/>
      <c r="CJ242" s="292"/>
      <c r="CK242" s="292"/>
      <c r="CL242" s="292"/>
      <c r="CM242" s="292"/>
      <c r="CN242" s="292"/>
      <c r="CO242" s="292"/>
      <c r="CP242" s="292"/>
      <c r="CQ242" s="292"/>
      <c r="CR242" s="292"/>
      <c r="CS242" s="292"/>
      <c r="CT242" s="292"/>
      <c r="CU242" s="292"/>
      <c r="CV242" s="292"/>
      <c r="CW242" s="292"/>
      <c r="CX242" s="292"/>
      <c r="CY242" s="292"/>
      <c r="CZ242" s="292"/>
      <c r="DA242" s="292"/>
      <c r="DB242" s="292"/>
      <c r="DC242" s="292"/>
      <c r="DD242" s="292"/>
      <c r="DE242" s="292"/>
      <c r="DF242" s="292"/>
      <c r="DG242" s="292"/>
      <c r="DH242" s="292"/>
      <c r="DI242" s="292"/>
      <c r="DJ242" s="292"/>
      <c r="DK242" s="292"/>
      <c r="DL242" s="292"/>
      <c r="DM242" s="292"/>
      <c r="DN242" s="292"/>
      <c r="DO242" s="330"/>
      <c r="DP242" s="692"/>
    </row>
    <row r="243" spans="1:120" s="305" customFormat="1" ht="15" customHeight="1" x14ac:dyDescent="0.3">
      <c r="A243" s="654" t="s">
        <v>1286</v>
      </c>
      <c r="B243" s="655"/>
      <c r="C243" s="655"/>
      <c r="D243" s="658" t="s">
        <v>1290</v>
      </c>
      <c r="E243" s="658"/>
      <c r="F243" s="306"/>
      <c r="G243" s="306"/>
      <c r="H243" s="306"/>
      <c r="I243" s="306"/>
      <c r="J243" s="306"/>
      <c r="K243" s="307">
        <f>+COUNTIF(L240:DO240, "61-90")</f>
        <v>0</v>
      </c>
      <c r="L243" s="291"/>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292"/>
      <c r="AN243" s="292"/>
      <c r="AO243" s="292"/>
      <c r="AP243" s="292"/>
      <c r="AQ243" s="292"/>
      <c r="AR243" s="292"/>
      <c r="AS243" s="292"/>
      <c r="AT243" s="292"/>
      <c r="AU243" s="292"/>
      <c r="AV243" s="292"/>
      <c r="AW243" s="292"/>
      <c r="AX243" s="292"/>
      <c r="AY243" s="292"/>
      <c r="AZ243" s="292"/>
      <c r="BA243" s="292"/>
      <c r="BB243" s="292"/>
      <c r="BC243" s="292"/>
      <c r="BD243" s="292"/>
      <c r="BE243" s="292"/>
      <c r="BF243" s="292"/>
      <c r="BG243" s="292"/>
      <c r="BH243" s="292"/>
      <c r="BI243" s="292"/>
      <c r="BJ243" s="292"/>
      <c r="BK243" s="292"/>
      <c r="BL243" s="292"/>
      <c r="BM243" s="292"/>
      <c r="BN243" s="292"/>
      <c r="BO243" s="292"/>
      <c r="BP243" s="292"/>
      <c r="BQ243" s="292"/>
      <c r="BR243" s="292"/>
      <c r="BS243" s="292"/>
      <c r="BT243" s="292"/>
      <c r="BU243" s="292"/>
      <c r="BV243" s="292"/>
      <c r="BW243" s="292"/>
      <c r="BX243" s="292"/>
      <c r="BY243" s="292"/>
      <c r="BZ243" s="292"/>
      <c r="CA243" s="292"/>
      <c r="CB243" s="292"/>
      <c r="CC243" s="292"/>
      <c r="CD243" s="292"/>
      <c r="CE243" s="292"/>
      <c r="CF243" s="292"/>
      <c r="CG243" s="292"/>
      <c r="CH243" s="292"/>
      <c r="CI243" s="292"/>
      <c r="CJ243" s="292"/>
      <c r="CK243" s="292"/>
      <c r="CL243" s="292"/>
      <c r="CM243" s="292"/>
      <c r="CN243" s="292"/>
      <c r="CO243" s="292"/>
      <c r="CP243" s="292"/>
      <c r="CQ243" s="292"/>
      <c r="CR243" s="292"/>
      <c r="CS243" s="292"/>
      <c r="CT243" s="292"/>
      <c r="CU243" s="292"/>
      <c r="CV243" s="292"/>
      <c r="CW243" s="292"/>
      <c r="CX243" s="292"/>
      <c r="CY243" s="292"/>
      <c r="CZ243" s="292"/>
      <c r="DA243" s="292"/>
      <c r="DB243" s="292"/>
      <c r="DC243" s="292"/>
      <c r="DD243" s="292"/>
      <c r="DE243" s="292"/>
      <c r="DF243" s="292"/>
      <c r="DG243" s="292"/>
      <c r="DH243" s="292"/>
      <c r="DI243" s="292"/>
      <c r="DJ243" s="292"/>
      <c r="DK243" s="292"/>
      <c r="DL243" s="292"/>
      <c r="DM243" s="292"/>
      <c r="DN243" s="292"/>
      <c r="DO243" s="330"/>
      <c r="DP243" s="692"/>
    </row>
    <row r="244" spans="1:120" s="305" customFormat="1" ht="15" customHeight="1" x14ac:dyDescent="0.3">
      <c r="A244" s="654" t="s">
        <v>1286</v>
      </c>
      <c r="B244" s="655"/>
      <c r="C244" s="655"/>
      <c r="D244" s="658" t="s">
        <v>1291</v>
      </c>
      <c r="E244" s="658"/>
      <c r="F244" s="306"/>
      <c r="G244" s="306"/>
      <c r="H244" s="306"/>
      <c r="I244" s="306"/>
      <c r="J244" s="306"/>
      <c r="K244" s="307">
        <f>+COUNTIF(L240:DO240, "over 90 days")</f>
        <v>0</v>
      </c>
      <c r="L244" s="293"/>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c r="AN244" s="294"/>
      <c r="AO244" s="294"/>
      <c r="AP244" s="294"/>
      <c r="AQ244" s="294"/>
      <c r="AR244" s="294"/>
      <c r="AS244" s="294"/>
      <c r="AT244" s="294"/>
      <c r="AU244" s="294"/>
      <c r="AV244" s="294"/>
      <c r="AW244" s="294"/>
      <c r="AX244" s="294"/>
      <c r="AY244" s="294"/>
      <c r="AZ244" s="294"/>
      <c r="BA244" s="294"/>
      <c r="BB244" s="294"/>
      <c r="BC244" s="294"/>
      <c r="BD244" s="294"/>
      <c r="BE244" s="294"/>
      <c r="BF244" s="294"/>
      <c r="BG244" s="294"/>
      <c r="BH244" s="294"/>
      <c r="BI244" s="294"/>
      <c r="BJ244" s="294"/>
      <c r="BK244" s="294"/>
      <c r="BL244" s="294"/>
      <c r="BM244" s="294"/>
      <c r="BN244" s="294"/>
      <c r="BO244" s="294"/>
      <c r="BP244" s="294"/>
      <c r="BQ244" s="294"/>
      <c r="BR244" s="294"/>
      <c r="BS244" s="294"/>
      <c r="BT244" s="294"/>
      <c r="BU244" s="294"/>
      <c r="BV244" s="294"/>
      <c r="BW244" s="294"/>
      <c r="BX244" s="294"/>
      <c r="BY244" s="294"/>
      <c r="BZ244" s="294"/>
      <c r="CA244" s="294"/>
      <c r="CB244" s="294"/>
      <c r="CC244" s="294"/>
      <c r="CD244" s="294"/>
      <c r="CE244" s="294"/>
      <c r="CF244" s="294"/>
      <c r="CG244" s="294"/>
      <c r="CH244" s="294"/>
      <c r="CI244" s="294"/>
      <c r="CJ244" s="294"/>
      <c r="CK244" s="294"/>
      <c r="CL244" s="294"/>
      <c r="CM244" s="294"/>
      <c r="CN244" s="294"/>
      <c r="CO244" s="294"/>
      <c r="CP244" s="294"/>
      <c r="CQ244" s="294"/>
      <c r="CR244" s="294"/>
      <c r="CS244" s="294"/>
      <c r="CT244" s="294"/>
      <c r="CU244" s="294"/>
      <c r="CV244" s="294"/>
      <c r="CW244" s="294"/>
      <c r="CX244" s="294"/>
      <c r="CY244" s="294"/>
      <c r="CZ244" s="294"/>
      <c r="DA244" s="294"/>
      <c r="DB244" s="294"/>
      <c r="DC244" s="294"/>
      <c r="DD244" s="294"/>
      <c r="DE244" s="294"/>
      <c r="DF244" s="294"/>
      <c r="DG244" s="294"/>
      <c r="DH244" s="294"/>
      <c r="DI244" s="294"/>
      <c r="DJ244" s="294"/>
      <c r="DK244" s="294"/>
      <c r="DL244" s="294"/>
      <c r="DM244" s="294"/>
      <c r="DN244" s="294"/>
      <c r="DO244" s="331"/>
      <c r="DP244" s="692"/>
    </row>
    <row r="245" spans="1:120" s="305" customFormat="1" ht="15.75" customHeight="1" thickBot="1" x14ac:dyDescent="0.35">
      <c r="A245" s="661" t="s">
        <v>1286</v>
      </c>
      <c r="B245" s="662"/>
      <c r="C245" s="662"/>
      <c r="D245" s="663" t="s">
        <v>1298</v>
      </c>
      <c r="E245" s="663"/>
      <c r="F245" s="308"/>
      <c r="G245" s="308"/>
      <c r="H245" s="308"/>
      <c r="I245" s="308"/>
      <c r="J245" s="308"/>
      <c r="K245" s="309">
        <f>+COUNTIF(L245:DO245, "Yes d.")</f>
        <v>0</v>
      </c>
      <c r="L245" s="316"/>
      <c r="M245" s="316"/>
      <c r="N245" s="316"/>
      <c r="O245" s="316"/>
      <c r="P245" s="316"/>
      <c r="Q245" s="316"/>
      <c r="R245" s="316"/>
      <c r="S245" s="316"/>
      <c r="T245" s="316"/>
      <c r="U245" s="316"/>
      <c r="V245" s="316"/>
      <c r="W245" s="316"/>
      <c r="X245" s="316"/>
      <c r="Y245" s="316"/>
      <c r="Z245" s="316"/>
      <c r="AA245" s="316"/>
      <c r="AB245" s="316"/>
      <c r="AC245" s="316"/>
      <c r="AD245" s="316"/>
      <c r="AE245" s="316"/>
      <c r="AF245" s="316"/>
      <c r="AG245" s="316"/>
      <c r="AH245" s="316"/>
      <c r="AI245" s="316"/>
      <c r="AJ245" s="316"/>
      <c r="AK245" s="316"/>
      <c r="AL245" s="316"/>
      <c r="AM245" s="316"/>
      <c r="AN245" s="316"/>
      <c r="AO245" s="316"/>
      <c r="AP245" s="316"/>
      <c r="AQ245" s="316"/>
      <c r="AR245" s="316"/>
      <c r="AS245" s="316"/>
      <c r="AT245" s="316"/>
      <c r="AU245" s="316"/>
      <c r="AV245" s="316"/>
      <c r="AW245" s="316"/>
      <c r="AX245" s="316"/>
      <c r="AY245" s="316"/>
      <c r="AZ245" s="316"/>
      <c r="BA245" s="316"/>
      <c r="BB245" s="316"/>
      <c r="BC245" s="316"/>
      <c r="BD245" s="316"/>
      <c r="BE245" s="316"/>
      <c r="BF245" s="316"/>
      <c r="BG245" s="316"/>
      <c r="BH245" s="316"/>
      <c r="BI245" s="316"/>
      <c r="BJ245" s="316"/>
      <c r="BK245" s="316"/>
      <c r="BL245" s="316"/>
      <c r="BM245" s="316"/>
      <c r="BN245" s="316"/>
      <c r="BO245" s="316"/>
      <c r="BP245" s="316"/>
      <c r="BQ245" s="316"/>
      <c r="BR245" s="316"/>
      <c r="BS245" s="316"/>
      <c r="BT245" s="316"/>
      <c r="BU245" s="316"/>
      <c r="BV245" s="316"/>
      <c r="BW245" s="316"/>
      <c r="BX245" s="316"/>
      <c r="BY245" s="316"/>
      <c r="BZ245" s="316"/>
      <c r="CA245" s="316"/>
      <c r="CB245" s="316"/>
      <c r="CC245" s="316"/>
      <c r="CD245" s="316"/>
      <c r="CE245" s="316"/>
      <c r="CF245" s="316"/>
      <c r="CG245" s="316"/>
      <c r="CH245" s="316"/>
      <c r="CI245" s="316"/>
      <c r="CJ245" s="316"/>
      <c r="CK245" s="316"/>
      <c r="CL245" s="316"/>
      <c r="CM245" s="316"/>
      <c r="CN245" s="316"/>
      <c r="CO245" s="316"/>
      <c r="CP245" s="316"/>
      <c r="CQ245" s="316"/>
      <c r="CR245" s="316"/>
      <c r="CS245" s="316"/>
      <c r="CT245" s="316"/>
      <c r="CU245" s="316"/>
      <c r="CV245" s="316"/>
      <c r="CW245" s="316"/>
      <c r="CX245" s="316"/>
      <c r="CY245" s="316"/>
      <c r="CZ245" s="316"/>
      <c r="DA245" s="316"/>
      <c r="DB245" s="316"/>
      <c r="DC245" s="316"/>
      <c r="DD245" s="316"/>
      <c r="DE245" s="316"/>
      <c r="DF245" s="316"/>
      <c r="DG245" s="316"/>
      <c r="DH245" s="316"/>
      <c r="DI245" s="316"/>
      <c r="DJ245" s="316"/>
      <c r="DK245" s="316"/>
      <c r="DL245" s="316"/>
      <c r="DM245" s="316"/>
      <c r="DN245" s="316"/>
      <c r="DO245" s="323"/>
      <c r="DP245" s="693"/>
    </row>
    <row r="246" spans="1:120" ht="37.5" customHeight="1" thickBot="1" x14ac:dyDescent="0.35">
      <c r="A246" s="757" t="s">
        <v>1284</v>
      </c>
      <c r="B246" s="759">
        <v>50</v>
      </c>
      <c r="C246" s="747" t="s">
        <v>1300</v>
      </c>
      <c r="D246" s="749" t="s">
        <v>849</v>
      </c>
      <c r="E246" s="751" t="s">
        <v>87</v>
      </c>
      <c r="F246" s="334"/>
      <c r="G246" s="333"/>
      <c r="H246" s="335">
        <f>+COUNTIF(L246:DO246, "N")</f>
        <v>0</v>
      </c>
      <c r="I246" s="753">
        <f>+COUNTIF(L246:DO246, "N")+COUNTIF(L246:DO246,"1 Yes")</f>
        <v>0</v>
      </c>
      <c r="J246" s="755">
        <f>+COUNTIF(L246:DO246, "1 Yes")</f>
        <v>0</v>
      </c>
      <c r="K246" s="52"/>
      <c r="L246" s="669"/>
      <c r="M246" s="669"/>
      <c r="N246" s="669"/>
      <c r="O246" s="669"/>
      <c r="P246" s="669"/>
      <c r="Q246" s="669"/>
      <c r="R246" s="669"/>
      <c r="S246" s="669"/>
      <c r="T246" s="669"/>
      <c r="U246" s="669"/>
      <c r="V246" s="669"/>
      <c r="W246" s="669"/>
      <c r="X246" s="669"/>
      <c r="Y246" s="669"/>
      <c r="Z246" s="669"/>
      <c r="AA246" s="669"/>
      <c r="AB246" s="669"/>
      <c r="AC246" s="669"/>
      <c r="AD246" s="669"/>
      <c r="AE246" s="669"/>
      <c r="AF246" s="669"/>
      <c r="AG246" s="669"/>
      <c r="AH246" s="669"/>
      <c r="AI246" s="669"/>
      <c r="AJ246" s="669"/>
      <c r="AK246" s="669"/>
      <c r="AL246" s="669"/>
      <c r="AM246" s="669"/>
      <c r="AN246" s="669"/>
      <c r="AO246" s="669"/>
      <c r="AP246" s="669"/>
      <c r="AQ246" s="669"/>
      <c r="AR246" s="669"/>
      <c r="AS246" s="669"/>
      <c r="AT246" s="669"/>
      <c r="AU246" s="669"/>
      <c r="AV246" s="669"/>
      <c r="AW246" s="669"/>
      <c r="AX246" s="669"/>
      <c r="AY246" s="669"/>
      <c r="AZ246" s="669"/>
      <c r="BA246" s="669"/>
      <c r="BB246" s="669"/>
      <c r="BC246" s="669"/>
      <c r="BD246" s="669"/>
      <c r="BE246" s="669"/>
      <c r="BF246" s="669"/>
      <c r="BG246" s="669"/>
      <c r="BH246" s="669"/>
      <c r="BI246" s="669"/>
      <c r="BJ246" s="669"/>
      <c r="BK246" s="669"/>
      <c r="BL246" s="669"/>
      <c r="BM246" s="669"/>
      <c r="BN246" s="669"/>
      <c r="BO246" s="669"/>
      <c r="BP246" s="669"/>
      <c r="BQ246" s="669"/>
      <c r="BR246" s="669"/>
      <c r="BS246" s="669"/>
      <c r="BT246" s="669"/>
      <c r="BU246" s="669"/>
      <c r="BV246" s="669"/>
      <c r="BW246" s="669"/>
      <c r="BX246" s="669"/>
      <c r="BY246" s="669"/>
      <c r="BZ246" s="669"/>
      <c r="CA246" s="669"/>
      <c r="CB246" s="669"/>
      <c r="CC246" s="669"/>
      <c r="CD246" s="669"/>
      <c r="CE246" s="669"/>
      <c r="CF246" s="669"/>
      <c r="CG246" s="669"/>
      <c r="CH246" s="669"/>
      <c r="CI246" s="669"/>
      <c r="CJ246" s="669"/>
      <c r="CK246" s="669"/>
      <c r="CL246" s="669"/>
      <c r="CM246" s="669"/>
      <c r="CN246" s="669"/>
      <c r="CO246" s="669"/>
      <c r="CP246" s="669"/>
      <c r="CQ246" s="669"/>
      <c r="CR246" s="669"/>
      <c r="CS246" s="669"/>
      <c r="CT246" s="669"/>
      <c r="CU246" s="669"/>
      <c r="CV246" s="669"/>
      <c r="CW246" s="669"/>
      <c r="CX246" s="669"/>
      <c r="CY246" s="669"/>
      <c r="CZ246" s="669"/>
      <c r="DA246" s="669"/>
      <c r="DB246" s="669"/>
      <c r="DC246" s="669"/>
      <c r="DD246" s="669"/>
      <c r="DE246" s="669"/>
      <c r="DF246" s="669"/>
      <c r="DG246" s="669"/>
      <c r="DH246" s="669"/>
      <c r="DI246" s="669"/>
      <c r="DJ246" s="669"/>
      <c r="DK246" s="669"/>
      <c r="DL246" s="669"/>
      <c r="DM246" s="669"/>
      <c r="DN246" s="669"/>
      <c r="DO246" s="669"/>
      <c r="DP246" s="336" t="s">
        <v>1303</v>
      </c>
    </row>
    <row r="247" spans="1:120" ht="35.25" customHeight="1" thickBot="1" x14ac:dyDescent="0.35">
      <c r="A247" s="758"/>
      <c r="B247" s="760"/>
      <c r="C247" s="748"/>
      <c r="D247" s="750"/>
      <c r="E247" s="752"/>
      <c r="F247" s="152"/>
      <c r="G247" s="153"/>
      <c r="H247" s="288"/>
      <c r="I247" s="754"/>
      <c r="J247" s="756"/>
      <c r="K247" s="333"/>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70"/>
      <c r="AL247" s="670"/>
      <c r="AM247" s="670"/>
      <c r="AN247" s="670"/>
      <c r="AO247" s="670"/>
      <c r="AP247" s="670"/>
      <c r="AQ247" s="670"/>
      <c r="AR247" s="670"/>
      <c r="AS247" s="670"/>
      <c r="AT247" s="670"/>
      <c r="AU247" s="670"/>
      <c r="AV247" s="670"/>
      <c r="AW247" s="670"/>
      <c r="AX247" s="670"/>
      <c r="AY247" s="670"/>
      <c r="AZ247" s="670"/>
      <c r="BA247" s="670"/>
      <c r="BB247" s="670"/>
      <c r="BC247" s="670"/>
      <c r="BD247" s="670"/>
      <c r="BE247" s="670"/>
      <c r="BF247" s="670"/>
      <c r="BG247" s="670"/>
      <c r="BH247" s="670"/>
      <c r="BI247" s="670"/>
      <c r="BJ247" s="670"/>
      <c r="BK247" s="670"/>
      <c r="BL247" s="670"/>
      <c r="BM247" s="670"/>
      <c r="BN247" s="670"/>
      <c r="BO247" s="670"/>
      <c r="BP247" s="670"/>
      <c r="BQ247" s="670"/>
      <c r="BR247" s="670"/>
      <c r="BS247" s="670"/>
      <c r="BT247" s="670"/>
      <c r="BU247" s="670"/>
      <c r="BV247" s="670"/>
      <c r="BW247" s="670"/>
      <c r="BX247" s="670"/>
      <c r="BY247" s="670"/>
      <c r="BZ247" s="670"/>
      <c r="CA247" s="670"/>
      <c r="CB247" s="670"/>
      <c r="CC247" s="670"/>
      <c r="CD247" s="670"/>
      <c r="CE247" s="670"/>
      <c r="CF247" s="670"/>
      <c r="CG247" s="670"/>
      <c r="CH247" s="670"/>
      <c r="CI247" s="670"/>
      <c r="CJ247" s="670"/>
      <c r="CK247" s="670"/>
      <c r="CL247" s="670"/>
      <c r="CM247" s="670"/>
      <c r="CN247" s="670"/>
      <c r="CO247" s="670"/>
      <c r="CP247" s="670"/>
      <c r="CQ247" s="670"/>
      <c r="CR247" s="670"/>
      <c r="CS247" s="670"/>
      <c r="CT247" s="670"/>
      <c r="CU247" s="670"/>
      <c r="CV247" s="670"/>
      <c r="CW247" s="670"/>
      <c r="CX247" s="670"/>
      <c r="CY247" s="670"/>
      <c r="CZ247" s="670"/>
      <c r="DA247" s="670"/>
      <c r="DB247" s="670"/>
      <c r="DC247" s="670"/>
      <c r="DD247" s="670"/>
      <c r="DE247" s="670"/>
      <c r="DF247" s="670"/>
      <c r="DG247" s="670"/>
      <c r="DH247" s="670"/>
      <c r="DI247" s="670"/>
      <c r="DJ247" s="670"/>
      <c r="DK247" s="670"/>
      <c r="DL247" s="670"/>
      <c r="DM247" s="670"/>
      <c r="DN247" s="670"/>
      <c r="DO247" s="670"/>
      <c r="DP247" s="575"/>
    </row>
    <row r="248" spans="1:120" ht="29.25" customHeight="1" x14ac:dyDescent="0.3">
      <c r="A248" s="569" t="s">
        <v>1284</v>
      </c>
      <c r="B248" s="38">
        <v>51</v>
      </c>
      <c r="C248" s="569" t="s">
        <v>1300</v>
      </c>
      <c r="D248" s="39" t="s">
        <v>858</v>
      </c>
      <c r="E248" s="32" t="str">
        <f>IF(F248=0,"",IF(F248=G248,"N/A",IF(ISERROR(J248/I248),1,J248/I248)))</f>
        <v/>
      </c>
      <c r="F248" s="314">
        <f>COUNTIF(L248:DO248,"1 Yes")+COUNTIF(L248:DO248,"2 No")+COUNTIF(L248:DO248,"3 N/A")</f>
        <v>0</v>
      </c>
      <c r="G248" s="314">
        <f>COUNTIF(L248:DO248,"3 N/A")</f>
        <v>0</v>
      </c>
      <c r="H248" s="315">
        <f>+COUNTIF(L248:DO248, "2 No")</f>
        <v>0</v>
      </c>
      <c r="I248" s="33">
        <f>+COUNTIF(L248:DO248, "2 No")+COUNTIF(L248:DO248,"1 Yes")</f>
        <v>0</v>
      </c>
      <c r="J248" s="25">
        <f>+COUNTIF(L248:DO248, "1 Yes")</f>
        <v>0</v>
      </c>
      <c r="K248" s="25"/>
      <c r="L248" s="267"/>
      <c r="M248" s="267"/>
      <c r="N248" s="267"/>
      <c r="O248" s="267"/>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267"/>
      <c r="AM248" s="267"/>
      <c r="AN248" s="267"/>
      <c r="AO248" s="267"/>
      <c r="AP248" s="267"/>
      <c r="AQ248" s="267"/>
      <c r="AR248" s="267"/>
      <c r="AS248" s="267"/>
      <c r="AT248" s="267"/>
      <c r="AU248" s="267"/>
      <c r="AV248" s="267"/>
      <c r="AW248" s="267"/>
      <c r="AX248" s="267"/>
      <c r="AY248" s="267"/>
      <c r="AZ248" s="267"/>
      <c r="BA248" s="267"/>
      <c r="BB248" s="267"/>
      <c r="BC248" s="267"/>
      <c r="BD248" s="267"/>
      <c r="BE248" s="267"/>
      <c r="BF248" s="267"/>
      <c r="BG248" s="267"/>
      <c r="BH248" s="267"/>
      <c r="BI248" s="267"/>
      <c r="BJ248" s="267"/>
      <c r="BK248" s="267"/>
      <c r="BL248" s="267"/>
      <c r="BM248" s="267"/>
      <c r="BN248" s="267"/>
      <c r="BO248" s="267"/>
      <c r="BP248" s="267"/>
      <c r="BQ248" s="267"/>
      <c r="BR248" s="267"/>
      <c r="BS248" s="267"/>
      <c r="BT248" s="267"/>
      <c r="BU248" s="267"/>
      <c r="BV248" s="267"/>
      <c r="BW248" s="267"/>
      <c r="BX248" s="267"/>
      <c r="BY248" s="267"/>
      <c r="BZ248" s="267"/>
      <c r="CA248" s="267"/>
      <c r="CB248" s="267"/>
      <c r="CC248" s="267"/>
      <c r="CD248" s="267"/>
      <c r="CE248" s="267"/>
      <c r="CF248" s="267"/>
      <c r="CG248" s="267"/>
      <c r="CH248" s="267"/>
      <c r="CI248" s="267"/>
      <c r="CJ248" s="267"/>
      <c r="CK248" s="267"/>
      <c r="CL248" s="267"/>
      <c r="CM248" s="267"/>
      <c r="CN248" s="267"/>
      <c r="CO248" s="267"/>
      <c r="CP248" s="267"/>
      <c r="CQ248" s="267"/>
      <c r="CR248" s="267"/>
      <c r="CS248" s="267"/>
      <c r="CT248" s="267"/>
      <c r="CU248" s="267"/>
      <c r="CV248" s="267"/>
      <c r="CW248" s="267"/>
      <c r="CX248" s="267"/>
      <c r="CY248" s="267"/>
      <c r="CZ248" s="267"/>
      <c r="DA248" s="267"/>
      <c r="DB248" s="267"/>
      <c r="DC248" s="267"/>
      <c r="DD248" s="267"/>
      <c r="DE248" s="267"/>
      <c r="DF248" s="267"/>
      <c r="DG248" s="267"/>
      <c r="DH248" s="267"/>
      <c r="DI248" s="267"/>
      <c r="DJ248" s="267"/>
      <c r="DK248" s="267"/>
      <c r="DL248" s="267"/>
      <c r="DM248" s="267"/>
      <c r="DN248" s="267"/>
      <c r="DO248" s="267"/>
      <c r="DP248" s="671"/>
    </row>
    <row r="249" spans="1:120" x14ac:dyDescent="0.3">
      <c r="A249" s="676" t="s">
        <v>1286</v>
      </c>
      <c r="B249" s="676"/>
      <c r="C249" s="676"/>
      <c r="D249" s="659" t="s">
        <v>1304</v>
      </c>
      <c r="E249" s="660"/>
      <c r="F249" s="42"/>
      <c r="G249" s="43"/>
      <c r="H249" s="43"/>
      <c r="I249" s="44"/>
      <c r="J249" s="45"/>
      <c r="K249" s="298">
        <f>+COUNTIF(L249:DO249, "Yes a.")</f>
        <v>0</v>
      </c>
      <c r="L249" s="268"/>
      <c r="M249" s="268"/>
      <c r="N249" s="268"/>
      <c r="O249" s="268"/>
      <c r="P249" s="268"/>
      <c r="Q249" s="268"/>
      <c r="R249" s="268"/>
      <c r="S249" s="268"/>
      <c r="T249" s="268"/>
      <c r="U249" s="268"/>
      <c r="V249" s="268"/>
      <c r="W249" s="268"/>
      <c r="X249" s="268"/>
      <c r="Y249" s="268"/>
      <c r="Z249" s="268"/>
      <c r="AA249" s="268"/>
      <c r="AB249" s="268"/>
      <c r="AC249" s="268"/>
      <c r="AD249" s="268"/>
      <c r="AE249" s="268"/>
      <c r="AF249" s="268"/>
      <c r="AG249" s="268"/>
      <c r="AH249" s="268"/>
      <c r="AI249" s="268"/>
      <c r="AJ249" s="268"/>
      <c r="AK249" s="268"/>
      <c r="AL249" s="268"/>
      <c r="AM249" s="268"/>
      <c r="AN249" s="268"/>
      <c r="AO249" s="268"/>
      <c r="AP249" s="268"/>
      <c r="AQ249" s="268"/>
      <c r="AR249" s="268"/>
      <c r="AS249" s="268"/>
      <c r="AT249" s="268"/>
      <c r="AU249" s="268"/>
      <c r="AV249" s="268"/>
      <c r="AW249" s="268"/>
      <c r="AX249" s="268"/>
      <c r="AY249" s="268"/>
      <c r="AZ249" s="268"/>
      <c r="BA249" s="268"/>
      <c r="BB249" s="268"/>
      <c r="BC249" s="268"/>
      <c r="BD249" s="268"/>
      <c r="BE249" s="268"/>
      <c r="BF249" s="268"/>
      <c r="BG249" s="268"/>
      <c r="BH249" s="268"/>
      <c r="BI249" s="268"/>
      <c r="BJ249" s="268"/>
      <c r="BK249" s="268"/>
      <c r="BL249" s="268"/>
      <c r="BM249" s="268"/>
      <c r="BN249" s="268"/>
      <c r="BO249" s="268"/>
      <c r="BP249" s="268"/>
      <c r="BQ249" s="268"/>
      <c r="BR249" s="268"/>
      <c r="BS249" s="268"/>
      <c r="BT249" s="268"/>
      <c r="BU249" s="268"/>
      <c r="BV249" s="268"/>
      <c r="BW249" s="268"/>
      <c r="BX249" s="268"/>
      <c r="BY249" s="268"/>
      <c r="BZ249" s="268"/>
      <c r="CA249" s="268"/>
      <c r="CB249" s="268"/>
      <c r="CC249" s="268"/>
      <c r="CD249" s="268"/>
      <c r="CE249" s="268"/>
      <c r="CF249" s="268"/>
      <c r="CG249" s="268"/>
      <c r="CH249" s="268"/>
      <c r="CI249" s="268"/>
      <c r="CJ249" s="268"/>
      <c r="CK249" s="268"/>
      <c r="CL249" s="268"/>
      <c r="CM249" s="268"/>
      <c r="CN249" s="268"/>
      <c r="CO249" s="268"/>
      <c r="CP249" s="268"/>
      <c r="CQ249" s="268"/>
      <c r="CR249" s="268"/>
      <c r="CS249" s="268"/>
      <c r="CT249" s="268"/>
      <c r="CU249" s="268"/>
      <c r="CV249" s="268"/>
      <c r="CW249" s="268"/>
      <c r="CX249" s="268"/>
      <c r="CY249" s="268"/>
      <c r="CZ249" s="268"/>
      <c r="DA249" s="268"/>
      <c r="DB249" s="268"/>
      <c r="DC249" s="268"/>
      <c r="DD249" s="268"/>
      <c r="DE249" s="268"/>
      <c r="DF249" s="268"/>
      <c r="DG249" s="268"/>
      <c r="DH249" s="268"/>
      <c r="DI249" s="268"/>
      <c r="DJ249" s="268"/>
      <c r="DK249" s="268"/>
      <c r="DL249" s="268"/>
      <c r="DM249" s="268"/>
      <c r="DN249" s="268"/>
      <c r="DO249" s="268"/>
      <c r="DP249" s="672"/>
    </row>
    <row r="250" spans="1:120" x14ac:dyDescent="0.3">
      <c r="A250" s="676" t="s">
        <v>1286</v>
      </c>
      <c r="B250" s="676"/>
      <c r="C250" s="676"/>
      <c r="D250" s="659" t="s">
        <v>1235</v>
      </c>
      <c r="E250" s="660"/>
      <c r="F250" s="46"/>
      <c r="G250" s="47"/>
      <c r="H250" s="47"/>
      <c r="I250" s="44"/>
      <c r="J250" s="45"/>
      <c r="K250" s="298">
        <f>+COUNTIF(L250:DO250, "Yes b.")</f>
        <v>0</v>
      </c>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8"/>
      <c r="AL250" s="268"/>
      <c r="AM250" s="268"/>
      <c r="AN250" s="268"/>
      <c r="AO250" s="268"/>
      <c r="AP250" s="268"/>
      <c r="AQ250" s="268"/>
      <c r="AR250" s="268"/>
      <c r="AS250" s="268"/>
      <c r="AT250" s="268"/>
      <c r="AU250" s="268"/>
      <c r="AV250" s="268"/>
      <c r="AW250" s="268"/>
      <c r="AX250" s="268"/>
      <c r="AY250" s="268"/>
      <c r="AZ250" s="268"/>
      <c r="BA250" s="268"/>
      <c r="BB250" s="268"/>
      <c r="BC250" s="268"/>
      <c r="BD250" s="268"/>
      <c r="BE250" s="268"/>
      <c r="BF250" s="268"/>
      <c r="BG250" s="268"/>
      <c r="BH250" s="268"/>
      <c r="BI250" s="268"/>
      <c r="BJ250" s="268"/>
      <c r="BK250" s="268"/>
      <c r="BL250" s="268"/>
      <c r="BM250" s="268"/>
      <c r="BN250" s="268"/>
      <c r="BO250" s="268"/>
      <c r="BP250" s="268"/>
      <c r="BQ250" s="268"/>
      <c r="BR250" s="268"/>
      <c r="BS250" s="268"/>
      <c r="BT250" s="268"/>
      <c r="BU250" s="268"/>
      <c r="BV250" s="268"/>
      <c r="BW250" s="268"/>
      <c r="BX250" s="268"/>
      <c r="BY250" s="268"/>
      <c r="BZ250" s="268"/>
      <c r="CA250" s="268"/>
      <c r="CB250" s="268"/>
      <c r="CC250" s="268"/>
      <c r="CD250" s="268"/>
      <c r="CE250" s="268"/>
      <c r="CF250" s="268"/>
      <c r="CG250" s="268"/>
      <c r="CH250" s="268"/>
      <c r="CI250" s="268"/>
      <c r="CJ250" s="268"/>
      <c r="CK250" s="268"/>
      <c r="CL250" s="268"/>
      <c r="CM250" s="268"/>
      <c r="CN250" s="268"/>
      <c r="CO250" s="268"/>
      <c r="CP250" s="268"/>
      <c r="CQ250" s="268"/>
      <c r="CR250" s="268"/>
      <c r="CS250" s="268"/>
      <c r="CT250" s="268"/>
      <c r="CU250" s="268"/>
      <c r="CV250" s="268"/>
      <c r="CW250" s="268"/>
      <c r="CX250" s="268"/>
      <c r="CY250" s="268"/>
      <c r="CZ250" s="268"/>
      <c r="DA250" s="268"/>
      <c r="DB250" s="268"/>
      <c r="DC250" s="268"/>
      <c r="DD250" s="268"/>
      <c r="DE250" s="268"/>
      <c r="DF250" s="268"/>
      <c r="DG250" s="268"/>
      <c r="DH250" s="268"/>
      <c r="DI250" s="268"/>
      <c r="DJ250" s="268"/>
      <c r="DK250" s="268"/>
      <c r="DL250" s="268"/>
      <c r="DM250" s="268"/>
      <c r="DN250" s="268"/>
      <c r="DO250" s="268"/>
      <c r="DP250" s="672"/>
    </row>
    <row r="251" spans="1:120" x14ac:dyDescent="0.3">
      <c r="A251" s="676" t="s">
        <v>1286</v>
      </c>
      <c r="B251" s="676"/>
      <c r="C251" s="676"/>
      <c r="D251" s="667" t="s">
        <v>129</v>
      </c>
      <c r="E251" s="668"/>
      <c r="F251" s="46"/>
      <c r="G251" s="47"/>
      <c r="H251" s="47"/>
      <c r="I251" s="269"/>
      <c r="J251" s="270"/>
      <c r="K251" s="298">
        <f>+COUNTIF(L251:DO251, "0-30")+COUNTIF(L251:DO251, "31-60")+COUNTIF(L251:DO251, "61-90")+COUNTIF(L251:DO251, "over 90 days")</f>
        <v>0</v>
      </c>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1"/>
      <c r="AY251" s="271"/>
      <c r="AZ251" s="271"/>
      <c r="BA251" s="271"/>
      <c r="BB251" s="271"/>
      <c r="BC251" s="271"/>
      <c r="BD251" s="271"/>
      <c r="BE251" s="271"/>
      <c r="BF251" s="271"/>
      <c r="BG251" s="271"/>
      <c r="BH251" s="271"/>
      <c r="BI251" s="271"/>
      <c r="BJ251" s="271"/>
      <c r="BK251" s="271"/>
      <c r="BL251" s="271"/>
      <c r="BM251" s="271"/>
      <c r="BN251" s="271"/>
      <c r="BO251" s="271"/>
      <c r="BP251" s="271"/>
      <c r="BQ251" s="271"/>
      <c r="BR251" s="271"/>
      <c r="BS251" s="271"/>
      <c r="BT251" s="271"/>
      <c r="BU251" s="271"/>
      <c r="BV251" s="271"/>
      <c r="BW251" s="271"/>
      <c r="BX251" s="271"/>
      <c r="BY251" s="271"/>
      <c r="BZ251" s="271"/>
      <c r="CA251" s="271"/>
      <c r="CB251" s="271"/>
      <c r="CC251" s="271"/>
      <c r="CD251" s="271"/>
      <c r="CE251" s="271"/>
      <c r="CF251" s="271"/>
      <c r="CG251" s="271"/>
      <c r="CH251" s="271"/>
      <c r="CI251" s="271"/>
      <c r="CJ251" s="271"/>
      <c r="CK251" s="271"/>
      <c r="CL251" s="271"/>
      <c r="CM251" s="271"/>
      <c r="CN251" s="271"/>
      <c r="CO251" s="271"/>
      <c r="CP251" s="271"/>
      <c r="CQ251" s="271"/>
      <c r="CR251" s="271"/>
      <c r="CS251" s="271"/>
      <c r="CT251" s="271"/>
      <c r="CU251" s="271"/>
      <c r="CV251" s="271"/>
      <c r="CW251" s="271"/>
      <c r="CX251" s="271"/>
      <c r="CY251" s="271"/>
      <c r="CZ251" s="271"/>
      <c r="DA251" s="271"/>
      <c r="DB251" s="271"/>
      <c r="DC251" s="271"/>
      <c r="DD251" s="271"/>
      <c r="DE251" s="271"/>
      <c r="DF251" s="271"/>
      <c r="DG251" s="271"/>
      <c r="DH251" s="271"/>
      <c r="DI251" s="271"/>
      <c r="DJ251" s="271"/>
      <c r="DK251" s="271"/>
      <c r="DL251" s="271"/>
      <c r="DM251" s="271"/>
      <c r="DN251" s="271"/>
      <c r="DO251" s="271"/>
      <c r="DP251" s="672"/>
    </row>
    <row r="252" spans="1:120" x14ac:dyDescent="0.3">
      <c r="A252" s="676" t="s">
        <v>1286</v>
      </c>
      <c r="B252" s="676"/>
      <c r="C252" s="676"/>
      <c r="D252" s="656" t="s">
        <v>1288</v>
      </c>
      <c r="E252" s="657"/>
      <c r="F252" s="46"/>
      <c r="G252" s="47"/>
      <c r="H252" s="47"/>
      <c r="I252" s="269"/>
      <c r="J252" s="270"/>
      <c r="K252" s="298">
        <f>+COUNTIF(L251:DO251, "0-30")</f>
        <v>0</v>
      </c>
      <c r="L252" s="289"/>
      <c r="M252" s="290"/>
      <c r="N252" s="290"/>
      <c r="O252" s="290"/>
      <c r="P252" s="290"/>
      <c r="Q252" s="290"/>
      <c r="R252" s="290"/>
      <c r="S252" s="290"/>
      <c r="T252" s="290"/>
      <c r="U252" s="290"/>
      <c r="V252" s="290"/>
      <c r="W252" s="290"/>
      <c r="X252" s="290"/>
      <c r="Y252" s="290"/>
      <c r="Z252" s="290"/>
      <c r="AA252" s="290"/>
      <c r="AB252" s="290"/>
      <c r="AC252" s="290"/>
      <c r="AD252" s="290"/>
      <c r="AE252" s="290"/>
      <c r="AF252" s="290"/>
      <c r="AG252" s="290"/>
      <c r="AH252" s="290"/>
      <c r="AI252" s="290"/>
      <c r="AJ252" s="290"/>
      <c r="AK252" s="290"/>
      <c r="AL252" s="290"/>
      <c r="AM252" s="290"/>
      <c r="AN252" s="290"/>
      <c r="AO252" s="290"/>
      <c r="AP252" s="290"/>
      <c r="AQ252" s="290"/>
      <c r="AR252" s="290"/>
      <c r="AS252" s="290"/>
      <c r="AT252" s="290"/>
      <c r="AU252" s="290"/>
      <c r="AV252" s="290"/>
      <c r="AW252" s="290"/>
      <c r="AX252" s="290"/>
      <c r="AY252" s="290"/>
      <c r="AZ252" s="290"/>
      <c r="BA252" s="290"/>
      <c r="BB252" s="290"/>
      <c r="BC252" s="290"/>
      <c r="BD252" s="290"/>
      <c r="BE252" s="290"/>
      <c r="BF252" s="290"/>
      <c r="BG252" s="290"/>
      <c r="BH252" s="290"/>
      <c r="BI252" s="290"/>
      <c r="BJ252" s="290"/>
      <c r="BK252" s="290"/>
      <c r="BL252" s="290"/>
      <c r="BM252" s="290"/>
      <c r="BN252" s="290"/>
      <c r="BO252" s="290"/>
      <c r="BP252" s="290"/>
      <c r="BQ252" s="290"/>
      <c r="BR252" s="290"/>
      <c r="BS252" s="290"/>
      <c r="BT252" s="290"/>
      <c r="BU252" s="290"/>
      <c r="BV252" s="290"/>
      <c r="BW252" s="290"/>
      <c r="BX252" s="290"/>
      <c r="BY252" s="290"/>
      <c r="BZ252" s="290"/>
      <c r="CA252" s="290"/>
      <c r="CB252" s="290"/>
      <c r="CC252" s="290"/>
      <c r="CD252" s="290"/>
      <c r="CE252" s="290"/>
      <c r="CF252" s="290"/>
      <c r="CG252" s="290"/>
      <c r="CH252" s="290"/>
      <c r="CI252" s="290"/>
      <c r="CJ252" s="290"/>
      <c r="CK252" s="290"/>
      <c r="CL252" s="290"/>
      <c r="CM252" s="290"/>
      <c r="CN252" s="290"/>
      <c r="CO252" s="290"/>
      <c r="CP252" s="290"/>
      <c r="CQ252" s="290"/>
      <c r="CR252" s="290"/>
      <c r="CS252" s="290"/>
      <c r="CT252" s="290"/>
      <c r="CU252" s="290"/>
      <c r="CV252" s="290"/>
      <c r="CW252" s="290"/>
      <c r="CX252" s="290"/>
      <c r="CY252" s="290"/>
      <c r="CZ252" s="290"/>
      <c r="DA252" s="290"/>
      <c r="DB252" s="290"/>
      <c r="DC252" s="290"/>
      <c r="DD252" s="290"/>
      <c r="DE252" s="290"/>
      <c r="DF252" s="290"/>
      <c r="DG252" s="290"/>
      <c r="DH252" s="290"/>
      <c r="DI252" s="290"/>
      <c r="DJ252" s="290"/>
      <c r="DK252" s="290"/>
      <c r="DL252" s="290"/>
      <c r="DM252" s="290"/>
      <c r="DN252" s="290"/>
      <c r="DO252" s="326"/>
      <c r="DP252" s="672"/>
    </row>
    <row r="253" spans="1:120" x14ac:dyDescent="0.3">
      <c r="A253" s="676" t="s">
        <v>1286</v>
      </c>
      <c r="B253" s="676"/>
      <c r="C253" s="676"/>
      <c r="D253" s="656" t="s">
        <v>1289</v>
      </c>
      <c r="E253" s="657"/>
      <c r="F253" s="46"/>
      <c r="G253" s="47"/>
      <c r="H253" s="47"/>
      <c r="I253" s="269"/>
      <c r="J253" s="270"/>
      <c r="K253" s="298">
        <f>+COUNTIF(L251:DO251, "31-60")</f>
        <v>0</v>
      </c>
      <c r="L253" s="291"/>
      <c r="M253" s="292"/>
      <c r="N253" s="292"/>
      <c r="O253" s="292"/>
      <c r="P253" s="292"/>
      <c r="Q253" s="292"/>
      <c r="R253" s="292"/>
      <c r="S253" s="292"/>
      <c r="T253" s="292"/>
      <c r="U253" s="292"/>
      <c r="V253" s="292"/>
      <c r="W253" s="292"/>
      <c r="X253" s="292"/>
      <c r="Y253" s="292"/>
      <c r="Z253" s="292"/>
      <c r="AA253" s="292"/>
      <c r="AB253" s="292"/>
      <c r="AC253" s="292"/>
      <c r="AD253" s="292"/>
      <c r="AE253" s="292"/>
      <c r="AF253" s="292"/>
      <c r="AG253" s="292"/>
      <c r="AH253" s="292"/>
      <c r="AI253" s="292"/>
      <c r="AJ253" s="292"/>
      <c r="AK253" s="292"/>
      <c r="AL253" s="292"/>
      <c r="AM253" s="292"/>
      <c r="AN253" s="292"/>
      <c r="AO253" s="292"/>
      <c r="AP253" s="292"/>
      <c r="AQ253" s="292"/>
      <c r="AR253" s="292"/>
      <c r="AS253" s="292"/>
      <c r="AT253" s="292"/>
      <c r="AU253" s="292"/>
      <c r="AV253" s="292"/>
      <c r="AW253" s="292"/>
      <c r="AX253" s="292"/>
      <c r="AY253" s="292"/>
      <c r="AZ253" s="292"/>
      <c r="BA253" s="292"/>
      <c r="BB253" s="292"/>
      <c r="BC253" s="292"/>
      <c r="BD253" s="292"/>
      <c r="BE253" s="292"/>
      <c r="BF253" s="292"/>
      <c r="BG253" s="292"/>
      <c r="BH253" s="292"/>
      <c r="BI253" s="292"/>
      <c r="BJ253" s="292"/>
      <c r="BK253" s="292"/>
      <c r="BL253" s="292"/>
      <c r="BM253" s="292"/>
      <c r="BN253" s="292"/>
      <c r="BO253" s="292"/>
      <c r="BP253" s="292"/>
      <c r="BQ253" s="292"/>
      <c r="BR253" s="292"/>
      <c r="BS253" s="292"/>
      <c r="BT253" s="292"/>
      <c r="BU253" s="292"/>
      <c r="BV253" s="292"/>
      <c r="BW253" s="292"/>
      <c r="BX253" s="292"/>
      <c r="BY253" s="292"/>
      <c r="BZ253" s="292"/>
      <c r="CA253" s="292"/>
      <c r="CB253" s="292"/>
      <c r="CC253" s="292"/>
      <c r="CD253" s="292"/>
      <c r="CE253" s="292"/>
      <c r="CF253" s="292"/>
      <c r="CG253" s="292"/>
      <c r="CH253" s="292"/>
      <c r="CI253" s="292"/>
      <c r="CJ253" s="292"/>
      <c r="CK253" s="292"/>
      <c r="CL253" s="292"/>
      <c r="CM253" s="292"/>
      <c r="CN253" s="292"/>
      <c r="CO253" s="292"/>
      <c r="CP253" s="292"/>
      <c r="CQ253" s="292"/>
      <c r="CR253" s="292"/>
      <c r="CS253" s="292"/>
      <c r="CT253" s="292"/>
      <c r="CU253" s="292"/>
      <c r="CV253" s="292"/>
      <c r="CW253" s="292"/>
      <c r="CX253" s="292"/>
      <c r="CY253" s="292"/>
      <c r="CZ253" s="292"/>
      <c r="DA253" s="292"/>
      <c r="DB253" s="292"/>
      <c r="DC253" s="292"/>
      <c r="DD253" s="292"/>
      <c r="DE253" s="292"/>
      <c r="DF253" s="292"/>
      <c r="DG253" s="292"/>
      <c r="DH253" s="292"/>
      <c r="DI253" s="292"/>
      <c r="DJ253" s="292"/>
      <c r="DK253" s="292"/>
      <c r="DL253" s="292"/>
      <c r="DM253" s="292"/>
      <c r="DN253" s="292"/>
      <c r="DO253" s="327"/>
      <c r="DP253" s="672"/>
    </row>
    <row r="254" spans="1:120" x14ac:dyDescent="0.3">
      <c r="A254" s="676" t="s">
        <v>1286</v>
      </c>
      <c r="B254" s="676"/>
      <c r="C254" s="676"/>
      <c r="D254" s="656" t="s">
        <v>1290</v>
      </c>
      <c r="E254" s="657"/>
      <c r="F254" s="46"/>
      <c r="G254" s="47"/>
      <c r="H254" s="47"/>
      <c r="I254" s="269"/>
      <c r="J254" s="270"/>
      <c r="K254" s="298">
        <f>+COUNTIF(L251:DO251, "61-90")</f>
        <v>0</v>
      </c>
      <c r="L254" s="291"/>
      <c r="M254" s="292"/>
      <c r="N254" s="292"/>
      <c r="O254" s="292"/>
      <c r="P254" s="292"/>
      <c r="Q254" s="292"/>
      <c r="R254" s="292"/>
      <c r="S254" s="292"/>
      <c r="T254" s="292"/>
      <c r="U254" s="292"/>
      <c r="V254" s="292"/>
      <c r="W254" s="292"/>
      <c r="X254" s="292"/>
      <c r="Y254" s="292"/>
      <c r="Z254" s="292"/>
      <c r="AA254" s="292"/>
      <c r="AB254" s="292"/>
      <c r="AC254" s="292"/>
      <c r="AD254" s="292"/>
      <c r="AE254" s="292"/>
      <c r="AF254" s="292"/>
      <c r="AG254" s="292"/>
      <c r="AH254" s="292"/>
      <c r="AI254" s="292"/>
      <c r="AJ254" s="292"/>
      <c r="AK254" s="292"/>
      <c r="AL254" s="292"/>
      <c r="AM254" s="292"/>
      <c r="AN254" s="292"/>
      <c r="AO254" s="292"/>
      <c r="AP254" s="292"/>
      <c r="AQ254" s="292"/>
      <c r="AR254" s="292"/>
      <c r="AS254" s="292"/>
      <c r="AT254" s="292"/>
      <c r="AU254" s="292"/>
      <c r="AV254" s="292"/>
      <c r="AW254" s="292"/>
      <c r="AX254" s="292"/>
      <c r="AY254" s="292"/>
      <c r="AZ254" s="292"/>
      <c r="BA254" s="292"/>
      <c r="BB254" s="292"/>
      <c r="BC254" s="292"/>
      <c r="BD254" s="292"/>
      <c r="BE254" s="292"/>
      <c r="BF254" s="292"/>
      <c r="BG254" s="292"/>
      <c r="BH254" s="292"/>
      <c r="BI254" s="292"/>
      <c r="BJ254" s="292"/>
      <c r="BK254" s="292"/>
      <c r="BL254" s="292"/>
      <c r="BM254" s="292"/>
      <c r="BN254" s="292"/>
      <c r="BO254" s="292"/>
      <c r="BP254" s="292"/>
      <c r="BQ254" s="292"/>
      <c r="BR254" s="292"/>
      <c r="BS254" s="292"/>
      <c r="BT254" s="292"/>
      <c r="BU254" s="292"/>
      <c r="BV254" s="292"/>
      <c r="BW254" s="292"/>
      <c r="BX254" s="292"/>
      <c r="BY254" s="292"/>
      <c r="BZ254" s="292"/>
      <c r="CA254" s="292"/>
      <c r="CB254" s="292"/>
      <c r="CC254" s="292"/>
      <c r="CD254" s="292"/>
      <c r="CE254" s="292"/>
      <c r="CF254" s="292"/>
      <c r="CG254" s="292"/>
      <c r="CH254" s="292"/>
      <c r="CI254" s="292"/>
      <c r="CJ254" s="292"/>
      <c r="CK254" s="292"/>
      <c r="CL254" s="292"/>
      <c r="CM254" s="292"/>
      <c r="CN254" s="292"/>
      <c r="CO254" s="292"/>
      <c r="CP254" s="292"/>
      <c r="CQ254" s="292"/>
      <c r="CR254" s="292"/>
      <c r="CS254" s="292"/>
      <c r="CT254" s="292"/>
      <c r="CU254" s="292"/>
      <c r="CV254" s="292"/>
      <c r="CW254" s="292"/>
      <c r="CX254" s="292"/>
      <c r="CY254" s="292"/>
      <c r="CZ254" s="292"/>
      <c r="DA254" s="292"/>
      <c r="DB254" s="292"/>
      <c r="DC254" s="292"/>
      <c r="DD254" s="292"/>
      <c r="DE254" s="292"/>
      <c r="DF254" s="292"/>
      <c r="DG254" s="292"/>
      <c r="DH254" s="292"/>
      <c r="DI254" s="292"/>
      <c r="DJ254" s="292"/>
      <c r="DK254" s="292"/>
      <c r="DL254" s="292"/>
      <c r="DM254" s="292"/>
      <c r="DN254" s="292"/>
      <c r="DO254" s="327"/>
      <c r="DP254" s="672"/>
    </row>
    <row r="255" spans="1:120" x14ac:dyDescent="0.3">
      <c r="A255" s="676" t="s">
        <v>1286</v>
      </c>
      <c r="B255" s="676"/>
      <c r="C255" s="676"/>
      <c r="D255" s="677" t="s">
        <v>1291</v>
      </c>
      <c r="E255" s="678"/>
      <c r="F255" s="46"/>
      <c r="G255" s="47"/>
      <c r="H255" s="47"/>
      <c r="I255" s="269"/>
      <c r="J255" s="270"/>
      <c r="K255" s="298">
        <f>+COUNTIF(L251:DO251, "over 90 days")</f>
        <v>0</v>
      </c>
      <c r="L255" s="293"/>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c r="AN255" s="294"/>
      <c r="AO255" s="294"/>
      <c r="AP255" s="294"/>
      <c r="AQ255" s="294"/>
      <c r="AR255" s="294"/>
      <c r="AS255" s="294"/>
      <c r="AT255" s="294"/>
      <c r="AU255" s="294"/>
      <c r="AV255" s="294"/>
      <c r="AW255" s="294"/>
      <c r="AX255" s="294"/>
      <c r="AY255" s="294"/>
      <c r="AZ255" s="294"/>
      <c r="BA255" s="294"/>
      <c r="BB255" s="294"/>
      <c r="BC255" s="294"/>
      <c r="BD255" s="294"/>
      <c r="BE255" s="294"/>
      <c r="BF255" s="294"/>
      <c r="BG255" s="294"/>
      <c r="BH255" s="294"/>
      <c r="BI255" s="294"/>
      <c r="BJ255" s="294"/>
      <c r="BK255" s="294"/>
      <c r="BL255" s="294"/>
      <c r="BM255" s="294"/>
      <c r="BN255" s="294"/>
      <c r="BO255" s="294"/>
      <c r="BP255" s="294"/>
      <c r="BQ255" s="294"/>
      <c r="BR255" s="294"/>
      <c r="BS255" s="294"/>
      <c r="BT255" s="294"/>
      <c r="BU255" s="294"/>
      <c r="BV255" s="294"/>
      <c r="BW255" s="294"/>
      <c r="BX255" s="294"/>
      <c r="BY255" s="294"/>
      <c r="BZ255" s="294"/>
      <c r="CA255" s="294"/>
      <c r="CB255" s="294"/>
      <c r="CC255" s="294"/>
      <c r="CD255" s="294"/>
      <c r="CE255" s="294"/>
      <c r="CF255" s="294"/>
      <c r="CG255" s="294"/>
      <c r="CH255" s="294"/>
      <c r="CI255" s="294"/>
      <c r="CJ255" s="294"/>
      <c r="CK255" s="294"/>
      <c r="CL255" s="294"/>
      <c r="CM255" s="294"/>
      <c r="CN255" s="294"/>
      <c r="CO255" s="294"/>
      <c r="CP255" s="294"/>
      <c r="CQ255" s="294"/>
      <c r="CR255" s="294"/>
      <c r="CS255" s="294"/>
      <c r="CT255" s="294"/>
      <c r="CU255" s="294"/>
      <c r="CV255" s="294"/>
      <c r="CW255" s="294"/>
      <c r="CX255" s="294"/>
      <c r="CY255" s="294"/>
      <c r="CZ255" s="294"/>
      <c r="DA255" s="294"/>
      <c r="DB255" s="294"/>
      <c r="DC255" s="294"/>
      <c r="DD255" s="294"/>
      <c r="DE255" s="294"/>
      <c r="DF255" s="294"/>
      <c r="DG255" s="294"/>
      <c r="DH255" s="294"/>
      <c r="DI255" s="294"/>
      <c r="DJ255" s="294"/>
      <c r="DK255" s="294"/>
      <c r="DL255" s="294"/>
      <c r="DM255" s="294"/>
      <c r="DN255" s="294"/>
      <c r="DO255" s="328"/>
      <c r="DP255" s="672"/>
    </row>
    <row r="256" spans="1:120" ht="14.5" thickBot="1" x14ac:dyDescent="0.35">
      <c r="A256" s="679" t="s">
        <v>1286</v>
      </c>
      <c r="B256" s="679"/>
      <c r="C256" s="679"/>
      <c r="D256" s="680" t="s">
        <v>1292</v>
      </c>
      <c r="E256" s="681"/>
      <c r="F256" s="57"/>
      <c r="G256" s="58"/>
      <c r="H256" s="58"/>
      <c r="I256" s="295"/>
      <c r="J256" s="296"/>
      <c r="K256" s="297">
        <f>+COUNTIF(L256:DO256, "Yes c.")</f>
        <v>0</v>
      </c>
      <c r="L256" s="316"/>
      <c r="M256" s="316"/>
      <c r="N256" s="316"/>
      <c r="O256" s="316"/>
      <c r="P256" s="316"/>
      <c r="Q256" s="316"/>
      <c r="R256" s="316"/>
      <c r="S256" s="316"/>
      <c r="T256" s="316"/>
      <c r="U256" s="316"/>
      <c r="V256" s="316"/>
      <c r="W256" s="316"/>
      <c r="X256" s="316"/>
      <c r="Y256" s="316"/>
      <c r="Z256" s="316"/>
      <c r="AA256" s="316"/>
      <c r="AB256" s="316"/>
      <c r="AC256" s="316"/>
      <c r="AD256" s="316"/>
      <c r="AE256" s="316"/>
      <c r="AF256" s="316"/>
      <c r="AG256" s="316"/>
      <c r="AH256" s="316"/>
      <c r="AI256" s="316"/>
      <c r="AJ256" s="316"/>
      <c r="AK256" s="316"/>
      <c r="AL256" s="316"/>
      <c r="AM256" s="316"/>
      <c r="AN256" s="316"/>
      <c r="AO256" s="316"/>
      <c r="AP256" s="316"/>
      <c r="AQ256" s="316"/>
      <c r="AR256" s="316"/>
      <c r="AS256" s="316"/>
      <c r="AT256" s="316"/>
      <c r="AU256" s="316"/>
      <c r="AV256" s="316"/>
      <c r="AW256" s="316"/>
      <c r="AX256" s="316"/>
      <c r="AY256" s="316"/>
      <c r="AZ256" s="316"/>
      <c r="BA256" s="316"/>
      <c r="BB256" s="316"/>
      <c r="BC256" s="316"/>
      <c r="BD256" s="316"/>
      <c r="BE256" s="316"/>
      <c r="BF256" s="316"/>
      <c r="BG256" s="316"/>
      <c r="BH256" s="316"/>
      <c r="BI256" s="316"/>
      <c r="BJ256" s="316"/>
      <c r="BK256" s="316"/>
      <c r="BL256" s="316"/>
      <c r="BM256" s="316"/>
      <c r="BN256" s="316"/>
      <c r="BO256" s="316"/>
      <c r="BP256" s="316"/>
      <c r="BQ256" s="316"/>
      <c r="BR256" s="316"/>
      <c r="BS256" s="316"/>
      <c r="BT256" s="316"/>
      <c r="BU256" s="316"/>
      <c r="BV256" s="316"/>
      <c r="BW256" s="316"/>
      <c r="BX256" s="316"/>
      <c r="BY256" s="316"/>
      <c r="BZ256" s="316"/>
      <c r="CA256" s="316"/>
      <c r="CB256" s="316"/>
      <c r="CC256" s="316"/>
      <c r="CD256" s="316"/>
      <c r="CE256" s="316"/>
      <c r="CF256" s="316"/>
      <c r="CG256" s="316"/>
      <c r="CH256" s="316"/>
      <c r="CI256" s="316"/>
      <c r="CJ256" s="316"/>
      <c r="CK256" s="316"/>
      <c r="CL256" s="316"/>
      <c r="CM256" s="316"/>
      <c r="CN256" s="316"/>
      <c r="CO256" s="316"/>
      <c r="CP256" s="316"/>
      <c r="CQ256" s="316"/>
      <c r="CR256" s="316"/>
      <c r="CS256" s="316"/>
      <c r="CT256" s="316"/>
      <c r="CU256" s="316"/>
      <c r="CV256" s="316"/>
      <c r="CW256" s="316"/>
      <c r="CX256" s="316"/>
      <c r="CY256" s="316"/>
      <c r="CZ256" s="316"/>
      <c r="DA256" s="316"/>
      <c r="DB256" s="316"/>
      <c r="DC256" s="316"/>
      <c r="DD256" s="316"/>
      <c r="DE256" s="316"/>
      <c r="DF256" s="316"/>
      <c r="DG256" s="316"/>
      <c r="DH256" s="316"/>
      <c r="DI256" s="316"/>
      <c r="DJ256" s="316"/>
      <c r="DK256" s="316"/>
      <c r="DL256" s="316"/>
      <c r="DM256" s="316"/>
      <c r="DN256" s="316"/>
      <c r="DO256" s="316"/>
      <c r="DP256" s="672"/>
    </row>
    <row r="257" spans="1:120" ht="62.5" x14ac:dyDescent="0.3">
      <c r="A257" s="569" t="s">
        <v>1284</v>
      </c>
      <c r="B257" s="38">
        <v>52</v>
      </c>
      <c r="C257" s="569" t="s">
        <v>1300</v>
      </c>
      <c r="D257" s="39" t="s">
        <v>873</v>
      </c>
      <c r="E257" s="32" t="str">
        <f>IF(F257=0,"",IF(F257=G257,"N/A",IF(ISERROR(J257/I257),1,J257/I257)))</f>
        <v/>
      </c>
      <c r="F257" s="40">
        <f>COUNTIF(L257:DO257,"1 Yes")+COUNTIF(L257:DO257,"2 No")+COUNTIF(L257:DO257,"3 N/A")</f>
        <v>0</v>
      </c>
      <c r="G257" s="40">
        <f>COUNTIF(L257:DO257,"3 N/A")</f>
        <v>0</v>
      </c>
      <c r="H257" s="41">
        <f>+COUNTIF(L257:DO257, "2 No")</f>
        <v>0</v>
      </c>
      <c r="I257" s="33">
        <f>+COUNTIF(L257:DO257, "2 No")+COUNTIF(L257:DO257,"1 Yes")</f>
        <v>0</v>
      </c>
      <c r="J257" s="25">
        <f>+COUNTIF(L257:DO257, "1 Yes")</f>
        <v>0</v>
      </c>
      <c r="K257" s="339" t="s">
        <v>1305</v>
      </c>
      <c r="L257" s="267"/>
      <c r="M257" s="267"/>
      <c r="N257" s="267"/>
      <c r="O257" s="267"/>
      <c r="P257" s="267"/>
      <c r="Q257" s="267"/>
      <c r="R257" s="267"/>
      <c r="S257" s="267"/>
      <c r="T257" s="267"/>
      <c r="U257" s="267"/>
      <c r="V257" s="267"/>
      <c r="W257" s="267"/>
      <c r="X257" s="267"/>
      <c r="Y257" s="267"/>
      <c r="Z257" s="267"/>
      <c r="AA257" s="267"/>
      <c r="AB257" s="267"/>
      <c r="AC257" s="267"/>
      <c r="AD257" s="267"/>
      <c r="AE257" s="267"/>
      <c r="AF257" s="267"/>
      <c r="AG257" s="267"/>
      <c r="AH257" s="267"/>
      <c r="AI257" s="267"/>
      <c r="AJ257" s="267"/>
      <c r="AK257" s="267"/>
      <c r="AL257" s="267"/>
      <c r="AM257" s="267"/>
      <c r="AN257" s="267"/>
      <c r="AO257" s="267"/>
      <c r="AP257" s="267"/>
      <c r="AQ257" s="267"/>
      <c r="AR257" s="267"/>
      <c r="AS257" s="267"/>
      <c r="AT257" s="267"/>
      <c r="AU257" s="267"/>
      <c r="AV257" s="267"/>
      <c r="AW257" s="267"/>
      <c r="AX257" s="267"/>
      <c r="AY257" s="267"/>
      <c r="AZ257" s="267"/>
      <c r="BA257" s="267"/>
      <c r="BB257" s="267"/>
      <c r="BC257" s="267"/>
      <c r="BD257" s="267"/>
      <c r="BE257" s="267"/>
      <c r="BF257" s="267"/>
      <c r="BG257" s="267"/>
      <c r="BH257" s="267"/>
      <c r="BI257" s="267"/>
      <c r="BJ257" s="267"/>
      <c r="BK257" s="267"/>
      <c r="BL257" s="267"/>
      <c r="BM257" s="267"/>
      <c r="BN257" s="267"/>
      <c r="BO257" s="267"/>
      <c r="BP257" s="267"/>
      <c r="BQ257" s="267"/>
      <c r="BR257" s="267"/>
      <c r="BS257" s="267"/>
      <c r="BT257" s="267"/>
      <c r="BU257" s="267"/>
      <c r="BV257" s="267"/>
      <c r="BW257" s="267"/>
      <c r="BX257" s="267"/>
      <c r="BY257" s="267"/>
      <c r="BZ257" s="267"/>
      <c r="CA257" s="267"/>
      <c r="CB257" s="267"/>
      <c r="CC257" s="267"/>
      <c r="CD257" s="267"/>
      <c r="CE257" s="267"/>
      <c r="CF257" s="267"/>
      <c r="CG257" s="267"/>
      <c r="CH257" s="267"/>
      <c r="CI257" s="267"/>
      <c r="CJ257" s="267"/>
      <c r="CK257" s="267"/>
      <c r="CL257" s="267"/>
      <c r="CM257" s="267"/>
      <c r="CN257" s="267"/>
      <c r="CO257" s="267"/>
      <c r="CP257" s="267"/>
      <c r="CQ257" s="267"/>
      <c r="CR257" s="267"/>
      <c r="CS257" s="267"/>
      <c r="CT257" s="267"/>
      <c r="CU257" s="267"/>
      <c r="CV257" s="267"/>
      <c r="CW257" s="267"/>
      <c r="CX257" s="267"/>
      <c r="CY257" s="267"/>
      <c r="CZ257" s="267"/>
      <c r="DA257" s="267"/>
      <c r="DB257" s="267"/>
      <c r="DC257" s="267"/>
      <c r="DD257" s="267"/>
      <c r="DE257" s="267"/>
      <c r="DF257" s="267"/>
      <c r="DG257" s="267"/>
      <c r="DH257" s="267"/>
      <c r="DI257" s="267"/>
      <c r="DJ257" s="267"/>
      <c r="DK257" s="267"/>
      <c r="DL257" s="267"/>
      <c r="DM257" s="267"/>
      <c r="DN257" s="267"/>
      <c r="DO257" s="267"/>
      <c r="DP257" s="671"/>
    </row>
    <row r="258" spans="1:120" x14ac:dyDescent="0.3">
      <c r="A258" s="676" t="s">
        <v>1286</v>
      </c>
      <c r="B258" s="676"/>
      <c r="C258" s="676"/>
      <c r="D258" s="659" t="s">
        <v>1306</v>
      </c>
      <c r="E258" s="660"/>
      <c r="F258" s="42"/>
      <c r="G258" s="43"/>
      <c r="H258" s="43"/>
      <c r="I258" s="44"/>
      <c r="J258" s="45"/>
      <c r="K258" s="298">
        <f>+COUNTIF(L258:DO258, "Yes a.")</f>
        <v>0</v>
      </c>
      <c r="L258" s="268"/>
      <c r="M258" s="268"/>
      <c r="N258" s="268"/>
      <c r="O258" s="268"/>
      <c r="P258" s="268"/>
      <c r="Q258" s="268"/>
      <c r="R258" s="268"/>
      <c r="S258" s="268"/>
      <c r="T258" s="268"/>
      <c r="U258" s="268"/>
      <c r="V258" s="268"/>
      <c r="W258" s="268"/>
      <c r="X258" s="268"/>
      <c r="Y258" s="268"/>
      <c r="Z258" s="268"/>
      <c r="AA258" s="268"/>
      <c r="AB258" s="268"/>
      <c r="AC258" s="268"/>
      <c r="AD258" s="268"/>
      <c r="AE258" s="268"/>
      <c r="AF258" s="268"/>
      <c r="AG258" s="268"/>
      <c r="AH258" s="268"/>
      <c r="AI258" s="268"/>
      <c r="AJ258" s="268"/>
      <c r="AK258" s="268"/>
      <c r="AL258" s="268"/>
      <c r="AM258" s="268"/>
      <c r="AN258" s="268"/>
      <c r="AO258" s="268"/>
      <c r="AP258" s="268"/>
      <c r="AQ258" s="268"/>
      <c r="AR258" s="268"/>
      <c r="AS258" s="268"/>
      <c r="AT258" s="268"/>
      <c r="AU258" s="268"/>
      <c r="AV258" s="268"/>
      <c r="AW258" s="268"/>
      <c r="AX258" s="268"/>
      <c r="AY258" s="268"/>
      <c r="AZ258" s="268"/>
      <c r="BA258" s="268"/>
      <c r="BB258" s="268"/>
      <c r="BC258" s="268"/>
      <c r="BD258" s="268"/>
      <c r="BE258" s="268"/>
      <c r="BF258" s="268"/>
      <c r="BG258" s="268"/>
      <c r="BH258" s="268"/>
      <c r="BI258" s="268"/>
      <c r="BJ258" s="268"/>
      <c r="BK258" s="268"/>
      <c r="BL258" s="268"/>
      <c r="BM258" s="268"/>
      <c r="BN258" s="268"/>
      <c r="BO258" s="268"/>
      <c r="BP258" s="268"/>
      <c r="BQ258" s="268"/>
      <c r="BR258" s="268"/>
      <c r="BS258" s="268"/>
      <c r="BT258" s="268"/>
      <c r="BU258" s="268"/>
      <c r="BV258" s="268"/>
      <c r="BW258" s="268"/>
      <c r="BX258" s="268"/>
      <c r="BY258" s="268"/>
      <c r="BZ258" s="268"/>
      <c r="CA258" s="268"/>
      <c r="CB258" s="268"/>
      <c r="CC258" s="268"/>
      <c r="CD258" s="268"/>
      <c r="CE258" s="268"/>
      <c r="CF258" s="268"/>
      <c r="CG258" s="268"/>
      <c r="CH258" s="268"/>
      <c r="CI258" s="268"/>
      <c r="CJ258" s="268"/>
      <c r="CK258" s="268"/>
      <c r="CL258" s="268"/>
      <c r="CM258" s="268"/>
      <c r="CN258" s="268"/>
      <c r="CO258" s="268"/>
      <c r="CP258" s="268"/>
      <c r="CQ258" s="268"/>
      <c r="CR258" s="268"/>
      <c r="CS258" s="268"/>
      <c r="CT258" s="268"/>
      <c r="CU258" s="268"/>
      <c r="CV258" s="268"/>
      <c r="CW258" s="268"/>
      <c r="CX258" s="268"/>
      <c r="CY258" s="268"/>
      <c r="CZ258" s="268"/>
      <c r="DA258" s="268"/>
      <c r="DB258" s="268"/>
      <c r="DC258" s="268"/>
      <c r="DD258" s="268"/>
      <c r="DE258" s="268"/>
      <c r="DF258" s="268"/>
      <c r="DG258" s="268"/>
      <c r="DH258" s="268"/>
      <c r="DI258" s="268"/>
      <c r="DJ258" s="268"/>
      <c r="DK258" s="268"/>
      <c r="DL258" s="268"/>
      <c r="DM258" s="268"/>
      <c r="DN258" s="268"/>
      <c r="DO258" s="268"/>
      <c r="DP258" s="672"/>
    </row>
    <row r="259" spans="1:120" x14ac:dyDescent="0.3">
      <c r="A259" s="676" t="s">
        <v>1286</v>
      </c>
      <c r="B259" s="676"/>
      <c r="C259" s="676"/>
      <c r="D259" s="659" t="s">
        <v>1235</v>
      </c>
      <c r="E259" s="660"/>
      <c r="F259" s="46"/>
      <c r="G259" s="47"/>
      <c r="H259" s="47"/>
      <c r="I259" s="44"/>
      <c r="J259" s="45"/>
      <c r="K259" s="298">
        <f>+COUNTIF(L259:DO259, "Yes b.")</f>
        <v>0</v>
      </c>
      <c r="L259" s="268"/>
      <c r="M259" s="268"/>
      <c r="N259" s="268"/>
      <c r="O259" s="268"/>
      <c r="P259" s="268"/>
      <c r="Q259" s="268"/>
      <c r="R259" s="268"/>
      <c r="S259" s="268"/>
      <c r="T259" s="268"/>
      <c r="U259" s="268"/>
      <c r="V259" s="268"/>
      <c r="W259" s="268"/>
      <c r="X259" s="268"/>
      <c r="Y259" s="268"/>
      <c r="Z259" s="268"/>
      <c r="AA259" s="268"/>
      <c r="AB259" s="268"/>
      <c r="AC259" s="268"/>
      <c r="AD259" s="268"/>
      <c r="AE259" s="268"/>
      <c r="AF259" s="268"/>
      <c r="AG259" s="268"/>
      <c r="AH259" s="268"/>
      <c r="AI259" s="268"/>
      <c r="AJ259" s="268"/>
      <c r="AK259" s="268"/>
      <c r="AL259" s="268"/>
      <c r="AM259" s="268"/>
      <c r="AN259" s="268"/>
      <c r="AO259" s="268"/>
      <c r="AP259" s="268"/>
      <c r="AQ259" s="268"/>
      <c r="AR259" s="268"/>
      <c r="AS259" s="268"/>
      <c r="AT259" s="268"/>
      <c r="AU259" s="268"/>
      <c r="AV259" s="268"/>
      <c r="AW259" s="268"/>
      <c r="AX259" s="268"/>
      <c r="AY259" s="268"/>
      <c r="AZ259" s="268"/>
      <c r="BA259" s="268"/>
      <c r="BB259" s="268"/>
      <c r="BC259" s="268"/>
      <c r="BD259" s="268"/>
      <c r="BE259" s="268"/>
      <c r="BF259" s="268"/>
      <c r="BG259" s="268"/>
      <c r="BH259" s="268"/>
      <c r="BI259" s="268"/>
      <c r="BJ259" s="268"/>
      <c r="BK259" s="268"/>
      <c r="BL259" s="268"/>
      <c r="BM259" s="268"/>
      <c r="BN259" s="268"/>
      <c r="BO259" s="268"/>
      <c r="BP259" s="268"/>
      <c r="BQ259" s="268"/>
      <c r="BR259" s="268"/>
      <c r="BS259" s="268"/>
      <c r="BT259" s="268"/>
      <c r="BU259" s="268"/>
      <c r="BV259" s="268"/>
      <c r="BW259" s="268"/>
      <c r="BX259" s="268"/>
      <c r="BY259" s="268"/>
      <c r="BZ259" s="268"/>
      <c r="CA259" s="268"/>
      <c r="CB259" s="268"/>
      <c r="CC259" s="268"/>
      <c r="CD259" s="268"/>
      <c r="CE259" s="268"/>
      <c r="CF259" s="268"/>
      <c r="CG259" s="268"/>
      <c r="CH259" s="268"/>
      <c r="CI259" s="268"/>
      <c r="CJ259" s="268"/>
      <c r="CK259" s="268"/>
      <c r="CL259" s="268"/>
      <c r="CM259" s="268"/>
      <c r="CN259" s="268"/>
      <c r="CO259" s="268"/>
      <c r="CP259" s="268"/>
      <c r="CQ259" s="268"/>
      <c r="CR259" s="268"/>
      <c r="CS259" s="268"/>
      <c r="CT259" s="268"/>
      <c r="CU259" s="268"/>
      <c r="CV259" s="268"/>
      <c r="CW259" s="268"/>
      <c r="CX259" s="268"/>
      <c r="CY259" s="268"/>
      <c r="CZ259" s="268"/>
      <c r="DA259" s="268"/>
      <c r="DB259" s="268"/>
      <c r="DC259" s="268"/>
      <c r="DD259" s="268"/>
      <c r="DE259" s="268"/>
      <c r="DF259" s="268"/>
      <c r="DG259" s="268"/>
      <c r="DH259" s="268"/>
      <c r="DI259" s="268"/>
      <c r="DJ259" s="268"/>
      <c r="DK259" s="268"/>
      <c r="DL259" s="268"/>
      <c r="DM259" s="268"/>
      <c r="DN259" s="268"/>
      <c r="DO259" s="268"/>
      <c r="DP259" s="672"/>
    </row>
    <row r="260" spans="1:120" x14ac:dyDescent="0.3">
      <c r="A260" s="676" t="s">
        <v>1286</v>
      </c>
      <c r="B260" s="676"/>
      <c r="C260" s="676"/>
      <c r="D260" s="667" t="s">
        <v>129</v>
      </c>
      <c r="E260" s="668"/>
      <c r="F260" s="46"/>
      <c r="G260" s="47"/>
      <c r="H260" s="47"/>
      <c r="I260" s="269"/>
      <c r="J260" s="270"/>
      <c r="K260" s="298">
        <f>+COUNTIF(L260:DO260, "0-30")+COUNTIF(L260:DO260, "31-60")+COUNTIF(L260:DO260, "61-90")+COUNTIF(L260:DO260, "over 90 days")</f>
        <v>0</v>
      </c>
      <c r="L260" s="271"/>
      <c r="M260" s="271"/>
      <c r="N260" s="271"/>
      <c r="O260" s="271"/>
      <c r="P260" s="271"/>
      <c r="Q260" s="271"/>
      <c r="R260" s="271"/>
      <c r="S260" s="271"/>
      <c r="T260" s="271"/>
      <c r="U260" s="271"/>
      <c r="V260" s="271"/>
      <c r="W260" s="271"/>
      <c r="X260" s="271"/>
      <c r="Y260" s="271"/>
      <c r="Z260" s="271"/>
      <c r="AA260" s="271"/>
      <c r="AB260" s="271"/>
      <c r="AC260" s="271"/>
      <c r="AD260" s="271"/>
      <c r="AE260" s="271"/>
      <c r="AF260" s="271"/>
      <c r="AG260" s="271"/>
      <c r="AH260" s="271"/>
      <c r="AI260" s="271"/>
      <c r="AJ260" s="271"/>
      <c r="AK260" s="271"/>
      <c r="AL260" s="271"/>
      <c r="AM260" s="271"/>
      <c r="AN260" s="271"/>
      <c r="AO260" s="271"/>
      <c r="AP260" s="271"/>
      <c r="AQ260" s="271"/>
      <c r="AR260" s="271"/>
      <c r="AS260" s="271"/>
      <c r="AT260" s="271"/>
      <c r="AU260" s="271"/>
      <c r="AV260" s="271"/>
      <c r="AW260" s="271"/>
      <c r="AX260" s="271"/>
      <c r="AY260" s="271"/>
      <c r="AZ260" s="271"/>
      <c r="BA260" s="271"/>
      <c r="BB260" s="271"/>
      <c r="BC260" s="271"/>
      <c r="BD260" s="271"/>
      <c r="BE260" s="271"/>
      <c r="BF260" s="271"/>
      <c r="BG260" s="271"/>
      <c r="BH260" s="271"/>
      <c r="BI260" s="271"/>
      <c r="BJ260" s="271"/>
      <c r="BK260" s="271"/>
      <c r="BL260" s="271"/>
      <c r="BM260" s="271"/>
      <c r="BN260" s="271"/>
      <c r="BO260" s="271"/>
      <c r="BP260" s="271"/>
      <c r="BQ260" s="271"/>
      <c r="BR260" s="271"/>
      <c r="BS260" s="271"/>
      <c r="BT260" s="271"/>
      <c r="BU260" s="271"/>
      <c r="BV260" s="271"/>
      <c r="BW260" s="271"/>
      <c r="BX260" s="271"/>
      <c r="BY260" s="271"/>
      <c r="BZ260" s="271"/>
      <c r="CA260" s="271"/>
      <c r="CB260" s="271"/>
      <c r="CC260" s="271"/>
      <c r="CD260" s="271"/>
      <c r="CE260" s="271"/>
      <c r="CF260" s="271"/>
      <c r="CG260" s="271"/>
      <c r="CH260" s="271"/>
      <c r="CI260" s="271"/>
      <c r="CJ260" s="271"/>
      <c r="CK260" s="271"/>
      <c r="CL260" s="271"/>
      <c r="CM260" s="271"/>
      <c r="CN260" s="271"/>
      <c r="CO260" s="271"/>
      <c r="CP260" s="271"/>
      <c r="CQ260" s="271"/>
      <c r="CR260" s="271"/>
      <c r="CS260" s="271"/>
      <c r="CT260" s="271"/>
      <c r="CU260" s="271"/>
      <c r="CV260" s="271"/>
      <c r="CW260" s="271"/>
      <c r="CX260" s="271"/>
      <c r="CY260" s="271"/>
      <c r="CZ260" s="271"/>
      <c r="DA260" s="271"/>
      <c r="DB260" s="271"/>
      <c r="DC260" s="271"/>
      <c r="DD260" s="271"/>
      <c r="DE260" s="271"/>
      <c r="DF260" s="271"/>
      <c r="DG260" s="271"/>
      <c r="DH260" s="271"/>
      <c r="DI260" s="271"/>
      <c r="DJ260" s="271"/>
      <c r="DK260" s="271"/>
      <c r="DL260" s="271"/>
      <c r="DM260" s="271"/>
      <c r="DN260" s="271"/>
      <c r="DO260" s="271"/>
      <c r="DP260" s="672"/>
    </row>
    <row r="261" spans="1:120" x14ac:dyDescent="0.3">
      <c r="A261" s="676" t="s">
        <v>1286</v>
      </c>
      <c r="B261" s="676"/>
      <c r="C261" s="676"/>
      <c r="D261" s="656" t="s">
        <v>1288</v>
      </c>
      <c r="E261" s="657"/>
      <c r="F261" s="46"/>
      <c r="G261" s="47"/>
      <c r="H261" s="47"/>
      <c r="I261" s="269"/>
      <c r="J261" s="270"/>
      <c r="K261" s="298">
        <f>+COUNTIF(L260:DO260, "0-30")</f>
        <v>0</v>
      </c>
      <c r="L261" s="289"/>
      <c r="M261" s="290"/>
      <c r="N261" s="290"/>
      <c r="O261" s="290"/>
      <c r="P261" s="290"/>
      <c r="Q261" s="290"/>
      <c r="R261" s="290"/>
      <c r="S261" s="290"/>
      <c r="T261" s="290"/>
      <c r="U261" s="290"/>
      <c r="V261" s="290"/>
      <c r="W261" s="290"/>
      <c r="X261" s="290"/>
      <c r="Y261" s="290"/>
      <c r="Z261" s="290"/>
      <c r="AA261" s="290"/>
      <c r="AB261" s="290"/>
      <c r="AC261" s="290"/>
      <c r="AD261" s="290"/>
      <c r="AE261" s="290"/>
      <c r="AF261" s="290"/>
      <c r="AG261" s="290"/>
      <c r="AH261" s="290"/>
      <c r="AI261" s="290"/>
      <c r="AJ261" s="290"/>
      <c r="AK261" s="290"/>
      <c r="AL261" s="290"/>
      <c r="AM261" s="290"/>
      <c r="AN261" s="290"/>
      <c r="AO261" s="290"/>
      <c r="AP261" s="290"/>
      <c r="AQ261" s="290"/>
      <c r="AR261" s="290"/>
      <c r="AS261" s="290"/>
      <c r="AT261" s="290"/>
      <c r="AU261" s="290"/>
      <c r="AV261" s="290"/>
      <c r="AW261" s="290"/>
      <c r="AX261" s="290"/>
      <c r="AY261" s="290"/>
      <c r="AZ261" s="290"/>
      <c r="BA261" s="290"/>
      <c r="BB261" s="290"/>
      <c r="BC261" s="290"/>
      <c r="BD261" s="290"/>
      <c r="BE261" s="290"/>
      <c r="BF261" s="290"/>
      <c r="BG261" s="290"/>
      <c r="BH261" s="290"/>
      <c r="BI261" s="290"/>
      <c r="BJ261" s="290"/>
      <c r="BK261" s="290"/>
      <c r="BL261" s="290"/>
      <c r="BM261" s="290"/>
      <c r="BN261" s="290"/>
      <c r="BO261" s="290"/>
      <c r="BP261" s="290"/>
      <c r="BQ261" s="290"/>
      <c r="BR261" s="290"/>
      <c r="BS261" s="290"/>
      <c r="BT261" s="290"/>
      <c r="BU261" s="290"/>
      <c r="BV261" s="290"/>
      <c r="BW261" s="290"/>
      <c r="BX261" s="290"/>
      <c r="BY261" s="290"/>
      <c r="BZ261" s="290"/>
      <c r="CA261" s="290"/>
      <c r="CB261" s="290"/>
      <c r="CC261" s="290"/>
      <c r="CD261" s="290"/>
      <c r="CE261" s="290"/>
      <c r="CF261" s="290"/>
      <c r="CG261" s="290"/>
      <c r="CH261" s="290"/>
      <c r="CI261" s="290"/>
      <c r="CJ261" s="290"/>
      <c r="CK261" s="290"/>
      <c r="CL261" s="290"/>
      <c r="CM261" s="290"/>
      <c r="CN261" s="290"/>
      <c r="CO261" s="290"/>
      <c r="CP261" s="290"/>
      <c r="CQ261" s="290"/>
      <c r="CR261" s="290"/>
      <c r="CS261" s="290"/>
      <c r="CT261" s="290"/>
      <c r="CU261" s="290"/>
      <c r="CV261" s="290"/>
      <c r="CW261" s="290"/>
      <c r="CX261" s="290"/>
      <c r="CY261" s="290"/>
      <c r="CZ261" s="290"/>
      <c r="DA261" s="290"/>
      <c r="DB261" s="290"/>
      <c r="DC261" s="290"/>
      <c r="DD261" s="290"/>
      <c r="DE261" s="290"/>
      <c r="DF261" s="290"/>
      <c r="DG261" s="290"/>
      <c r="DH261" s="290"/>
      <c r="DI261" s="290"/>
      <c r="DJ261" s="290"/>
      <c r="DK261" s="290"/>
      <c r="DL261" s="290"/>
      <c r="DM261" s="290"/>
      <c r="DN261" s="290"/>
      <c r="DO261" s="326"/>
      <c r="DP261" s="672"/>
    </row>
    <row r="262" spans="1:120" x14ac:dyDescent="0.3">
      <c r="A262" s="676" t="s">
        <v>1286</v>
      </c>
      <c r="B262" s="676"/>
      <c r="C262" s="676"/>
      <c r="D262" s="656" t="s">
        <v>1289</v>
      </c>
      <c r="E262" s="657"/>
      <c r="F262" s="46"/>
      <c r="G262" s="47"/>
      <c r="H262" s="47"/>
      <c r="I262" s="269"/>
      <c r="J262" s="270"/>
      <c r="K262" s="298">
        <f>+COUNTIF(L260:DO260, "31-60")</f>
        <v>0</v>
      </c>
      <c r="L262" s="291"/>
      <c r="M262" s="292"/>
      <c r="N262" s="292"/>
      <c r="O262" s="292"/>
      <c r="P262" s="292"/>
      <c r="Q262" s="292"/>
      <c r="R262" s="292"/>
      <c r="S262" s="292"/>
      <c r="T262" s="292"/>
      <c r="U262" s="292"/>
      <c r="V262" s="292"/>
      <c r="W262" s="292"/>
      <c r="X262" s="292"/>
      <c r="Y262" s="292"/>
      <c r="Z262" s="292"/>
      <c r="AA262" s="292"/>
      <c r="AB262" s="292"/>
      <c r="AC262" s="292"/>
      <c r="AD262" s="292"/>
      <c r="AE262" s="292"/>
      <c r="AF262" s="292"/>
      <c r="AG262" s="292"/>
      <c r="AH262" s="292"/>
      <c r="AI262" s="292"/>
      <c r="AJ262" s="292"/>
      <c r="AK262" s="292"/>
      <c r="AL262" s="292"/>
      <c r="AM262" s="292"/>
      <c r="AN262" s="292"/>
      <c r="AO262" s="292"/>
      <c r="AP262" s="292"/>
      <c r="AQ262" s="292"/>
      <c r="AR262" s="292"/>
      <c r="AS262" s="292"/>
      <c r="AT262" s="292"/>
      <c r="AU262" s="292"/>
      <c r="AV262" s="292"/>
      <c r="AW262" s="292"/>
      <c r="AX262" s="292"/>
      <c r="AY262" s="292"/>
      <c r="AZ262" s="292"/>
      <c r="BA262" s="292"/>
      <c r="BB262" s="292"/>
      <c r="BC262" s="292"/>
      <c r="BD262" s="292"/>
      <c r="BE262" s="292"/>
      <c r="BF262" s="292"/>
      <c r="BG262" s="292"/>
      <c r="BH262" s="292"/>
      <c r="BI262" s="292"/>
      <c r="BJ262" s="292"/>
      <c r="BK262" s="292"/>
      <c r="BL262" s="292"/>
      <c r="BM262" s="292"/>
      <c r="BN262" s="292"/>
      <c r="BO262" s="292"/>
      <c r="BP262" s="292"/>
      <c r="BQ262" s="292"/>
      <c r="BR262" s="292"/>
      <c r="BS262" s="292"/>
      <c r="BT262" s="292"/>
      <c r="BU262" s="292"/>
      <c r="BV262" s="292"/>
      <c r="BW262" s="292"/>
      <c r="BX262" s="292"/>
      <c r="BY262" s="292"/>
      <c r="BZ262" s="292"/>
      <c r="CA262" s="292"/>
      <c r="CB262" s="292"/>
      <c r="CC262" s="292"/>
      <c r="CD262" s="292"/>
      <c r="CE262" s="292"/>
      <c r="CF262" s="292"/>
      <c r="CG262" s="292"/>
      <c r="CH262" s="292"/>
      <c r="CI262" s="292"/>
      <c r="CJ262" s="292"/>
      <c r="CK262" s="292"/>
      <c r="CL262" s="292"/>
      <c r="CM262" s="292"/>
      <c r="CN262" s="292"/>
      <c r="CO262" s="292"/>
      <c r="CP262" s="292"/>
      <c r="CQ262" s="292"/>
      <c r="CR262" s="292"/>
      <c r="CS262" s="292"/>
      <c r="CT262" s="292"/>
      <c r="CU262" s="292"/>
      <c r="CV262" s="292"/>
      <c r="CW262" s="292"/>
      <c r="CX262" s="292"/>
      <c r="CY262" s="292"/>
      <c r="CZ262" s="292"/>
      <c r="DA262" s="292"/>
      <c r="DB262" s="292"/>
      <c r="DC262" s="292"/>
      <c r="DD262" s="292"/>
      <c r="DE262" s="292"/>
      <c r="DF262" s="292"/>
      <c r="DG262" s="292"/>
      <c r="DH262" s="292"/>
      <c r="DI262" s="292"/>
      <c r="DJ262" s="292"/>
      <c r="DK262" s="292"/>
      <c r="DL262" s="292"/>
      <c r="DM262" s="292"/>
      <c r="DN262" s="292"/>
      <c r="DO262" s="327"/>
      <c r="DP262" s="672"/>
    </row>
    <row r="263" spans="1:120" x14ac:dyDescent="0.3">
      <c r="A263" s="676" t="s">
        <v>1286</v>
      </c>
      <c r="B263" s="676"/>
      <c r="C263" s="676"/>
      <c r="D263" s="656" t="s">
        <v>1290</v>
      </c>
      <c r="E263" s="657"/>
      <c r="F263" s="46"/>
      <c r="G263" s="47"/>
      <c r="H263" s="47"/>
      <c r="I263" s="269"/>
      <c r="J263" s="270"/>
      <c r="K263" s="298">
        <f>+COUNTIF(L260:DO260, "61-90")</f>
        <v>0</v>
      </c>
      <c r="L263" s="291"/>
      <c r="M263" s="292"/>
      <c r="N263" s="292"/>
      <c r="O263" s="292"/>
      <c r="P263" s="292"/>
      <c r="Q263" s="292"/>
      <c r="R263" s="292"/>
      <c r="S263" s="292"/>
      <c r="T263" s="292"/>
      <c r="U263" s="292"/>
      <c r="V263" s="292"/>
      <c r="W263" s="292"/>
      <c r="X263" s="292"/>
      <c r="Y263" s="292"/>
      <c r="Z263" s="292"/>
      <c r="AA263" s="292"/>
      <c r="AB263" s="292"/>
      <c r="AC263" s="292"/>
      <c r="AD263" s="292"/>
      <c r="AE263" s="292"/>
      <c r="AF263" s="292"/>
      <c r="AG263" s="292"/>
      <c r="AH263" s="292"/>
      <c r="AI263" s="292"/>
      <c r="AJ263" s="292"/>
      <c r="AK263" s="292"/>
      <c r="AL263" s="292"/>
      <c r="AM263" s="292"/>
      <c r="AN263" s="292"/>
      <c r="AO263" s="292"/>
      <c r="AP263" s="292"/>
      <c r="AQ263" s="292"/>
      <c r="AR263" s="292"/>
      <c r="AS263" s="292"/>
      <c r="AT263" s="292"/>
      <c r="AU263" s="292"/>
      <c r="AV263" s="292"/>
      <c r="AW263" s="292"/>
      <c r="AX263" s="292"/>
      <c r="AY263" s="292"/>
      <c r="AZ263" s="292"/>
      <c r="BA263" s="292"/>
      <c r="BB263" s="292"/>
      <c r="BC263" s="292"/>
      <c r="BD263" s="292"/>
      <c r="BE263" s="292"/>
      <c r="BF263" s="292"/>
      <c r="BG263" s="292"/>
      <c r="BH263" s="292"/>
      <c r="BI263" s="292"/>
      <c r="BJ263" s="292"/>
      <c r="BK263" s="292"/>
      <c r="BL263" s="292"/>
      <c r="BM263" s="292"/>
      <c r="BN263" s="292"/>
      <c r="BO263" s="292"/>
      <c r="BP263" s="292"/>
      <c r="BQ263" s="292"/>
      <c r="BR263" s="292"/>
      <c r="BS263" s="292"/>
      <c r="BT263" s="292"/>
      <c r="BU263" s="292"/>
      <c r="BV263" s="292"/>
      <c r="BW263" s="292"/>
      <c r="BX263" s="292"/>
      <c r="BY263" s="292"/>
      <c r="BZ263" s="292"/>
      <c r="CA263" s="292"/>
      <c r="CB263" s="292"/>
      <c r="CC263" s="292"/>
      <c r="CD263" s="292"/>
      <c r="CE263" s="292"/>
      <c r="CF263" s="292"/>
      <c r="CG263" s="292"/>
      <c r="CH263" s="292"/>
      <c r="CI263" s="292"/>
      <c r="CJ263" s="292"/>
      <c r="CK263" s="292"/>
      <c r="CL263" s="292"/>
      <c r="CM263" s="292"/>
      <c r="CN263" s="292"/>
      <c r="CO263" s="292"/>
      <c r="CP263" s="292"/>
      <c r="CQ263" s="292"/>
      <c r="CR263" s="292"/>
      <c r="CS263" s="292"/>
      <c r="CT263" s="292"/>
      <c r="CU263" s="292"/>
      <c r="CV263" s="292"/>
      <c r="CW263" s="292"/>
      <c r="CX263" s="292"/>
      <c r="CY263" s="292"/>
      <c r="CZ263" s="292"/>
      <c r="DA263" s="292"/>
      <c r="DB263" s="292"/>
      <c r="DC263" s="292"/>
      <c r="DD263" s="292"/>
      <c r="DE263" s="292"/>
      <c r="DF263" s="292"/>
      <c r="DG263" s="292"/>
      <c r="DH263" s="292"/>
      <c r="DI263" s="292"/>
      <c r="DJ263" s="292"/>
      <c r="DK263" s="292"/>
      <c r="DL263" s="292"/>
      <c r="DM263" s="292"/>
      <c r="DN263" s="292"/>
      <c r="DO263" s="327"/>
      <c r="DP263" s="672"/>
    </row>
    <row r="264" spans="1:120" x14ac:dyDescent="0.3">
      <c r="A264" s="676" t="s">
        <v>1286</v>
      </c>
      <c r="B264" s="676"/>
      <c r="C264" s="676"/>
      <c r="D264" s="677" t="s">
        <v>1291</v>
      </c>
      <c r="E264" s="678"/>
      <c r="F264" s="46"/>
      <c r="G264" s="47"/>
      <c r="H264" s="47"/>
      <c r="I264" s="269"/>
      <c r="J264" s="270"/>
      <c r="K264" s="298">
        <f>+COUNTIF(L260:DO260, "over 90 days")</f>
        <v>0</v>
      </c>
      <c r="L264" s="293"/>
      <c r="M264" s="294"/>
      <c r="N264" s="294"/>
      <c r="O264" s="294"/>
      <c r="P264" s="294"/>
      <c r="Q264" s="294"/>
      <c r="R264" s="294"/>
      <c r="S264" s="294"/>
      <c r="T264" s="294"/>
      <c r="U264" s="294"/>
      <c r="V264" s="294"/>
      <c r="W264" s="294"/>
      <c r="X264" s="294"/>
      <c r="Y264" s="294"/>
      <c r="Z264" s="294"/>
      <c r="AA264" s="294"/>
      <c r="AB264" s="294"/>
      <c r="AC264" s="294"/>
      <c r="AD264" s="294"/>
      <c r="AE264" s="294"/>
      <c r="AF264" s="294"/>
      <c r="AG264" s="294"/>
      <c r="AH264" s="294"/>
      <c r="AI264" s="294"/>
      <c r="AJ264" s="294"/>
      <c r="AK264" s="294"/>
      <c r="AL264" s="294"/>
      <c r="AM264" s="294"/>
      <c r="AN264" s="294"/>
      <c r="AO264" s="294"/>
      <c r="AP264" s="294"/>
      <c r="AQ264" s="294"/>
      <c r="AR264" s="294"/>
      <c r="AS264" s="294"/>
      <c r="AT264" s="294"/>
      <c r="AU264" s="294"/>
      <c r="AV264" s="294"/>
      <c r="AW264" s="294"/>
      <c r="AX264" s="294"/>
      <c r="AY264" s="294"/>
      <c r="AZ264" s="294"/>
      <c r="BA264" s="294"/>
      <c r="BB264" s="294"/>
      <c r="BC264" s="294"/>
      <c r="BD264" s="294"/>
      <c r="BE264" s="294"/>
      <c r="BF264" s="294"/>
      <c r="BG264" s="294"/>
      <c r="BH264" s="294"/>
      <c r="BI264" s="294"/>
      <c r="BJ264" s="294"/>
      <c r="BK264" s="294"/>
      <c r="BL264" s="294"/>
      <c r="BM264" s="294"/>
      <c r="BN264" s="294"/>
      <c r="BO264" s="294"/>
      <c r="BP264" s="294"/>
      <c r="BQ264" s="294"/>
      <c r="BR264" s="294"/>
      <c r="BS264" s="294"/>
      <c r="BT264" s="294"/>
      <c r="BU264" s="294"/>
      <c r="BV264" s="294"/>
      <c r="BW264" s="294"/>
      <c r="BX264" s="294"/>
      <c r="BY264" s="294"/>
      <c r="BZ264" s="294"/>
      <c r="CA264" s="294"/>
      <c r="CB264" s="294"/>
      <c r="CC264" s="294"/>
      <c r="CD264" s="294"/>
      <c r="CE264" s="294"/>
      <c r="CF264" s="294"/>
      <c r="CG264" s="294"/>
      <c r="CH264" s="294"/>
      <c r="CI264" s="294"/>
      <c r="CJ264" s="294"/>
      <c r="CK264" s="294"/>
      <c r="CL264" s="294"/>
      <c r="CM264" s="294"/>
      <c r="CN264" s="294"/>
      <c r="CO264" s="294"/>
      <c r="CP264" s="294"/>
      <c r="CQ264" s="294"/>
      <c r="CR264" s="294"/>
      <c r="CS264" s="294"/>
      <c r="CT264" s="294"/>
      <c r="CU264" s="294"/>
      <c r="CV264" s="294"/>
      <c r="CW264" s="294"/>
      <c r="CX264" s="294"/>
      <c r="CY264" s="294"/>
      <c r="CZ264" s="294"/>
      <c r="DA264" s="294"/>
      <c r="DB264" s="294"/>
      <c r="DC264" s="294"/>
      <c r="DD264" s="294"/>
      <c r="DE264" s="294"/>
      <c r="DF264" s="294"/>
      <c r="DG264" s="294"/>
      <c r="DH264" s="294"/>
      <c r="DI264" s="294"/>
      <c r="DJ264" s="294"/>
      <c r="DK264" s="294"/>
      <c r="DL264" s="294"/>
      <c r="DM264" s="294"/>
      <c r="DN264" s="294"/>
      <c r="DO264" s="328"/>
      <c r="DP264" s="672"/>
    </row>
    <row r="265" spans="1:120" ht="14.5" thickBot="1" x14ac:dyDescent="0.35">
      <c r="A265" s="679" t="s">
        <v>1286</v>
      </c>
      <c r="B265" s="679"/>
      <c r="C265" s="679"/>
      <c r="D265" s="680" t="s">
        <v>1292</v>
      </c>
      <c r="E265" s="681"/>
      <c r="F265" s="57"/>
      <c r="G265" s="58"/>
      <c r="H265" s="58"/>
      <c r="I265" s="295"/>
      <c r="J265" s="296"/>
      <c r="K265" s="297">
        <f>+COUNTIF(L265:DO265, "Yes c.")</f>
        <v>0</v>
      </c>
      <c r="L265" s="316"/>
      <c r="M265" s="316"/>
      <c r="N265" s="316"/>
      <c r="O265" s="316"/>
      <c r="P265" s="316"/>
      <c r="Q265" s="316"/>
      <c r="R265" s="316"/>
      <c r="S265" s="316"/>
      <c r="T265" s="316"/>
      <c r="U265" s="316"/>
      <c r="V265" s="316"/>
      <c r="W265" s="316"/>
      <c r="X265" s="316"/>
      <c r="Y265" s="316"/>
      <c r="Z265" s="316"/>
      <c r="AA265" s="316"/>
      <c r="AB265" s="316"/>
      <c r="AC265" s="316"/>
      <c r="AD265" s="316"/>
      <c r="AE265" s="316"/>
      <c r="AF265" s="316"/>
      <c r="AG265" s="316"/>
      <c r="AH265" s="316"/>
      <c r="AI265" s="316"/>
      <c r="AJ265" s="316"/>
      <c r="AK265" s="316"/>
      <c r="AL265" s="316"/>
      <c r="AM265" s="316"/>
      <c r="AN265" s="316"/>
      <c r="AO265" s="316"/>
      <c r="AP265" s="316"/>
      <c r="AQ265" s="316"/>
      <c r="AR265" s="316"/>
      <c r="AS265" s="316"/>
      <c r="AT265" s="316"/>
      <c r="AU265" s="316"/>
      <c r="AV265" s="316"/>
      <c r="AW265" s="316"/>
      <c r="AX265" s="316"/>
      <c r="AY265" s="316"/>
      <c r="AZ265" s="316"/>
      <c r="BA265" s="316"/>
      <c r="BB265" s="316"/>
      <c r="BC265" s="316"/>
      <c r="BD265" s="316"/>
      <c r="BE265" s="316"/>
      <c r="BF265" s="316"/>
      <c r="BG265" s="316"/>
      <c r="BH265" s="316"/>
      <c r="BI265" s="316"/>
      <c r="BJ265" s="316"/>
      <c r="BK265" s="316"/>
      <c r="BL265" s="316"/>
      <c r="BM265" s="316"/>
      <c r="BN265" s="316"/>
      <c r="BO265" s="316"/>
      <c r="BP265" s="316"/>
      <c r="BQ265" s="316"/>
      <c r="BR265" s="316"/>
      <c r="BS265" s="316"/>
      <c r="BT265" s="316"/>
      <c r="BU265" s="316"/>
      <c r="BV265" s="316"/>
      <c r="BW265" s="316"/>
      <c r="BX265" s="316"/>
      <c r="BY265" s="316"/>
      <c r="BZ265" s="316"/>
      <c r="CA265" s="316"/>
      <c r="CB265" s="316"/>
      <c r="CC265" s="316"/>
      <c r="CD265" s="316"/>
      <c r="CE265" s="316"/>
      <c r="CF265" s="316"/>
      <c r="CG265" s="316"/>
      <c r="CH265" s="316"/>
      <c r="CI265" s="316"/>
      <c r="CJ265" s="316"/>
      <c r="CK265" s="316"/>
      <c r="CL265" s="316"/>
      <c r="CM265" s="316"/>
      <c r="CN265" s="316"/>
      <c r="CO265" s="316"/>
      <c r="CP265" s="316"/>
      <c r="CQ265" s="316"/>
      <c r="CR265" s="316"/>
      <c r="CS265" s="316"/>
      <c r="CT265" s="316"/>
      <c r="CU265" s="316"/>
      <c r="CV265" s="316"/>
      <c r="CW265" s="316"/>
      <c r="CX265" s="316"/>
      <c r="CY265" s="316"/>
      <c r="CZ265" s="316"/>
      <c r="DA265" s="316"/>
      <c r="DB265" s="316"/>
      <c r="DC265" s="316"/>
      <c r="DD265" s="316"/>
      <c r="DE265" s="316"/>
      <c r="DF265" s="316"/>
      <c r="DG265" s="316"/>
      <c r="DH265" s="316"/>
      <c r="DI265" s="316"/>
      <c r="DJ265" s="316"/>
      <c r="DK265" s="316"/>
      <c r="DL265" s="316"/>
      <c r="DM265" s="316"/>
      <c r="DN265" s="316"/>
      <c r="DO265" s="316"/>
      <c r="DP265" s="672"/>
    </row>
    <row r="266" spans="1:120" ht="46" x14ac:dyDescent="0.3">
      <c r="A266" s="569" t="s">
        <v>1284</v>
      </c>
      <c r="B266" s="38">
        <v>53</v>
      </c>
      <c r="C266" s="569" t="s">
        <v>1300</v>
      </c>
      <c r="D266" s="39" t="s">
        <v>889</v>
      </c>
      <c r="E266" s="32" t="str">
        <f>IF(F266=0,"",IF(F266=G266,"N/A",IF(ISERROR(J266/I266),1,J266/I266)))</f>
        <v/>
      </c>
      <c r="F266" s="40">
        <f>COUNTIF(L266:DO266,"1 Yes")+COUNTIF(L266:DO266,"2 No")+COUNTIF(L266:DO266,"3 N/A")</f>
        <v>0</v>
      </c>
      <c r="G266" s="40">
        <f>COUNTIF(L266:DO266,"3 N/A")</f>
        <v>0</v>
      </c>
      <c r="H266" s="41">
        <f>+COUNTIF(L266:DO266, "2 No")</f>
        <v>0</v>
      </c>
      <c r="I266" s="33">
        <f>+COUNTIF(L266:DO266, "2 No")+COUNTIF(L266:DO266,"1 Yes")</f>
        <v>0</v>
      </c>
      <c r="J266" s="25">
        <f>+COUNTIF(L266:DO266, "1 Yes")</f>
        <v>0</v>
      </c>
      <c r="K266" s="339" t="s">
        <v>1307</v>
      </c>
      <c r="L266" s="267"/>
      <c r="M266" s="267"/>
      <c r="N266" s="267"/>
      <c r="O266" s="267"/>
      <c r="P266" s="267"/>
      <c r="Q266" s="267"/>
      <c r="R266" s="267"/>
      <c r="S266" s="267"/>
      <c r="T266" s="267"/>
      <c r="U266" s="267"/>
      <c r="V266" s="267"/>
      <c r="W266" s="267"/>
      <c r="X266" s="267"/>
      <c r="Y266" s="267"/>
      <c r="Z266" s="267"/>
      <c r="AA266" s="267"/>
      <c r="AB266" s="267"/>
      <c r="AC266" s="267"/>
      <c r="AD266" s="267"/>
      <c r="AE266" s="267"/>
      <c r="AF266" s="267"/>
      <c r="AG266" s="267"/>
      <c r="AH266" s="267"/>
      <c r="AI266" s="267"/>
      <c r="AJ266" s="267"/>
      <c r="AK266" s="267"/>
      <c r="AL266" s="267"/>
      <c r="AM266" s="267"/>
      <c r="AN266" s="267"/>
      <c r="AO266" s="267"/>
      <c r="AP266" s="267"/>
      <c r="AQ266" s="267"/>
      <c r="AR266" s="267"/>
      <c r="AS266" s="267"/>
      <c r="AT266" s="267"/>
      <c r="AU266" s="267"/>
      <c r="AV266" s="267"/>
      <c r="AW266" s="267"/>
      <c r="AX266" s="267"/>
      <c r="AY266" s="267"/>
      <c r="AZ266" s="267"/>
      <c r="BA266" s="267"/>
      <c r="BB266" s="267"/>
      <c r="BC266" s="267"/>
      <c r="BD266" s="267"/>
      <c r="BE266" s="267"/>
      <c r="BF266" s="267"/>
      <c r="BG266" s="267"/>
      <c r="BH266" s="267"/>
      <c r="BI266" s="267"/>
      <c r="BJ266" s="267"/>
      <c r="BK266" s="267"/>
      <c r="BL266" s="267"/>
      <c r="BM266" s="267"/>
      <c r="BN266" s="267"/>
      <c r="BO266" s="267"/>
      <c r="BP266" s="267"/>
      <c r="BQ266" s="267"/>
      <c r="BR266" s="267"/>
      <c r="BS266" s="267"/>
      <c r="BT266" s="267"/>
      <c r="BU266" s="267"/>
      <c r="BV266" s="267"/>
      <c r="BW266" s="267"/>
      <c r="BX266" s="267"/>
      <c r="BY266" s="267"/>
      <c r="BZ266" s="267"/>
      <c r="CA266" s="267"/>
      <c r="CB266" s="267"/>
      <c r="CC266" s="267"/>
      <c r="CD266" s="267"/>
      <c r="CE266" s="267"/>
      <c r="CF266" s="267"/>
      <c r="CG266" s="267"/>
      <c r="CH266" s="267"/>
      <c r="CI266" s="267"/>
      <c r="CJ266" s="267"/>
      <c r="CK266" s="267"/>
      <c r="CL266" s="267"/>
      <c r="CM266" s="267"/>
      <c r="CN266" s="267"/>
      <c r="CO266" s="267"/>
      <c r="CP266" s="267"/>
      <c r="CQ266" s="267"/>
      <c r="CR266" s="267"/>
      <c r="CS266" s="267"/>
      <c r="CT266" s="267"/>
      <c r="CU266" s="267"/>
      <c r="CV266" s="267"/>
      <c r="CW266" s="267"/>
      <c r="CX266" s="267"/>
      <c r="CY266" s="267"/>
      <c r="CZ266" s="267"/>
      <c r="DA266" s="267"/>
      <c r="DB266" s="267"/>
      <c r="DC266" s="267"/>
      <c r="DD266" s="267"/>
      <c r="DE266" s="267"/>
      <c r="DF266" s="267"/>
      <c r="DG266" s="267"/>
      <c r="DH266" s="267"/>
      <c r="DI266" s="267"/>
      <c r="DJ266" s="267"/>
      <c r="DK266" s="267"/>
      <c r="DL266" s="267"/>
      <c r="DM266" s="267"/>
      <c r="DN266" s="267"/>
      <c r="DO266" s="267"/>
      <c r="DP266" s="422" t="s">
        <v>1308</v>
      </c>
    </row>
    <row r="267" spans="1:120" x14ac:dyDescent="0.3">
      <c r="A267" s="676" t="s">
        <v>1286</v>
      </c>
      <c r="B267" s="676"/>
      <c r="C267" s="676"/>
      <c r="D267" s="659" t="s">
        <v>1214</v>
      </c>
      <c r="E267" s="660"/>
      <c r="F267" s="42"/>
      <c r="G267" s="43"/>
      <c r="H267" s="43"/>
      <c r="I267" s="44"/>
      <c r="J267" s="45"/>
      <c r="K267" s="298">
        <f>+COUNTIF(L267:DO267, "Yes a.")</f>
        <v>0</v>
      </c>
      <c r="L267" s="268"/>
      <c r="M267" s="268"/>
      <c r="N267" s="268"/>
      <c r="O267" s="268"/>
      <c r="P267" s="268"/>
      <c r="Q267" s="268"/>
      <c r="R267" s="268"/>
      <c r="S267" s="268"/>
      <c r="T267" s="268"/>
      <c r="U267" s="268"/>
      <c r="V267" s="268"/>
      <c r="W267" s="268"/>
      <c r="X267" s="268"/>
      <c r="Y267" s="268"/>
      <c r="Z267" s="268"/>
      <c r="AA267" s="268"/>
      <c r="AB267" s="268"/>
      <c r="AC267" s="268"/>
      <c r="AD267" s="268"/>
      <c r="AE267" s="268"/>
      <c r="AF267" s="268"/>
      <c r="AG267" s="268"/>
      <c r="AH267" s="268"/>
      <c r="AI267" s="268"/>
      <c r="AJ267" s="268"/>
      <c r="AK267" s="268"/>
      <c r="AL267" s="268"/>
      <c r="AM267" s="268"/>
      <c r="AN267" s="268"/>
      <c r="AO267" s="268"/>
      <c r="AP267" s="268"/>
      <c r="AQ267" s="268"/>
      <c r="AR267" s="268"/>
      <c r="AS267" s="268"/>
      <c r="AT267" s="268"/>
      <c r="AU267" s="268"/>
      <c r="AV267" s="268"/>
      <c r="AW267" s="268"/>
      <c r="AX267" s="268"/>
      <c r="AY267" s="268"/>
      <c r="AZ267" s="268"/>
      <c r="BA267" s="268"/>
      <c r="BB267" s="268"/>
      <c r="BC267" s="268"/>
      <c r="BD267" s="268"/>
      <c r="BE267" s="268"/>
      <c r="BF267" s="268"/>
      <c r="BG267" s="268"/>
      <c r="BH267" s="268"/>
      <c r="BI267" s="268"/>
      <c r="BJ267" s="268"/>
      <c r="BK267" s="268"/>
      <c r="BL267" s="268"/>
      <c r="BM267" s="268"/>
      <c r="BN267" s="268"/>
      <c r="BO267" s="268"/>
      <c r="BP267" s="268"/>
      <c r="BQ267" s="268"/>
      <c r="BR267" s="268"/>
      <c r="BS267" s="268"/>
      <c r="BT267" s="268"/>
      <c r="BU267" s="268"/>
      <c r="BV267" s="268"/>
      <c r="BW267" s="268"/>
      <c r="BX267" s="268"/>
      <c r="BY267" s="268"/>
      <c r="BZ267" s="268"/>
      <c r="CA267" s="268"/>
      <c r="CB267" s="268"/>
      <c r="CC267" s="268"/>
      <c r="CD267" s="268"/>
      <c r="CE267" s="268"/>
      <c r="CF267" s="268"/>
      <c r="CG267" s="268"/>
      <c r="CH267" s="268"/>
      <c r="CI267" s="268"/>
      <c r="CJ267" s="268"/>
      <c r="CK267" s="268"/>
      <c r="CL267" s="268"/>
      <c r="CM267" s="268"/>
      <c r="CN267" s="268"/>
      <c r="CO267" s="268"/>
      <c r="CP267" s="268"/>
      <c r="CQ267" s="268"/>
      <c r="CR267" s="268"/>
      <c r="CS267" s="268"/>
      <c r="CT267" s="268"/>
      <c r="CU267" s="268"/>
      <c r="CV267" s="268"/>
      <c r="CW267" s="268"/>
      <c r="CX267" s="268"/>
      <c r="CY267" s="268"/>
      <c r="CZ267" s="268"/>
      <c r="DA267" s="268"/>
      <c r="DB267" s="268"/>
      <c r="DC267" s="268"/>
      <c r="DD267" s="268"/>
      <c r="DE267" s="268"/>
      <c r="DF267" s="268"/>
      <c r="DG267" s="268"/>
      <c r="DH267" s="268"/>
      <c r="DI267" s="268"/>
      <c r="DJ267" s="268"/>
      <c r="DK267" s="268"/>
      <c r="DL267" s="268"/>
      <c r="DM267" s="268"/>
      <c r="DN267" s="268"/>
      <c r="DO267" s="268"/>
      <c r="DP267" s="742"/>
    </row>
    <row r="268" spans="1:120" x14ac:dyDescent="0.3">
      <c r="A268" s="676" t="s">
        <v>1286</v>
      </c>
      <c r="B268" s="676"/>
      <c r="C268" s="676"/>
      <c r="D268" s="659" t="s">
        <v>1235</v>
      </c>
      <c r="E268" s="660"/>
      <c r="F268" s="46"/>
      <c r="G268" s="47"/>
      <c r="H268" s="47"/>
      <c r="I268" s="44"/>
      <c r="J268" s="45"/>
      <c r="K268" s="298">
        <f>+COUNTIF(L268:DO268, "Yes b.")</f>
        <v>0</v>
      </c>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c r="AZ268" s="268"/>
      <c r="BA268" s="268"/>
      <c r="BB268" s="268"/>
      <c r="BC268" s="268"/>
      <c r="BD268" s="268"/>
      <c r="BE268" s="268"/>
      <c r="BF268" s="268"/>
      <c r="BG268" s="268"/>
      <c r="BH268" s="268"/>
      <c r="BI268" s="268"/>
      <c r="BJ268" s="268"/>
      <c r="BK268" s="268"/>
      <c r="BL268" s="268"/>
      <c r="BM268" s="268"/>
      <c r="BN268" s="268"/>
      <c r="BO268" s="268"/>
      <c r="BP268" s="268"/>
      <c r="BQ268" s="268"/>
      <c r="BR268" s="268"/>
      <c r="BS268" s="268"/>
      <c r="BT268" s="268"/>
      <c r="BU268" s="268"/>
      <c r="BV268" s="268"/>
      <c r="BW268" s="268"/>
      <c r="BX268" s="268"/>
      <c r="BY268" s="268"/>
      <c r="BZ268" s="268"/>
      <c r="CA268" s="268"/>
      <c r="CB268" s="268"/>
      <c r="CC268" s="268"/>
      <c r="CD268" s="268"/>
      <c r="CE268" s="268"/>
      <c r="CF268" s="268"/>
      <c r="CG268" s="268"/>
      <c r="CH268" s="268"/>
      <c r="CI268" s="268"/>
      <c r="CJ268" s="268"/>
      <c r="CK268" s="268"/>
      <c r="CL268" s="268"/>
      <c r="CM268" s="268"/>
      <c r="CN268" s="268"/>
      <c r="CO268" s="268"/>
      <c r="CP268" s="268"/>
      <c r="CQ268" s="268"/>
      <c r="CR268" s="268"/>
      <c r="CS268" s="268"/>
      <c r="CT268" s="268"/>
      <c r="CU268" s="268"/>
      <c r="CV268" s="268"/>
      <c r="CW268" s="268"/>
      <c r="CX268" s="268"/>
      <c r="CY268" s="268"/>
      <c r="CZ268" s="268"/>
      <c r="DA268" s="268"/>
      <c r="DB268" s="268"/>
      <c r="DC268" s="268"/>
      <c r="DD268" s="268"/>
      <c r="DE268" s="268"/>
      <c r="DF268" s="268"/>
      <c r="DG268" s="268"/>
      <c r="DH268" s="268"/>
      <c r="DI268" s="268"/>
      <c r="DJ268" s="268"/>
      <c r="DK268" s="268"/>
      <c r="DL268" s="268"/>
      <c r="DM268" s="268"/>
      <c r="DN268" s="268"/>
      <c r="DO268" s="268"/>
      <c r="DP268" s="672"/>
    </row>
    <row r="269" spans="1:120" x14ac:dyDescent="0.3">
      <c r="A269" s="676" t="s">
        <v>1286</v>
      </c>
      <c r="B269" s="676"/>
      <c r="C269" s="676"/>
      <c r="D269" s="667" t="s">
        <v>129</v>
      </c>
      <c r="E269" s="668"/>
      <c r="F269" s="46"/>
      <c r="G269" s="47"/>
      <c r="H269" s="47"/>
      <c r="I269" s="269"/>
      <c r="J269" s="270"/>
      <c r="K269" s="298">
        <f>+COUNTIF(L269:DO269, "0-30")+COUNTIF(L269:DO269, "31-60")+COUNTIF(L269:DO269, "61-90")+COUNTIF(L269:DO269, "over 90 days")</f>
        <v>0</v>
      </c>
      <c r="L269" s="271"/>
      <c r="M269" s="271"/>
      <c r="N269" s="271"/>
      <c r="O269" s="271"/>
      <c r="P269" s="271"/>
      <c r="Q269" s="271"/>
      <c r="R269" s="271"/>
      <c r="S269" s="271"/>
      <c r="T269" s="271"/>
      <c r="U269" s="271"/>
      <c r="V269" s="271"/>
      <c r="W269" s="271"/>
      <c r="X269" s="271"/>
      <c r="Y269" s="271"/>
      <c r="Z269" s="271"/>
      <c r="AA269" s="271"/>
      <c r="AB269" s="271"/>
      <c r="AC269" s="271"/>
      <c r="AD269" s="271"/>
      <c r="AE269" s="271"/>
      <c r="AF269" s="271"/>
      <c r="AG269" s="271"/>
      <c r="AH269" s="271"/>
      <c r="AI269" s="271"/>
      <c r="AJ269" s="271"/>
      <c r="AK269" s="271"/>
      <c r="AL269" s="271"/>
      <c r="AM269" s="271"/>
      <c r="AN269" s="271"/>
      <c r="AO269" s="271"/>
      <c r="AP269" s="271"/>
      <c r="AQ269" s="271"/>
      <c r="AR269" s="271"/>
      <c r="AS269" s="271"/>
      <c r="AT269" s="271"/>
      <c r="AU269" s="271"/>
      <c r="AV269" s="271"/>
      <c r="AW269" s="271"/>
      <c r="AX269" s="271"/>
      <c r="AY269" s="271"/>
      <c r="AZ269" s="271"/>
      <c r="BA269" s="271"/>
      <c r="BB269" s="271"/>
      <c r="BC269" s="271"/>
      <c r="BD269" s="271"/>
      <c r="BE269" s="271"/>
      <c r="BF269" s="271"/>
      <c r="BG269" s="271"/>
      <c r="BH269" s="271"/>
      <c r="BI269" s="271"/>
      <c r="BJ269" s="271"/>
      <c r="BK269" s="271"/>
      <c r="BL269" s="271"/>
      <c r="BM269" s="271"/>
      <c r="BN269" s="271"/>
      <c r="BO269" s="271"/>
      <c r="BP269" s="271"/>
      <c r="BQ269" s="271"/>
      <c r="BR269" s="271"/>
      <c r="BS269" s="271"/>
      <c r="BT269" s="271"/>
      <c r="BU269" s="271"/>
      <c r="BV269" s="271"/>
      <c r="BW269" s="271"/>
      <c r="BX269" s="271"/>
      <c r="BY269" s="271"/>
      <c r="BZ269" s="271"/>
      <c r="CA269" s="271"/>
      <c r="CB269" s="271"/>
      <c r="CC269" s="271"/>
      <c r="CD269" s="271"/>
      <c r="CE269" s="271"/>
      <c r="CF269" s="271"/>
      <c r="CG269" s="271"/>
      <c r="CH269" s="271"/>
      <c r="CI269" s="271"/>
      <c r="CJ269" s="271"/>
      <c r="CK269" s="271"/>
      <c r="CL269" s="271"/>
      <c r="CM269" s="271"/>
      <c r="CN269" s="271"/>
      <c r="CO269" s="271"/>
      <c r="CP269" s="271"/>
      <c r="CQ269" s="271"/>
      <c r="CR269" s="271"/>
      <c r="CS269" s="271"/>
      <c r="CT269" s="271"/>
      <c r="CU269" s="271"/>
      <c r="CV269" s="271"/>
      <c r="CW269" s="271"/>
      <c r="CX269" s="271"/>
      <c r="CY269" s="271"/>
      <c r="CZ269" s="271"/>
      <c r="DA269" s="271"/>
      <c r="DB269" s="271"/>
      <c r="DC269" s="271"/>
      <c r="DD269" s="271"/>
      <c r="DE269" s="271"/>
      <c r="DF269" s="271"/>
      <c r="DG269" s="271"/>
      <c r="DH269" s="271"/>
      <c r="DI269" s="271"/>
      <c r="DJ269" s="271"/>
      <c r="DK269" s="271"/>
      <c r="DL269" s="271"/>
      <c r="DM269" s="271"/>
      <c r="DN269" s="271"/>
      <c r="DO269" s="271"/>
      <c r="DP269" s="672"/>
    </row>
    <row r="270" spans="1:120" x14ac:dyDescent="0.3">
      <c r="A270" s="676" t="s">
        <v>1286</v>
      </c>
      <c r="B270" s="676"/>
      <c r="C270" s="676"/>
      <c r="D270" s="656" t="s">
        <v>1288</v>
      </c>
      <c r="E270" s="657"/>
      <c r="F270" s="46"/>
      <c r="G270" s="47"/>
      <c r="H270" s="47"/>
      <c r="I270" s="269"/>
      <c r="J270" s="270"/>
      <c r="K270" s="298">
        <f>+COUNTIF(L269:DO269, "0-30")</f>
        <v>0</v>
      </c>
      <c r="L270" s="289"/>
      <c r="M270" s="290"/>
      <c r="N270" s="290"/>
      <c r="O270" s="290"/>
      <c r="P270" s="290"/>
      <c r="Q270" s="290"/>
      <c r="R270" s="290"/>
      <c r="S270" s="290"/>
      <c r="T270" s="290"/>
      <c r="U270" s="290"/>
      <c r="V270" s="290"/>
      <c r="W270" s="290"/>
      <c r="X270" s="290"/>
      <c r="Y270" s="290"/>
      <c r="Z270" s="290"/>
      <c r="AA270" s="290"/>
      <c r="AB270" s="290"/>
      <c r="AC270" s="290"/>
      <c r="AD270" s="290"/>
      <c r="AE270" s="290"/>
      <c r="AF270" s="290"/>
      <c r="AG270" s="290"/>
      <c r="AH270" s="290"/>
      <c r="AI270" s="290"/>
      <c r="AJ270" s="290"/>
      <c r="AK270" s="290"/>
      <c r="AL270" s="290"/>
      <c r="AM270" s="290"/>
      <c r="AN270" s="290"/>
      <c r="AO270" s="290"/>
      <c r="AP270" s="290"/>
      <c r="AQ270" s="290"/>
      <c r="AR270" s="290"/>
      <c r="AS270" s="290"/>
      <c r="AT270" s="290"/>
      <c r="AU270" s="290"/>
      <c r="AV270" s="290"/>
      <c r="AW270" s="290"/>
      <c r="AX270" s="290"/>
      <c r="AY270" s="290"/>
      <c r="AZ270" s="290"/>
      <c r="BA270" s="290"/>
      <c r="BB270" s="290"/>
      <c r="BC270" s="290"/>
      <c r="BD270" s="290"/>
      <c r="BE270" s="290"/>
      <c r="BF270" s="290"/>
      <c r="BG270" s="290"/>
      <c r="BH270" s="290"/>
      <c r="BI270" s="290"/>
      <c r="BJ270" s="290"/>
      <c r="BK270" s="290"/>
      <c r="BL270" s="290"/>
      <c r="BM270" s="290"/>
      <c r="BN270" s="290"/>
      <c r="BO270" s="290"/>
      <c r="BP270" s="290"/>
      <c r="BQ270" s="290"/>
      <c r="BR270" s="290"/>
      <c r="BS270" s="290"/>
      <c r="BT270" s="290"/>
      <c r="BU270" s="290"/>
      <c r="BV270" s="290"/>
      <c r="BW270" s="290"/>
      <c r="BX270" s="290"/>
      <c r="BY270" s="290"/>
      <c r="BZ270" s="290"/>
      <c r="CA270" s="290"/>
      <c r="CB270" s="290"/>
      <c r="CC270" s="290"/>
      <c r="CD270" s="290"/>
      <c r="CE270" s="290"/>
      <c r="CF270" s="290"/>
      <c r="CG270" s="290"/>
      <c r="CH270" s="290"/>
      <c r="CI270" s="290"/>
      <c r="CJ270" s="290"/>
      <c r="CK270" s="290"/>
      <c r="CL270" s="290"/>
      <c r="CM270" s="290"/>
      <c r="CN270" s="290"/>
      <c r="CO270" s="290"/>
      <c r="CP270" s="290"/>
      <c r="CQ270" s="290"/>
      <c r="CR270" s="290"/>
      <c r="CS270" s="290"/>
      <c r="CT270" s="290"/>
      <c r="CU270" s="290"/>
      <c r="CV270" s="290"/>
      <c r="CW270" s="290"/>
      <c r="CX270" s="290"/>
      <c r="CY270" s="290"/>
      <c r="CZ270" s="290"/>
      <c r="DA270" s="290"/>
      <c r="DB270" s="290"/>
      <c r="DC270" s="290"/>
      <c r="DD270" s="290"/>
      <c r="DE270" s="290"/>
      <c r="DF270" s="290"/>
      <c r="DG270" s="290"/>
      <c r="DH270" s="290"/>
      <c r="DI270" s="290"/>
      <c r="DJ270" s="290"/>
      <c r="DK270" s="290"/>
      <c r="DL270" s="290"/>
      <c r="DM270" s="290"/>
      <c r="DN270" s="290"/>
      <c r="DO270" s="326"/>
      <c r="DP270" s="672"/>
    </row>
    <row r="271" spans="1:120" x14ac:dyDescent="0.3">
      <c r="A271" s="676" t="s">
        <v>1286</v>
      </c>
      <c r="B271" s="676"/>
      <c r="C271" s="676"/>
      <c r="D271" s="656" t="s">
        <v>1289</v>
      </c>
      <c r="E271" s="657"/>
      <c r="F271" s="46"/>
      <c r="G271" s="47"/>
      <c r="H271" s="47"/>
      <c r="I271" s="269"/>
      <c r="J271" s="270"/>
      <c r="K271" s="298">
        <f>+COUNTIF(L269:DO269, "31-60")</f>
        <v>0</v>
      </c>
      <c r="L271" s="291"/>
      <c r="M271" s="292"/>
      <c r="N271" s="292"/>
      <c r="O271" s="292"/>
      <c r="P271" s="292"/>
      <c r="Q271" s="292"/>
      <c r="R271" s="292"/>
      <c r="S271" s="292"/>
      <c r="T271" s="292"/>
      <c r="U271" s="292"/>
      <c r="V271" s="292"/>
      <c r="W271" s="292"/>
      <c r="X271" s="292"/>
      <c r="Y271" s="292"/>
      <c r="Z271" s="292"/>
      <c r="AA271" s="292"/>
      <c r="AB271" s="292"/>
      <c r="AC271" s="292"/>
      <c r="AD271" s="292"/>
      <c r="AE271" s="292"/>
      <c r="AF271" s="292"/>
      <c r="AG271" s="292"/>
      <c r="AH271" s="292"/>
      <c r="AI271" s="292"/>
      <c r="AJ271" s="292"/>
      <c r="AK271" s="292"/>
      <c r="AL271" s="292"/>
      <c r="AM271" s="292"/>
      <c r="AN271" s="292"/>
      <c r="AO271" s="292"/>
      <c r="AP271" s="292"/>
      <c r="AQ271" s="292"/>
      <c r="AR271" s="292"/>
      <c r="AS271" s="292"/>
      <c r="AT271" s="292"/>
      <c r="AU271" s="292"/>
      <c r="AV271" s="292"/>
      <c r="AW271" s="292"/>
      <c r="AX271" s="292"/>
      <c r="AY271" s="292"/>
      <c r="AZ271" s="292"/>
      <c r="BA271" s="292"/>
      <c r="BB271" s="292"/>
      <c r="BC271" s="292"/>
      <c r="BD271" s="292"/>
      <c r="BE271" s="292"/>
      <c r="BF271" s="292"/>
      <c r="BG271" s="292"/>
      <c r="BH271" s="292"/>
      <c r="BI271" s="292"/>
      <c r="BJ271" s="292"/>
      <c r="BK271" s="292"/>
      <c r="BL271" s="292"/>
      <c r="BM271" s="292"/>
      <c r="BN271" s="292"/>
      <c r="BO271" s="292"/>
      <c r="BP271" s="292"/>
      <c r="BQ271" s="292"/>
      <c r="BR271" s="292"/>
      <c r="BS271" s="292"/>
      <c r="BT271" s="292"/>
      <c r="BU271" s="292"/>
      <c r="BV271" s="292"/>
      <c r="BW271" s="292"/>
      <c r="BX271" s="292"/>
      <c r="BY271" s="292"/>
      <c r="BZ271" s="292"/>
      <c r="CA271" s="292"/>
      <c r="CB271" s="292"/>
      <c r="CC271" s="292"/>
      <c r="CD271" s="292"/>
      <c r="CE271" s="292"/>
      <c r="CF271" s="292"/>
      <c r="CG271" s="292"/>
      <c r="CH271" s="292"/>
      <c r="CI271" s="292"/>
      <c r="CJ271" s="292"/>
      <c r="CK271" s="292"/>
      <c r="CL271" s="292"/>
      <c r="CM271" s="292"/>
      <c r="CN271" s="292"/>
      <c r="CO271" s="292"/>
      <c r="CP271" s="292"/>
      <c r="CQ271" s="292"/>
      <c r="CR271" s="292"/>
      <c r="CS271" s="292"/>
      <c r="CT271" s="292"/>
      <c r="CU271" s="292"/>
      <c r="CV271" s="292"/>
      <c r="CW271" s="292"/>
      <c r="CX271" s="292"/>
      <c r="CY271" s="292"/>
      <c r="CZ271" s="292"/>
      <c r="DA271" s="292"/>
      <c r="DB271" s="292"/>
      <c r="DC271" s="292"/>
      <c r="DD271" s="292"/>
      <c r="DE271" s="292"/>
      <c r="DF271" s="292"/>
      <c r="DG271" s="292"/>
      <c r="DH271" s="292"/>
      <c r="DI271" s="292"/>
      <c r="DJ271" s="292"/>
      <c r="DK271" s="292"/>
      <c r="DL271" s="292"/>
      <c r="DM271" s="292"/>
      <c r="DN271" s="292"/>
      <c r="DO271" s="327"/>
      <c r="DP271" s="672"/>
    </row>
    <row r="272" spans="1:120" x14ac:dyDescent="0.3">
      <c r="A272" s="676" t="s">
        <v>1286</v>
      </c>
      <c r="B272" s="676"/>
      <c r="C272" s="676"/>
      <c r="D272" s="656" t="s">
        <v>1290</v>
      </c>
      <c r="E272" s="657"/>
      <c r="F272" s="46"/>
      <c r="G272" s="47"/>
      <c r="H272" s="47"/>
      <c r="I272" s="269"/>
      <c r="J272" s="270"/>
      <c r="K272" s="298">
        <f>+COUNTIF(L269:DO269, "61-90")</f>
        <v>0</v>
      </c>
      <c r="L272" s="291"/>
      <c r="M272" s="292"/>
      <c r="N272" s="292"/>
      <c r="O272" s="292"/>
      <c r="P272" s="292"/>
      <c r="Q272" s="292"/>
      <c r="R272" s="292"/>
      <c r="S272" s="292"/>
      <c r="T272" s="292"/>
      <c r="U272" s="292"/>
      <c r="V272" s="292"/>
      <c r="W272" s="292"/>
      <c r="X272" s="292"/>
      <c r="Y272" s="292"/>
      <c r="Z272" s="292"/>
      <c r="AA272" s="292"/>
      <c r="AB272" s="292"/>
      <c r="AC272" s="292"/>
      <c r="AD272" s="292"/>
      <c r="AE272" s="292"/>
      <c r="AF272" s="292"/>
      <c r="AG272" s="292"/>
      <c r="AH272" s="292"/>
      <c r="AI272" s="292"/>
      <c r="AJ272" s="292"/>
      <c r="AK272" s="292"/>
      <c r="AL272" s="292"/>
      <c r="AM272" s="292"/>
      <c r="AN272" s="292"/>
      <c r="AO272" s="292"/>
      <c r="AP272" s="292"/>
      <c r="AQ272" s="292"/>
      <c r="AR272" s="292"/>
      <c r="AS272" s="292"/>
      <c r="AT272" s="292"/>
      <c r="AU272" s="292"/>
      <c r="AV272" s="292"/>
      <c r="AW272" s="292"/>
      <c r="AX272" s="292"/>
      <c r="AY272" s="292"/>
      <c r="AZ272" s="292"/>
      <c r="BA272" s="292"/>
      <c r="BB272" s="292"/>
      <c r="BC272" s="292"/>
      <c r="BD272" s="292"/>
      <c r="BE272" s="292"/>
      <c r="BF272" s="292"/>
      <c r="BG272" s="292"/>
      <c r="BH272" s="292"/>
      <c r="BI272" s="292"/>
      <c r="BJ272" s="292"/>
      <c r="BK272" s="292"/>
      <c r="BL272" s="292"/>
      <c r="BM272" s="292"/>
      <c r="BN272" s="292"/>
      <c r="BO272" s="292"/>
      <c r="BP272" s="292"/>
      <c r="BQ272" s="292"/>
      <c r="BR272" s="292"/>
      <c r="BS272" s="292"/>
      <c r="BT272" s="292"/>
      <c r="BU272" s="292"/>
      <c r="BV272" s="292"/>
      <c r="BW272" s="292"/>
      <c r="BX272" s="292"/>
      <c r="BY272" s="292"/>
      <c r="BZ272" s="292"/>
      <c r="CA272" s="292"/>
      <c r="CB272" s="292"/>
      <c r="CC272" s="292"/>
      <c r="CD272" s="292"/>
      <c r="CE272" s="292"/>
      <c r="CF272" s="292"/>
      <c r="CG272" s="292"/>
      <c r="CH272" s="292"/>
      <c r="CI272" s="292"/>
      <c r="CJ272" s="292"/>
      <c r="CK272" s="292"/>
      <c r="CL272" s="292"/>
      <c r="CM272" s="292"/>
      <c r="CN272" s="292"/>
      <c r="CO272" s="292"/>
      <c r="CP272" s="292"/>
      <c r="CQ272" s="292"/>
      <c r="CR272" s="292"/>
      <c r="CS272" s="292"/>
      <c r="CT272" s="292"/>
      <c r="CU272" s="292"/>
      <c r="CV272" s="292"/>
      <c r="CW272" s="292"/>
      <c r="CX272" s="292"/>
      <c r="CY272" s="292"/>
      <c r="CZ272" s="292"/>
      <c r="DA272" s="292"/>
      <c r="DB272" s="292"/>
      <c r="DC272" s="292"/>
      <c r="DD272" s="292"/>
      <c r="DE272" s="292"/>
      <c r="DF272" s="292"/>
      <c r="DG272" s="292"/>
      <c r="DH272" s="292"/>
      <c r="DI272" s="292"/>
      <c r="DJ272" s="292"/>
      <c r="DK272" s="292"/>
      <c r="DL272" s="292"/>
      <c r="DM272" s="292"/>
      <c r="DN272" s="292"/>
      <c r="DO272" s="327"/>
      <c r="DP272" s="672"/>
    </row>
    <row r="273" spans="1:120" x14ac:dyDescent="0.3">
      <c r="A273" s="676" t="s">
        <v>1286</v>
      </c>
      <c r="B273" s="676"/>
      <c r="C273" s="676"/>
      <c r="D273" s="677" t="s">
        <v>1291</v>
      </c>
      <c r="E273" s="678"/>
      <c r="F273" s="46"/>
      <c r="G273" s="47"/>
      <c r="H273" s="47"/>
      <c r="I273" s="269"/>
      <c r="J273" s="270"/>
      <c r="K273" s="298">
        <f>+COUNTIF(L269:DO269, "over 90 days")</f>
        <v>0</v>
      </c>
      <c r="L273" s="293"/>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4"/>
      <c r="AK273" s="294"/>
      <c r="AL273" s="294"/>
      <c r="AM273" s="294"/>
      <c r="AN273" s="294"/>
      <c r="AO273" s="294"/>
      <c r="AP273" s="294"/>
      <c r="AQ273" s="294"/>
      <c r="AR273" s="294"/>
      <c r="AS273" s="294"/>
      <c r="AT273" s="294"/>
      <c r="AU273" s="294"/>
      <c r="AV273" s="294"/>
      <c r="AW273" s="294"/>
      <c r="AX273" s="294"/>
      <c r="AY273" s="294"/>
      <c r="AZ273" s="294"/>
      <c r="BA273" s="294"/>
      <c r="BB273" s="294"/>
      <c r="BC273" s="294"/>
      <c r="BD273" s="294"/>
      <c r="BE273" s="294"/>
      <c r="BF273" s="294"/>
      <c r="BG273" s="294"/>
      <c r="BH273" s="294"/>
      <c r="BI273" s="294"/>
      <c r="BJ273" s="294"/>
      <c r="BK273" s="294"/>
      <c r="BL273" s="294"/>
      <c r="BM273" s="294"/>
      <c r="BN273" s="294"/>
      <c r="BO273" s="294"/>
      <c r="BP273" s="294"/>
      <c r="BQ273" s="294"/>
      <c r="BR273" s="294"/>
      <c r="BS273" s="294"/>
      <c r="BT273" s="294"/>
      <c r="BU273" s="294"/>
      <c r="BV273" s="294"/>
      <c r="BW273" s="294"/>
      <c r="BX273" s="294"/>
      <c r="BY273" s="294"/>
      <c r="BZ273" s="294"/>
      <c r="CA273" s="294"/>
      <c r="CB273" s="294"/>
      <c r="CC273" s="294"/>
      <c r="CD273" s="294"/>
      <c r="CE273" s="294"/>
      <c r="CF273" s="294"/>
      <c r="CG273" s="294"/>
      <c r="CH273" s="294"/>
      <c r="CI273" s="294"/>
      <c r="CJ273" s="294"/>
      <c r="CK273" s="294"/>
      <c r="CL273" s="294"/>
      <c r="CM273" s="294"/>
      <c r="CN273" s="294"/>
      <c r="CO273" s="294"/>
      <c r="CP273" s="294"/>
      <c r="CQ273" s="294"/>
      <c r="CR273" s="294"/>
      <c r="CS273" s="294"/>
      <c r="CT273" s="294"/>
      <c r="CU273" s="294"/>
      <c r="CV273" s="294"/>
      <c r="CW273" s="294"/>
      <c r="CX273" s="294"/>
      <c r="CY273" s="294"/>
      <c r="CZ273" s="294"/>
      <c r="DA273" s="294"/>
      <c r="DB273" s="294"/>
      <c r="DC273" s="294"/>
      <c r="DD273" s="294"/>
      <c r="DE273" s="294"/>
      <c r="DF273" s="294"/>
      <c r="DG273" s="294"/>
      <c r="DH273" s="294"/>
      <c r="DI273" s="294"/>
      <c r="DJ273" s="294"/>
      <c r="DK273" s="294"/>
      <c r="DL273" s="294"/>
      <c r="DM273" s="294"/>
      <c r="DN273" s="294"/>
      <c r="DO273" s="328"/>
      <c r="DP273" s="672"/>
    </row>
    <row r="274" spans="1:120" ht="14.5" thickBot="1" x14ac:dyDescent="0.35">
      <c r="A274" s="679" t="s">
        <v>1286</v>
      </c>
      <c r="B274" s="679"/>
      <c r="C274" s="679"/>
      <c r="D274" s="680" t="s">
        <v>1292</v>
      </c>
      <c r="E274" s="681"/>
      <c r="F274" s="57"/>
      <c r="G274" s="58"/>
      <c r="H274" s="58"/>
      <c r="I274" s="48"/>
      <c r="J274" s="49"/>
      <c r="K274" s="297">
        <f>+COUNTIF(L274:DO274, "Yes c.")</f>
        <v>0</v>
      </c>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16"/>
      <c r="BS274" s="316"/>
      <c r="BT274" s="316"/>
      <c r="BU274" s="316"/>
      <c r="BV274" s="316"/>
      <c r="BW274" s="316"/>
      <c r="BX274" s="316"/>
      <c r="BY274" s="316"/>
      <c r="BZ274" s="316"/>
      <c r="CA274" s="316"/>
      <c r="CB274" s="316"/>
      <c r="CC274" s="316"/>
      <c r="CD274" s="316"/>
      <c r="CE274" s="316"/>
      <c r="CF274" s="316"/>
      <c r="CG274" s="316"/>
      <c r="CH274" s="316"/>
      <c r="CI274" s="316"/>
      <c r="CJ274" s="316"/>
      <c r="CK274" s="316"/>
      <c r="CL274" s="316"/>
      <c r="CM274" s="316"/>
      <c r="CN274" s="316"/>
      <c r="CO274" s="316"/>
      <c r="CP274" s="316"/>
      <c r="CQ274" s="316"/>
      <c r="CR274" s="316"/>
      <c r="CS274" s="316"/>
      <c r="CT274" s="316"/>
      <c r="CU274" s="316"/>
      <c r="CV274" s="316"/>
      <c r="CW274" s="316"/>
      <c r="CX274" s="316"/>
      <c r="CY274" s="316"/>
      <c r="CZ274" s="316"/>
      <c r="DA274" s="316"/>
      <c r="DB274" s="316"/>
      <c r="DC274" s="316"/>
      <c r="DD274" s="316"/>
      <c r="DE274" s="316"/>
      <c r="DF274" s="316"/>
      <c r="DG274" s="316"/>
      <c r="DH274" s="316"/>
      <c r="DI274" s="316"/>
      <c r="DJ274" s="316"/>
      <c r="DK274" s="316"/>
      <c r="DL274" s="316"/>
      <c r="DM274" s="316"/>
      <c r="DN274" s="316"/>
      <c r="DO274" s="316"/>
      <c r="DP274" s="723"/>
    </row>
    <row r="275" spans="1:120" ht="25" x14ac:dyDescent="0.3">
      <c r="A275" s="569" t="s">
        <v>1284</v>
      </c>
      <c r="B275" s="38">
        <v>54</v>
      </c>
      <c r="C275" s="569" t="s">
        <v>1300</v>
      </c>
      <c r="D275" s="39" t="s">
        <v>1309</v>
      </c>
      <c r="E275" s="56" t="str">
        <f>IF(F275=0,"",IF(F275=G275,"N/A",IF(ISERROR(J275/I275),1,J275/I275)))</f>
        <v/>
      </c>
      <c r="F275" s="40">
        <f>COUNTIF(L275:DO275,"1 Yes")+COUNTIF(L275:DO275,"2 No")+COUNTIF(L275:DO275,"3 No")+COUNTIF(L275:DO275,"4 N/A")</f>
        <v>0</v>
      </c>
      <c r="G275" s="40">
        <f>COUNTIF(L275:DO275,"4 N/A")</f>
        <v>0</v>
      </c>
      <c r="H275" s="41">
        <f>COUNTIF(L275:DO275, "2 No")+COUNTIF(L275:DO275, "3 No")</f>
        <v>0</v>
      </c>
      <c r="I275" s="37">
        <f>COUNTIF(L275:DO275,"1 Yes")+COUNTIF(L275:DO275, "2 No")+COUNTIF(L275:DO275,"3 No")</f>
        <v>0</v>
      </c>
      <c r="J275" s="25">
        <f>+COUNTIF(L275:DO275, "1 Yes")</f>
        <v>0</v>
      </c>
      <c r="K275" s="449"/>
      <c r="L275" s="267"/>
      <c r="M275" s="267"/>
      <c r="N275" s="267"/>
      <c r="O275" s="267"/>
      <c r="P275" s="267"/>
      <c r="Q275" s="267"/>
      <c r="R275" s="267"/>
      <c r="S275" s="267"/>
      <c r="T275" s="267"/>
      <c r="U275" s="267"/>
      <c r="V275" s="267"/>
      <c r="W275" s="267"/>
      <c r="X275" s="267"/>
      <c r="Y275" s="267"/>
      <c r="Z275" s="267"/>
      <c r="AA275" s="267"/>
      <c r="AB275" s="267"/>
      <c r="AC275" s="267"/>
      <c r="AD275" s="267"/>
      <c r="AE275" s="267"/>
      <c r="AF275" s="267"/>
      <c r="AG275" s="267"/>
      <c r="AH275" s="267"/>
      <c r="AI275" s="267"/>
      <c r="AJ275" s="267"/>
      <c r="AK275" s="267"/>
      <c r="AL275" s="267"/>
      <c r="AM275" s="267"/>
      <c r="AN275" s="267"/>
      <c r="AO275" s="267"/>
      <c r="AP275" s="267"/>
      <c r="AQ275" s="267"/>
      <c r="AR275" s="267"/>
      <c r="AS275" s="267"/>
      <c r="AT275" s="267"/>
      <c r="AU275" s="267"/>
      <c r="AV275" s="267"/>
      <c r="AW275" s="267"/>
      <c r="AX275" s="267"/>
      <c r="AY275" s="267"/>
      <c r="AZ275" s="267"/>
      <c r="BA275" s="267"/>
      <c r="BB275" s="267"/>
      <c r="BC275" s="267"/>
      <c r="BD275" s="267"/>
      <c r="BE275" s="267"/>
      <c r="BF275" s="267"/>
      <c r="BG275" s="267"/>
      <c r="BH275" s="267"/>
      <c r="BI275" s="267"/>
      <c r="BJ275" s="267"/>
      <c r="BK275" s="267"/>
      <c r="BL275" s="267"/>
      <c r="BM275" s="267"/>
      <c r="BN275" s="267"/>
      <c r="BO275" s="267"/>
      <c r="BP275" s="267"/>
      <c r="BQ275" s="267"/>
      <c r="BR275" s="267"/>
      <c r="BS275" s="267"/>
      <c r="BT275" s="267"/>
      <c r="BU275" s="267"/>
      <c r="BV275" s="267"/>
      <c r="BW275" s="267"/>
      <c r="BX275" s="267"/>
      <c r="BY275" s="267"/>
      <c r="BZ275" s="267"/>
      <c r="CA275" s="267"/>
      <c r="CB275" s="267"/>
      <c r="CC275" s="267"/>
      <c r="CD275" s="267"/>
      <c r="CE275" s="267"/>
      <c r="CF275" s="267"/>
      <c r="CG275" s="267"/>
      <c r="CH275" s="267"/>
      <c r="CI275" s="267"/>
      <c r="CJ275" s="267"/>
      <c r="CK275" s="267"/>
      <c r="CL275" s="267"/>
      <c r="CM275" s="267"/>
      <c r="CN275" s="267"/>
      <c r="CO275" s="267"/>
      <c r="CP275" s="267"/>
      <c r="CQ275" s="267"/>
      <c r="CR275" s="267"/>
      <c r="CS275" s="267"/>
      <c r="CT275" s="267"/>
      <c r="CU275" s="267"/>
      <c r="CV275" s="267"/>
      <c r="CW275" s="267"/>
      <c r="CX275" s="267"/>
      <c r="CY275" s="267"/>
      <c r="CZ275" s="267"/>
      <c r="DA275" s="267"/>
      <c r="DB275" s="267"/>
      <c r="DC275" s="267"/>
      <c r="DD275" s="267"/>
      <c r="DE275" s="267"/>
      <c r="DF275" s="267"/>
      <c r="DG275" s="267"/>
      <c r="DH275" s="267"/>
      <c r="DI275" s="267"/>
      <c r="DJ275" s="267"/>
      <c r="DK275" s="267"/>
      <c r="DL275" s="267"/>
      <c r="DM275" s="267"/>
      <c r="DN275" s="267"/>
      <c r="DO275" s="267"/>
      <c r="DP275" s="671"/>
    </row>
    <row r="276" spans="1:120" x14ac:dyDescent="0.3">
      <c r="A276" s="676" t="s">
        <v>1286</v>
      </c>
      <c r="B276" s="676"/>
      <c r="C276" s="676"/>
      <c r="D276" s="659" t="s">
        <v>1310</v>
      </c>
      <c r="E276" s="660"/>
      <c r="F276" s="42"/>
      <c r="G276" s="43"/>
      <c r="H276" s="43"/>
      <c r="I276" s="44"/>
      <c r="J276" s="45"/>
      <c r="K276" s="298">
        <f>+COUNTIF(L276:DO276, "Yes a.")</f>
        <v>0</v>
      </c>
      <c r="L276" s="268"/>
      <c r="M276" s="268"/>
      <c r="N276" s="268"/>
      <c r="O276" s="268"/>
      <c r="P276" s="268"/>
      <c r="Q276" s="268"/>
      <c r="R276" s="268"/>
      <c r="S276" s="268"/>
      <c r="T276" s="268"/>
      <c r="U276" s="268"/>
      <c r="V276" s="268"/>
      <c r="W276" s="268"/>
      <c r="X276" s="268"/>
      <c r="Y276" s="268"/>
      <c r="Z276" s="268"/>
      <c r="AA276" s="268"/>
      <c r="AB276" s="268"/>
      <c r="AC276" s="268"/>
      <c r="AD276" s="268"/>
      <c r="AE276" s="268"/>
      <c r="AF276" s="268"/>
      <c r="AG276" s="268"/>
      <c r="AH276" s="268"/>
      <c r="AI276" s="268"/>
      <c r="AJ276" s="268"/>
      <c r="AK276" s="268"/>
      <c r="AL276" s="268"/>
      <c r="AM276" s="268"/>
      <c r="AN276" s="268"/>
      <c r="AO276" s="268"/>
      <c r="AP276" s="268"/>
      <c r="AQ276" s="268"/>
      <c r="AR276" s="268"/>
      <c r="AS276" s="268"/>
      <c r="AT276" s="268"/>
      <c r="AU276" s="268"/>
      <c r="AV276" s="268"/>
      <c r="AW276" s="268"/>
      <c r="AX276" s="268"/>
      <c r="AY276" s="268"/>
      <c r="AZ276" s="268"/>
      <c r="BA276" s="268"/>
      <c r="BB276" s="268"/>
      <c r="BC276" s="268"/>
      <c r="BD276" s="268"/>
      <c r="BE276" s="268"/>
      <c r="BF276" s="268"/>
      <c r="BG276" s="268"/>
      <c r="BH276" s="268"/>
      <c r="BI276" s="268"/>
      <c r="BJ276" s="268"/>
      <c r="BK276" s="268"/>
      <c r="BL276" s="268"/>
      <c r="BM276" s="268"/>
      <c r="BN276" s="268"/>
      <c r="BO276" s="268"/>
      <c r="BP276" s="268"/>
      <c r="BQ276" s="268"/>
      <c r="BR276" s="268"/>
      <c r="BS276" s="268"/>
      <c r="BT276" s="268"/>
      <c r="BU276" s="268"/>
      <c r="BV276" s="268"/>
      <c r="BW276" s="268"/>
      <c r="BX276" s="268"/>
      <c r="BY276" s="268"/>
      <c r="BZ276" s="268"/>
      <c r="CA276" s="268"/>
      <c r="CB276" s="268"/>
      <c r="CC276" s="268"/>
      <c r="CD276" s="268"/>
      <c r="CE276" s="268"/>
      <c r="CF276" s="268"/>
      <c r="CG276" s="268"/>
      <c r="CH276" s="268"/>
      <c r="CI276" s="268"/>
      <c r="CJ276" s="268"/>
      <c r="CK276" s="268"/>
      <c r="CL276" s="268"/>
      <c r="CM276" s="268"/>
      <c r="CN276" s="268"/>
      <c r="CO276" s="268"/>
      <c r="CP276" s="268"/>
      <c r="CQ276" s="268"/>
      <c r="CR276" s="268"/>
      <c r="CS276" s="268"/>
      <c r="CT276" s="268"/>
      <c r="CU276" s="268"/>
      <c r="CV276" s="268"/>
      <c r="CW276" s="268"/>
      <c r="CX276" s="268"/>
      <c r="CY276" s="268"/>
      <c r="CZ276" s="268"/>
      <c r="DA276" s="268"/>
      <c r="DB276" s="268"/>
      <c r="DC276" s="268"/>
      <c r="DD276" s="268"/>
      <c r="DE276" s="268"/>
      <c r="DF276" s="268"/>
      <c r="DG276" s="268"/>
      <c r="DH276" s="268"/>
      <c r="DI276" s="268"/>
      <c r="DJ276" s="268"/>
      <c r="DK276" s="268"/>
      <c r="DL276" s="268"/>
      <c r="DM276" s="268"/>
      <c r="DN276" s="268"/>
      <c r="DO276" s="320"/>
      <c r="DP276" s="672"/>
    </row>
    <row r="277" spans="1:120" x14ac:dyDescent="0.3">
      <c r="A277" s="676" t="s">
        <v>1286</v>
      </c>
      <c r="B277" s="676"/>
      <c r="C277" s="676"/>
      <c r="D277" s="659" t="s">
        <v>1311</v>
      </c>
      <c r="E277" s="660"/>
      <c r="F277" s="46"/>
      <c r="G277" s="47"/>
      <c r="H277" s="47"/>
      <c r="I277" s="44"/>
      <c r="J277" s="45"/>
      <c r="K277" s="298">
        <f>+COUNTIF(L277:DO277, "Yes b.")</f>
        <v>0</v>
      </c>
      <c r="L277" s="268"/>
      <c r="M277" s="268"/>
      <c r="N277" s="268"/>
      <c r="O277" s="268"/>
      <c r="P277" s="268"/>
      <c r="Q277" s="268"/>
      <c r="R277" s="268"/>
      <c r="S277" s="268"/>
      <c r="T277" s="268"/>
      <c r="U277" s="268"/>
      <c r="V277" s="268"/>
      <c r="W277" s="268"/>
      <c r="X277" s="268"/>
      <c r="Y277" s="268"/>
      <c r="Z277" s="268"/>
      <c r="AA277" s="268"/>
      <c r="AB277" s="268"/>
      <c r="AC277" s="268"/>
      <c r="AD277" s="268"/>
      <c r="AE277" s="268"/>
      <c r="AF277" s="268"/>
      <c r="AG277" s="268"/>
      <c r="AH277" s="268"/>
      <c r="AI277" s="268"/>
      <c r="AJ277" s="268"/>
      <c r="AK277" s="268"/>
      <c r="AL277" s="268"/>
      <c r="AM277" s="268"/>
      <c r="AN277" s="268"/>
      <c r="AO277" s="268"/>
      <c r="AP277" s="268"/>
      <c r="AQ277" s="268"/>
      <c r="AR277" s="268"/>
      <c r="AS277" s="268"/>
      <c r="AT277" s="268"/>
      <c r="AU277" s="268"/>
      <c r="AV277" s="268"/>
      <c r="AW277" s="268"/>
      <c r="AX277" s="268"/>
      <c r="AY277" s="268"/>
      <c r="AZ277" s="268"/>
      <c r="BA277" s="268"/>
      <c r="BB277" s="268"/>
      <c r="BC277" s="268"/>
      <c r="BD277" s="268"/>
      <c r="BE277" s="268"/>
      <c r="BF277" s="268"/>
      <c r="BG277" s="268"/>
      <c r="BH277" s="268"/>
      <c r="BI277" s="268"/>
      <c r="BJ277" s="268"/>
      <c r="BK277" s="268"/>
      <c r="BL277" s="268"/>
      <c r="BM277" s="268"/>
      <c r="BN277" s="268"/>
      <c r="BO277" s="268"/>
      <c r="BP277" s="268"/>
      <c r="BQ277" s="268"/>
      <c r="BR277" s="268"/>
      <c r="BS277" s="268"/>
      <c r="BT277" s="268"/>
      <c r="BU277" s="268"/>
      <c r="BV277" s="268"/>
      <c r="BW277" s="268"/>
      <c r="BX277" s="268"/>
      <c r="BY277" s="268"/>
      <c r="BZ277" s="268"/>
      <c r="CA277" s="268"/>
      <c r="CB277" s="268"/>
      <c r="CC277" s="268"/>
      <c r="CD277" s="268"/>
      <c r="CE277" s="268"/>
      <c r="CF277" s="268"/>
      <c r="CG277" s="268"/>
      <c r="CH277" s="268"/>
      <c r="CI277" s="268"/>
      <c r="CJ277" s="268"/>
      <c r="CK277" s="268"/>
      <c r="CL277" s="268"/>
      <c r="CM277" s="268"/>
      <c r="CN277" s="268"/>
      <c r="CO277" s="268"/>
      <c r="CP277" s="268"/>
      <c r="CQ277" s="268"/>
      <c r="CR277" s="268"/>
      <c r="CS277" s="268"/>
      <c r="CT277" s="268"/>
      <c r="CU277" s="268"/>
      <c r="CV277" s="268"/>
      <c r="CW277" s="268"/>
      <c r="CX277" s="268"/>
      <c r="CY277" s="268"/>
      <c r="CZ277" s="268"/>
      <c r="DA277" s="268"/>
      <c r="DB277" s="268"/>
      <c r="DC277" s="268"/>
      <c r="DD277" s="268"/>
      <c r="DE277" s="268"/>
      <c r="DF277" s="268"/>
      <c r="DG277" s="268"/>
      <c r="DH277" s="268"/>
      <c r="DI277" s="268"/>
      <c r="DJ277" s="268"/>
      <c r="DK277" s="268"/>
      <c r="DL277" s="268"/>
      <c r="DM277" s="268"/>
      <c r="DN277" s="268"/>
      <c r="DO277" s="320"/>
      <c r="DP277" s="672"/>
    </row>
    <row r="278" spans="1:120" ht="30" customHeight="1" x14ac:dyDescent="0.3">
      <c r="A278" s="676" t="s">
        <v>1286</v>
      </c>
      <c r="B278" s="676"/>
      <c r="C278" s="676"/>
      <c r="D278" s="659" t="s">
        <v>1312</v>
      </c>
      <c r="E278" s="660"/>
      <c r="F278" s="46"/>
      <c r="G278" s="47"/>
      <c r="H278" s="47"/>
      <c r="I278" s="44"/>
      <c r="J278" s="45"/>
      <c r="K278" s="298">
        <f>+COUNTIF(L278:DO278, "Yes c.")</f>
        <v>0</v>
      </c>
      <c r="L278" s="268"/>
      <c r="M278" s="268"/>
      <c r="N278" s="268"/>
      <c r="O278" s="268"/>
      <c r="P278" s="268"/>
      <c r="Q278" s="268"/>
      <c r="R278" s="268"/>
      <c r="S278" s="268"/>
      <c r="T278" s="268"/>
      <c r="U278" s="268"/>
      <c r="V278" s="268"/>
      <c r="W278" s="268"/>
      <c r="X278" s="268"/>
      <c r="Y278" s="268"/>
      <c r="Z278" s="268"/>
      <c r="AA278" s="268"/>
      <c r="AB278" s="268"/>
      <c r="AC278" s="268"/>
      <c r="AD278" s="268"/>
      <c r="AE278" s="268"/>
      <c r="AF278" s="268"/>
      <c r="AG278" s="268"/>
      <c r="AH278" s="268"/>
      <c r="AI278" s="268"/>
      <c r="AJ278" s="268"/>
      <c r="AK278" s="268"/>
      <c r="AL278" s="268"/>
      <c r="AM278" s="268"/>
      <c r="AN278" s="268"/>
      <c r="AO278" s="268"/>
      <c r="AP278" s="268"/>
      <c r="AQ278" s="268"/>
      <c r="AR278" s="268"/>
      <c r="AS278" s="268"/>
      <c r="AT278" s="268"/>
      <c r="AU278" s="268"/>
      <c r="AV278" s="268"/>
      <c r="AW278" s="268"/>
      <c r="AX278" s="268"/>
      <c r="AY278" s="268"/>
      <c r="AZ278" s="268"/>
      <c r="BA278" s="268"/>
      <c r="BB278" s="268"/>
      <c r="BC278" s="268"/>
      <c r="BD278" s="268"/>
      <c r="BE278" s="268"/>
      <c r="BF278" s="268"/>
      <c r="BG278" s="268"/>
      <c r="BH278" s="268"/>
      <c r="BI278" s="268"/>
      <c r="BJ278" s="268"/>
      <c r="BK278" s="268"/>
      <c r="BL278" s="268"/>
      <c r="BM278" s="268"/>
      <c r="BN278" s="268"/>
      <c r="BO278" s="268"/>
      <c r="BP278" s="268"/>
      <c r="BQ278" s="268"/>
      <c r="BR278" s="268"/>
      <c r="BS278" s="268"/>
      <c r="BT278" s="268"/>
      <c r="BU278" s="268"/>
      <c r="BV278" s="268"/>
      <c r="BW278" s="268"/>
      <c r="BX278" s="268"/>
      <c r="BY278" s="268"/>
      <c r="BZ278" s="268"/>
      <c r="CA278" s="268"/>
      <c r="CB278" s="268"/>
      <c r="CC278" s="268"/>
      <c r="CD278" s="268"/>
      <c r="CE278" s="268"/>
      <c r="CF278" s="268"/>
      <c r="CG278" s="268"/>
      <c r="CH278" s="268"/>
      <c r="CI278" s="268"/>
      <c r="CJ278" s="268"/>
      <c r="CK278" s="268"/>
      <c r="CL278" s="268"/>
      <c r="CM278" s="268"/>
      <c r="CN278" s="268"/>
      <c r="CO278" s="268"/>
      <c r="CP278" s="268"/>
      <c r="CQ278" s="268"/>
      <c r="CR278" s="268"/>
      <c r="CS278" s="268"/>
      <c r="CT278" s="268"/>
      <c r="CU278" s="268"/>
      <c r="CV278" s="268"/>
      <c r="CW278" s="268"/>
      <c r="CX278" s="268"/>
      <c r="CY278" s="268"/>
      <c r="CZ278" s="268"/>
      <c r="DA278" s="268"/>
      <c r="DB278" s="268"/>
      <c r="DC278" s="268"/>
      <c r="DD278" s="268"/>
      <c r="DE278" s="268"/>
      <c r="DF278" s="268"/>
      <c r="DG278" s="268"/>
      <c r="DH278" s="268"/>
      <c r="DI278" s="268"/>
      <c r="DJ278" s="268"/>
      <c r="DK278" s="268"/>
      <c r="DL278" s="268"/>
      <c r="DM278" s="268"/>
      <c r="DN278" s="268"/>
      <c r="DO278" s="320"/>
      <c r="DP278" s="672"/>
    </row>
    <row r="279" spans="1:120" x14ac:dyDescent="0.3">
      <c r="A279" s="676" t="s">
        <v>1286</v>
      </c>
      <c r="B279" s="676"/>
      <c r="C279" s="676"/>
      <c r="D279" s="659" t="s">
        <v>1250</v>
      </c>
      <c r="E279" s="660"/>
      <c r="F279" s="46"/>
      <c r="G279" s="47"/>
      <c r="H279" s="47"/>
      <c r="I279" s="44"/>
      <c r="J279" s="45"/>
      <c r="K279" s="298">
        <f>+COUNTIF(L279:DO279, "Yes d.")</f>
        <v>0</v>
      </c>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1"/>
      <c r="AJ279" s="271"/>
      <c r="AK279" s="271"/>
      <c r="AL279" s="271"/>
      <c r="AM279" s="271"/>
      <c r="AN279" s="271"/>
      <c r="AO279" s="271"/>
      <c r="AP279" s="271"/>
      <c r="AQ279" s="271"/>
      <c r="AR279" s="271"/>
      <c r="AS279" s="271"/>
      <c r="AT279" s="271"/>
      <c r="AU279" s="271"/>
      <c r="AV279" s="271"/>
      <c r="AW279" s="271"/>
      <c r="AX279" s="271"/>
      <c r="AY279" s="271"/>
      <c r="AZ279" s="271"/>
      <c r="BA279" s="271"/>
      <c r="BB279" s="271"/>
      <c r="BC279" s="271"/>
      <c r="BD279" s="271"/>
      <c r="BE279" s="271"/>
      <c r="BF279" s="271"/>
      <c r="BG279" s="271"/>
      <c r="BH279" s="271"/>
      <c r="BI279" s="271"/>
      <c r="BJ279" s="271"/>
      <c r="BK279" s="271"/>
      <c r="BL279" s="271"/>
      <c r="BM279" s="271"/>
      <c r="BN279" s="271"/>
      <c r="BO279" s="271"/>
      <c r="BP279" s="271"/>
      <c r="BQ279" s="271"/>
      <c r="BR279" s="271"/>
      <c r="BS279" s="271"/>
      <c r="BT279" s="271"/>
      <c r="BU279" s="271"/>
      <c r="BV279" s="271"/>
      <c r="BW279" s="271"/>
      <c r="BX279" s="271"/>
      <c r="BY279" s="271"/>
      <c r="BZ279" s="271"/>
      <c r="CA279" s="271"/>
      <c r="CB279" s="271"/>
      <c r="CC279" s="271"/>
      <c r="CD279" s="271"/>
      <c r="CE279" s="271"/>
      <c r="CF279" s="271"/>
      <c r="CG279" s="271"/>
      <c r="CH279" s="271"/>
      <c r="CI279" s="271"/>
      <c r="CJ279" s="271"/>
      <c r="CK279" s="271"/>
      <c r="CL279" s="271"/>
      <c r="CM279" s="271"/>
      <c r="CN279" s="271"/>
      <c r="CO279" s="271"/>
      <c r="CP279" s="271"/>
      <c r="CQ279" s="271"/>
      <c r="CR279" s="271"/>
      <c r="CS279" s="271"/>
      <c r="CT279" s="271"/>
      <c r="CU279" s="271"/>
      <c r="CV279" s="271"/>
      <c r="CW279" s="271"/>
      <c r="CX279" s="271"/>
      <c r="CY279" s="271"/>
      <c r="CZ279" s="271"/>
      <c r="DA279" s="271"/>
      <c r="DB279" s="271"/>
      <c r="DC279" s="271"/>
      <c r="DD279" s="271"/>
      <c r="DE279" s="271"/>
      <c r="DF279" s="271"/>
      <c r="DG279" s="271"/>
      <c r="DH279" s="271"/>
      <c r="DI279" s="271"/>
      <c r="DJ279" s="271"/>
      <c r="DK279" s="271"/>
      <c r="DL279" s="271"/>
      <c r="DM279" s="271"/>
      <c r="DN279" s="271"/>
      <c r="DO279" s="271"/>
      <c r="DP279" s="672"/>
    </row>
    <row r="280" spans="1:120" x14ac:dyDescent="0.3">
      <c r="A280" s="676" t="s">
        <v>1286</v>
      </c>
      <c r="B280" s="676"/>
      <c r="C280" s="676"/>
      <c r="D280" s="667" t="s">
        <v>129</v>
      </c>
      <c r="E280" s="668"/>
      <c r="F280" s="46"/>
      <c r="G280" s="47"/>
      <c r="H280" s="47"/>
      <c r="I280" s="269"/>
      <c r="J280" s="270"/>
      <c r="K280" s="298">
        <f>+COUNTIF(L280:DO280, "0-30")+COUNTIF(L280:DO280, "31-60")+COUNTIF(L280:DO280, "61-90")+COUNTIF(L280:DO280, "over 90 days")</f>
        <v>0</v>
      </c>
      <c r="L280" s="271"/>
      <c r="M280" s="271"/>
      <c r="N280" s="271"/>
      <c r="O280" s="271"/>
      <c r="P280" s="271"/>
      <c r="Q280" s="271"/>
      <c r="R280" s="271"/>
      <c r="S280" s="271"/>
      <c r="T280" s="271"/>
      <c r="U280" s="271"/>
      <c r="V280" s="271"/>
      <c r="W280" s="271"/>
      <c r="X280" s="271"/>
      <c r="Y280" s="271"/>
      <c r="Z280" s="271"/>
      <c r="AA280" s="271"/>
      <c r="AB280" s="271"/>
      <c r="AC280" s="271"/>
      <c r="AD280" s="271"/>
      <c r="AE280" s="271"/>
      <c r="AF280" s="271"/>
      <c r="AG280" s="271"/>
      <c r="AH280" s="271"/>
      <c r="AI280" s="271"/>
      <c r="AJ280" s="271"/>
      <c r="AK280" s="271"/>
      <c r="AL280" s="271"/>
      <c r="AM280" s="271"/>
      <c r="AN280" s="271"/>
      <c r="AO280" s="271"/>
      <c r="AP280" s="271"/>
      <c r="AQ280" s="271"/>
      <c r="AR280" s="271"/>
      <c r="AS280" s="271"/>
      <c r="AT280" s="271"/>
      <c r="AU280" s="271"/>
      <c r="AV280" s="271"/>
      <c r="AW280" s="271"/>
      <c r="AX280" s="271"/>
      <c r="AY280" s="271"/>
      <c r="AZ280" s="271"/>
      <c r="BA280" s="271"/>
      <c r="BB280" s="271"/>
      <c r="BC280" s="271"/>
      <c r="BD280" s="271"/>
      <c r="BE280" s="271"/>
      <c r="BF280" s="271"/>
      <c r="BG280" s="271"/>
      <c r="BH280" s="271"/>
      <c r="BI280" s="271"/>
      <c r="BJ280" s="271"/>
      <c r="BK280" s="271"/>
      <c r="BL280" s="271"/>
      <c r="BM280" s="271"/>
      <c r="BN280" s="271"/>
      <c r="BO280" s="271"/>
      <c r="BP280" s="271"/>
      <c r="BQ280" s="271"/>
      <c r="BR280" s="271"/>
      <c r="BS280" s="271"/>
      <c r="BT280" s="271"/>
      <c r="BU280" s="271"/>
      <c r="BV280" s="271"/>
      <c r="BW280" s="271"/>
      <c r="BX280" s="271"/>
      <c r="BY280" s="271"/>
      <c r="BZ280" s="271"/>
      <c r="CA280" s="271"/>
      <c r="CB280" s="271"/>
      <c r="CC280" s="271"/>
      <c r="CD280" s="271"/>
      <c r="CE280" s="271"/>
      <c r="CF280" s="271"/>
      <c r="CG280" s="271"/>
      <c r="CH280" s="271"/>
      <c r="CI280" s="271"/>
      <c r="CJ280" s="271"/>
      <c r="CK280" s="271"/>
      <c r="CL280" s="271"/>
      <c r="CM280" s="271"/>
      <c r="CN280" s="271"/>
      <c r="CO280" s="271"/>
      <c r="CP280" s="271"/>
      <c r="CQ280" s="271"/>
      <c r="CR280" s="271"/>
      <c r="CS280" s="271"/>
      <c r="CT280" s="271"/>
      <c r="CU280" s="271"/>
      <c r="CV280" s="271"/>
      <c r="CW280" s="271"/>
      <c r="CX280" s="271"/>
      <c r="CY280" s="271"/>
      <c r="CZ280" s="271"/>
      <c r="DA280" s="271"/>
      <c r="DB280" s="271"/>
      <c r="DC280" s="271"/>
      <c r="DD280" s="271"/>
      <c r="DE280" s="271"/>
      <c r="DF280" s="271"/>
      <c r="DG280" s="271"/>
      <c r="DH280" s="271"/>
      <c r="DI280" s="271"/>
      <c r="DJ280" s="271"/>
      <c r="DK280" s="271"/>
      <c r="DL280" s="271"/>
      <c r="DM280" s="271"/>
      <c r="DN280" s="271"/>
      <c r="DO280" s="271"/>
      <c r="DP280" s="672"/>
    </row>
    <row r="281" spans="1:120" x14ac:dyDescent="0.3">
      <c r="A281" s="676" t="s">
        <v>1286</v>
      </c>
      <c r="B281" s="676"/>
      <c r="C281" s="676"/>
      <c r="D281" s="656" t="s">
        <v>1288</v>
      </c>
      <c r="E281" s="657"/>
      <c r="F281" s="46"/>
      <c r="G281" s="47"/>
      <c r="H281" s="47"/>
      <c r="I281" s="269"/>
      <c r="J281" s="270"/>
      <c r="K281" s="298">
        <f>+COUNTIF(L280:DO280, "0-30")</f>
        <v>0</v>
      </c>
      <c r="L281" s="289"/>
      <c r="M281" s="290"/>
      <c r="N281" s="290"/>
      <c r="O281" s="290"/>
      <c r="P281" s="290"/>
      <c r="Q281" s="290"/>
      <c r="R281" s="290"/>
      <c r="S281" s="290"/>
      <c r="T281" s="290"/>
      <c r="U281" s="290"/>
      <c r="V281" s="290"/>
      <c r="W281" s="290"/>
      <c r="X281" s="290"/>
      <c r="Y281" s="290"/>
      <c r="Z281" s="290"/>
      <c r="AA281" s="290"/>
      <c r="AB281" s="290"/>
      <c r="AC281" s="290"/>
      <c r="AD281" s="290"/>
      <c r="AE281" s="290"/>
      <c r="AF281" s="290"/>
      <c r="AG281" s="290"/>
      <c r="AH281" s="290"/>
      <c r="AI281" s="290"/>
      <c r="AJ281" s="290"/>
      <c r="AK281" s="290"/>
      <c r="AL281" s="290"/>
      <c r="AM281" s="290"/>
      <c r="AN281" s="290"/>
      <c r="AO281" s="290"/>
      <c r="AP281" s="290"/>
      <c r="AQ281" s="290"/>
      <c r="AR281" s="290"/>
      <c r="AS281" s="290"/>
      <c r="AT281" s="290"/>
      <c r="AU281" s="290"/>
      <c r="AV281" s="290"/>
      <c r="AW281" s="290"/>
      <c r="AX281" s="290"/>
      <c r="AY281" s="290"/>
      <c r="AZ281" s="290"/>
      <c r="BA281" s="290"/>
      <c r="BB281" s="290"/>
      <c r="BC281" s="290"/>
      <c r="BD281" s="290"/>
      <c r="BE281" s="290"/>
      <c r="BF281" s="290"/>
      <c r="BG281" s="290"/>
      <c r="BH281" s="290"/>
      <c r="BI281" s="290"/>
      <c r="BJ281" s="290"/>
      <c r="BK281" s="290"/>
      <c r="BL281" s="290"/>
      <c r="BM281" s="290"/>
      <c r="BN281" s="290"/>
      <c r="BO281" s="290"/>
      <c r="BP281" s="290"/>
      <c r="BQ281" s="290"/>
      <c r="BR281" s="290"/>
      <c r="BS281" s="290"/>
      <c r="BT281" s="290"/>
      <c r="BU281" s="290"/>
      <c r="BV281" s="290"/>
      <c r="BW281" s="290"/>
      <c r="BX281" s="290"/>
      <c r="BY281" s="290"/>
      <c r="BZ281" s="290"/>
      <c r="CA281" s="290"/>
      <c r="CB281" s="290"/>
      <c r="CC281" s="290"/>
      <c r="CD281" s="290"/>
      <c r="CE281" s="290"/>
      <c r="CF281" s="290"/>
      <c r="CG281" s="290"/>
      <c r="CH281" s="290"/>
      <c r="CI281" s="290"/>
      <c r="CJ281" s="290"/>
      <c r="CK281" s="290"/>
      <c r="CL281" s="290"/>
      <c r="CM281" s="290"/>
      <c r="CN281" s="290"/>
      <c r="CO281" s="290"/>
      <c r="CP281" s="290"/>
      <c r="CQ281" s="290"/>
      <c r="CR281" s="290"/>
      <c r="CS281" s="290"/>
      <c r="CT281" s="290"/>
      <c r="CU281" s="290"/>
      <c r="CV281" s="290"/>
      <c r="CW281" s="290"/>
      <c r="CX281" s="290"/>
      <c r="CY281" s="290"/>
      <c r="CZ281" s="290"/>
      <c r="DA281" s="290"/>
      <c r="DB281" s="290"/>
      <c r="DC281" s="290"/>
      <c r="DD281" s="290"/>
      <c r="DE281" s="290"/>
      <c r="DF281" s="290"/>
      <c r="DG281" s="290"/>
      <c r="DH281" s="290"/>
      <c r="DI281" s="290"/>
      <c r="DJ281" s="290"/>
      <c r="DK281" s="290"/>
      <c r="DL281" s="290"/>
      <c r="DM281" s="290"/>
      <c r="DN281" s="290"/>
      <c r="DO281" s="290"/>
      <c r="DP281" s="672"/>
    </row>
    <row r="282" spans="1:120" x14ac:dyDescent="0.3">
      <c r="A282" s="676" t="s">
        <v>1286</v>
      </c>
      <c r="B282" s="676"/>
      <c r="C282" s="676"/>
      <c r="D282" s="656" t="s">
        <v>1289</v>
      </c>
      <c r="E282" s="657"/>
      <c r="F282" s="46"/>
      <c r="G282" s="47"/>
      <c r="H282" s="47"/>
      <c r="I282" s="269"/>
      <c r="J282" s="270"/>
      <c r="K282" s="298">
        <f>+COUNTIF(L280:DO280, "31-60")</f>
        <v>0</v>
      </c>
      <c r="L282" s="291"/>
      <c r="M282" s="292"/>
      <c r="N282" s="292"/>
      <c r="O282" s="292"/>
      <c r="P282" s="292"/>
      <c r="Q282" s="292"/>
      <c r="R282" s="292"/>
      <c r="S282" s="292"/>
      <c r="T282" s="292"/>
      <c r="U282" s="292"/>
      <c r="V282" s="292"/>
      <c r="W282" s="292"/>
      <c r="X282" s="292"/>
      <c r="Y282" s="292"/>
      <c r="Z282" s="292"/>
      <c r="AA282" s="292"/>
      <c r="AB282" s="292"/>
      <c r="AC282" s="292"/>
      <c r="AD282" s="292"/>
      <c r="AE282" s="292"/>
      <c r="AF282" s="292"/>
      <c r="AG282" s="292"/>
      <c r="AH282" s="292"/>
      <c r="AI282" s="292"/>
      <c r="AJ282" s="292"/>
      <c r="AK282" s="292"/>
      <c r="AL282" s="292"/>
      <c r="AM282" s="292"/>
      <c r="AN282" s="292"/>
      <c r="AO282" s="292"/>
      <c r="AP282" s="292"/>
      <c r="AQ282" s="292"/>
      <c r="AR282" s="292"/>
      <c r="AS282" s="292"/>
      <c r="AT282" s="292"/>
      <c r="AU282" s="292"/>
      <c r="AV282" s="292"/>
      <c r="AW282" s="292"/>
      <c r="AX282" s="292"/>
      <c r="AY282" s="292"/>
      <c r="AZ282" s="292"/>
      <c r="BA282" s="292"/>
      <c r="BB282" s="292"/>
      <c r="BC282" s="292"/>
      <c r="BD282" s="292"/>
      <c r="BE282" s="292"/>
      <c r="BF282" s="292"/>
      <c r="BG282" s="292"/>
      <c r="BH282" s="292"/>
      <c r="BI282" s="292"/>
      <c r="BJ282" s="292"/>
      <c r="BK282" s="292"/>
      <c r="BL282" s="292"/>
      <c r="BM282" s="292"/>
      <c r="BN282" s="292"/>
      <c r="BO282" s="292"/>
      <c r="BP282" s="292"/>
      <c r="BQ282" s="292"/>
      <c r="BR282" s="292"/>
      <c r="BS282" s="292"/>
      <c r="BT282" s="292"/>
      <c r="BU282" s="292"/>
      <c r="BV282" s="292"/>
      <c r="BW282" s="292"/>
      <c r="BX282" s="292"/>
      <c r="BY282" s="292"/>
      <c r="BZ282" s="292"/>
      <c r="CA282" s="292"/>
      <c r="CB282" s="292"/>
      <c r="CC282" s="292"/>
      <c r="CD282" s="292"/>
      <c r="CE282" s="292"/>
      <c r="CF282" s="292"/>
      <c r="CG282" s="292"/>
      <c r="CH282" s="292"/>
      <c r="CI282" s="292"/>
      <c r="CJ282" s="292"/>
      <c r="CK282" s="292"/>
      <c r="CL282" s="292"/>
      <c r="CM282" s="292"/>
      <c r="CN282" s="292"/>
      <c r="CO282" s="292"/>
      <c r="CP282" s="292"/>
      <c r="CQ282" s="292"/>
      <c r="CR282" s="292"/>
      <c r="CS282" s="292"/>
      <c r="CT282" s="292"/>
      <c r="CU282" s="292"/>
      <c r="CV282" s="292"/>
      <c r="CW282" s="292"/>
      <c r="CX282" s="292"/>
      <c r="CY282" s="292"/>
      <c r="CZ282" s="292"/>
      <c r="DA282" s="292"/>
      <c r="DB282" s="292"/>
      <c r="DC282" s="292"/>
      <c r="DD282" s="292"/>
      <c r="DE282" s="292"/>
      <c r="DF282" s="292"/>
      <c r="DG282" s="292"/>
      <c r="DH282" s="292"/>
      <c r="DI282" s="292"/>
      <c r="DJ282" s="292"/>
      <c r="DK282" s="292"/>
      <c r="DL282" s="292"/>
      <c r="DM282" s="292"/>
      <c r="DN282" s="292"/>
      <c r="DO282" s="292"/>
      <c r="DP282" s="672"/>
    </row>
    <row r="283" spans="1:120" x14ac:dyDescent="0.3">
      <c r="A283" s="676" t="s">
        <v>1286</v>
      </c>
      <c r="B283" s="676"/>
      <c r="C283" s="676"/>
      <c r="D283" s="656" t="s">
        <v>1290</v>
      </c>
      <c r="E283" s="657"/>
      <c r="F283" s="46"/>
      <c r="G283" s="47"/>
      <c r="H283" s="47"/>
      <c r="I283" s="269"/>
      <c r="J283" s="270"/>
      <c r="K283" s="298">
        <f>+COUNTIF(L280:DO280, "61-90")</f>
        <v>0</v>
      </c>
      <c r="L283" s="291"/>
      <c r="M283" s="292"/>
      <c r="N283" s="292"/>
      <c r="O283" s="292"/>
      <c r="P283" s="292"/>
      <c r="Q283" s="292"/>
      <c r="R283" s="292"/>
      <c r="S283" s="292"/>
      <c r="T283" s="292"/>
      <c r="U283" s="292"/>
      <c r="V283" s="292"/>
      <c r="W283" s="292"/>
      <c r="X283" s="292"/>
      <c r="Y283" s="292"/>
      <c r="Z283" s="292"/>
      <c r="AA283" s="292"/>
      <c r="AB283" s="292"/>
      <c r="AC283" s="292"/>
      <c r="AD283" s="292"/>
      <c r="AE283" s="292"/>
      <c r="AF283" s="292"/>
      <c r="AG283" s="292"/>
      <c r="AH283" s="292"/>
      <c r="AI283" s="292"/>
      <c r="AJ283" s="292"/>
      <c r="AK283" s="292"/>
      <c r="AL283" s="292"/>
      <c r="AM283" s="292"/>
      <c r="AN283" s="292"/>
      <c r="AO283" s="292"/>
      <c r="AP283" s="292"/>
      <c r="AQ283" s="292"/>
      <c r="AR283" s="292"/>
      <c r="AS283" s="292"/>
      <c r="AT283" s="292"/>
      <c r="AU283" s="292"/>
      <c r="AV283" s="292"/>
      <c r="AW283" s="292"/>
      <c r="AX283" s="292"/>
      <c r="AY283" s="292"/>
      <c r="AZ283" s="292"/>
      <c r="BA283" s="292"/>
      <c r="BB283" s="292"/>
      <c r="BC283" s="292"/>
      <c r="BD283" s="292"/>
      <c r="BE283" s="292"/>
      <c r="BF283" s="292"/>
      <c r="BG283" s="292"/>
      <c r="BH283" s="292"/>
      <c r="BI283" s="292"/>
      <c r="BJ283" s="292"/>
      <c r="BK283" s="292"/>
      <c r="BL283" s="292"/>
      <c r="BM283" s="292"/>
      <c r="BN283" s="292"/>
      <c r="BO283" s="292"/>
      <c r="BP283" s="292"/>
      <c r="BQ283" s="292"/>
      <c r="BR283" s="292"/>
      <c r="BS283" s="292"/>
      <c r="BT283" s="292"/>
      <c r="BU283" s="292"/>
      <c r="BV283" s="292"/>
      <c r="BW283" s="292"/>
      <c r="BX283" s="292"/>
      <c r="BY283" s="292"/>
      <c r="BZ283" s="292"/>
      <c r="CA283" s="292"/>
      <c r="CB283" s="292"/>
      <c r="CC283" s="292"/>
      <c r="CD283" s="292"/>
      <c r="CE283" s="292"/>
      <c r="CF283" s="292"/>
      <c r="CG283" s="292"/>
      <c r="CH283" s="292"/>
      <c r="CI283" s="292"/>
      <c r="CJ283" s="292"/>
      <c r="CK283" s="292"/>
      <c r="CL283" s="292"/>
      <c r="CM283" s="292"/>
      <c r="CN283" s="292"/>
      <c r="CO283" s="292"/>
      <c r="CP283" s="292"/>
      <c r="CQ283" s="292"/>
      <c r="CR283" s="292"/>
      <c r="CS283" s="292"/>
      <c r="CT283" s="292"/>
      <c r="CU283" s="292"/>
      <c r="CV283" s="292"/>
      <c r="CW283" s="292"/>
      <c r="CX283" s="292"/>
      <c r="CY283" s="292"/>
      <c r="CZ283" s="292"/>
      <c r="DA283" s="292"/>
      <c r="DB283" s="292"/>
      <c r="DC283" s="292"/>
      <c r="DD283" s="292"/>
      <c r="DE283" s="292"/>
      <c r="DF283" s="292"/>
      <c r="DG283" s="292"/>
      <c r="DH283" s="292"/>
      <c r="DI283" s="292"/>
      <c r="DJ283" s="292"/>
      <c r="DK283" s="292"/>
      <c r="DL283" s="292"/>
      <c r="DM283" s="292"/>
      <c r="DN283" s="292"/>
      <c r="DO283" s="292"/>
      <c r="DP283" s="672"/>
    </row>
    <row r="284" spans="1:120" x14ac:dyDescent="0.3">
      <c r="A284" s="676" t="s">
        <v>1286</v>
      </c>
      <c r="B284" s="676"/>
      <c r="C284" s="676"/>
      <c r="D284" s="677" t="s">
        <v>1291</v>
      </c>
      <c r="E284" s="678"/>
      <c r="F284" s="46"/>
      <c r="G284" s="47"/>
      <c r="H284" s="47"/>
      <c r="I284" s="269"/>
      <c r="J284" s="270"/>
      <c r="K284" s="298">
        <f>+COUNTIF(L280:DO280, "over 90 days")</f>
        <v>0</v>
      </c>
      <c r="L284" s="293"/>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294"/>
      <c r="AI284" s="294"/>
      <c r="AJ284" s="294"/>
      <c r="AK284" s="294"/>
      <c r="AL284" s="294"/>
      <c r="AM284" s="294"/>
      <c r="AN284" s="294"/>
      <c r="AO284" s="294"/>
      <c r="AP284" s="294"/>
      <c r="AQ284" s="294"/>
      <c r="AR284" s="294"/>
      <c r="AS284" s="294"/>
      <c r="AT284" s="294"/>
      <c r="AU284" s="294"/>
      <c r="AV284" s="294"/>
      <c r="AW284" s="294"/>
      <c r="AX284" s="294"/>
      <c r="AY284" s="294"/>
      <c r="AZ284" s="294"/>
      <c r="BA284" s="294"/>
      <c r="BB284" s="294"/>
      <c r="BC284" s="294"/>
      <c r="BD284" s="294"/>
      <c r="BE284" s="294"/>
      <c r="BF284" s="294"/>
      <c r="BG284" s="294"/>
      <c r="BH284" s="294"/>
      <c r="BI284" s="294"/>
      <c r="BJ284" s="294"/>
      <c r="BK284" s="294"/>
      <c r="BL284" s="294"/>
      <c r="BM284" s="294"/>
      <c r="BN284" s="294"/>
      <c r="BO284" s="294"/>
      <c r="BP284" s="294"/>
      <c r="BQ284" s="294"/>
      <c r="BR284" s="294"/>
      <c r="BS284" s="294"/>
      <c r="BT284" s="294"/>
      <c r="BU284" s="294"/>
      <c r="BV284" s="294"/>
      <c r="BW284" s="294"/>
      <c r="BX284" s="294"/>
      <c r="BY284" s="294"/>
      <c r="BZ284" s="294"/>
      <c r="CA284" s="294"/>
      <c r="CB284" s="294"/>
      <c r="CC284" s="294"/>
      <c r="CD284" s="294"/>
      <c r="CE284" s="294"/>
      <c r="CF284" s="294"/>
      <c r="CG284" s="294"/>
      <c r="CH284" s="294"/>
      <c r="CI284" s="294"/>
      <c r="CJ284" s="294"/>
      <c r="CK284" s="294"/>
      <c r="CL284" s="294"/>
      <c r="CM284" s="294"/>
      <c r="CN284" s="294"/>
      <c r="CO284" s="294"/>
      <c r="CP284" s="294"/>
      <c r="CQ284" s="294"/>
      <c r="CR284" s="294"/>
      <c r="CS284" s="294"/>
      <c r="CT284" s="294"/>
      <c r="CU284" s="294"/>
      <c r="CV284" s="294"/>
      <c r="CW284" s="294"/>
      <c r="CX284" s="294"/>
      <c r="CY284" s="294"/>
      <c r="CZ284" s="294"/>
      <c r="DA284" s="294"/>
      <c r="DB284" s="294"/>
      <c r="DC284" s="294"/>
      <c r="DD284" s="294"/>
      <c r="DE284" s="294"/>
      <c r="DF284" s="294"/>
      <c r="DG284" s="294"/>
      <c r="DH284" s="294"/>
      <c r="DI284" s="294"/>
      <c r="DJ284" s="294"/>
      <c r="DK284" s="294"/>
      <c r="DL284" s="294"/>
      <c r="DM284" s="294"/>
      <c r="DN284" s="294"/>
      <c r="DO284" s="294"/>
      <c r="DP284" s="672"/>
    </row>
    <row r="285" spans="1:120" x14ac:dyDescent="0.3">
      <c r="A285" s="676" t="s">
        <v>1286</v>
      </c>
      <c r="B285" s="676"/>
      <c r="C285" s="676"/>
      <c r="D285" s="659" t="s">
        <v>1296</v>
      </c>
      <c r="E285" s="660"/>
      <c r="F285" s="46"/>
      <c r="G285" s="47"/>
      <c r="H285" s="47"/>
      <c r="I285" s="44"/>
      <c r="J285" s="45"/>
      <c r="K285" s="298">
        <f>+COUNTIF(L285:DO285, "Yes e.")</f>
        <v>0</v>
      </c>
      <c r="L285" s="268"/>
      <c r="M285" s="268"/>
      <c r="N285" s="268"/>
      <c r="O285" s="268"/>
      <c r="P285" s="268"/>
      <c r="Q285" s="268"/>
      <c r="R285" s="268"/>
      <c r="S285" s="268"/>
      <c r="T285" s="268"/>
      <c r="U285" s="268"/>
      <c r="V285" s="268"/>
      <c r="W285" s="268"/>
      <c r="X285" s="268"/>
      <c r="Y285" s="268"/>
      <c r="Z285" s="268"/>
      <c r="AA285" s="268"/>
      <c r="AB285" s="268"/>
      <c r="AC285" s="268"/>
      <c r="AD285" s="268"/>
      <c r="AE285" s="268"/>
      <c r="AF285" s="268"/>
      <c r="AG285" s="268"/>
      <c r="AH285" s="268"/>
      <c r="AI285" s="268"/>
      <c r="AJ285" s="268"/>
      <c r="AK285" s="268"/>
      <c r="AL285" s="268"/>
      <c r="AM285" s="268"/>
      <c r="AN285" s="268"/>
      <c r="AO285" s="268"/>
      <c r="AP285" s="268"/>
      <c r="AQ285" s="268"/>
      <c r="AR285" s="268"/>
      <c r="AS285" s="268"/>
      <c r="AT285" s="268"/>
      <c r="AU285" s="268"/>
      <c r="AV285" s="268"/>
      <c r="AW285" s="268"/>
      <c r="AX285" s="268"/>
      <c r="AY285" s="268"/>
      <c r="AZ285" s="268"/>
      <c r="BA285" s="268"/>
      <c r="BB285" s="268"/>
      <c r="BC285" s="268"/>
      <c r="BD285" s="268"/>
      <c r="BE285" s="268"/>
      <c r="BF285" s="268"/>
      <c r="BG285" s="268"/>
      <c r="BH285" s="268"/>
      <c r="BI285" s="268"/>
      <c r="BJ285" s="268"/>
      <c r="BK285" s="268"/>
      <c r="BL285" s="268"/>
      <c r="BM285" s="268"/>
      <c r="BN285" s="268"/>
      <c r="BO285" s="268"/>
      <c r="BP285" s="268"/>
      <c r="BQ285" s="268"/>
      <c r="BR285" s="268"/>
      <c r="BS285" s="268"/>
      <c r="BT285" s="268"/>
      <c r="BU285" s="268"/>
      <c r="BV285" s="268"/>
      <c r="BW285" s="268"/>
      <c r="BX285" s="268"/>
      <c r="BY285" s="268"/>
      <c r="BZ285" s="268"/>
      <c r="CA285" s="268"/>
      <c r="CB285" s="268"/>
      <c r="CC285" s="268"/>
      <c r="CD285" s="268"/>
      <c r="CE285" s="268"/>
      <c r="CF285" s="268"/>
      <c r="CG285" s="268"/>
      <c r="CH285" s="268"/>
      <c r="CI285" s="268"/>
      <c r="CJ285" s="268"/>
      <c r="CK285" s="268"/>
      <c r="CL285" s="268"/>
      <c r="CM285" s="268"/>
      <c r="CN285" s="268"/>
      <c r="CO285" s="268"/>
      <c r="CP285" s="268"/>
      <c r="CQ285" s="268"/>
      <c r="CR285" s="268"/>
      <c r="CS285" s="268"/>
      <c r="CT285" s="268"/>
      <c r="CU285" s="268"/>
      <c r="CV285" s="268"/>
      <c r="CW285" s="268"/>
      <c r="CX285" s="268"/>
      <c r="CY285" s="268"/>
      <c r="CZ285" s="268"/>
      <c r="DA285" s="268"/>
      <c r="DB285" s="268"/>
      <c r="DC285" s="268"/>
      <c r="DD285" s="268"/>
      <c r="DE285" s="268"/>
      <c r="DF285" s="268"/>
      <c r="DG285" s="268"/>
      <c r="DH285" s="268"/>
      <c r="DI285" s="268"/>
      <c r="DJ285" s="268"/>
      <c r="DK285" s="268"/>
      <c r="DL285" s="268"/>
      <c r="DM285" s="268"/>
      <c r="DN285" s="268"/>
      <c r="DO285" s="320"/>
      <c r="DP285" s="672"/>
    </row>
    <row r="286" spans="1:120" ht="14.5" thickBot="1" x14ac:dyDescent="0.35">
      <c r="A286" s="679" t="s">
        <v>1286</v>
      </c>
      <c r="B286" s="679"/>
      <c r="C286" s="679"/>
      <c r="D286" s="680" t="s">
        <v>1313</v>
      </c>
      <c r="E286" s="681"/>
      <c r="F286" s="57"/>
      <c r="G286" s="58"/>
      <c r="H286" s="58"/>
      <c r="I286" s="48"/>
      <c r="J286" s="49"/>
      <c r="K286" s="50">
        <f>+COUNTIF(L286:DO286, "Yes f.")</f>
        <v>0</v>
      </c>
      <c r="L286" s="268"/>
      <c r="M286" s="268"/>
      <c r="N286" s="268"/>
      <c r="O286" s="268"/>
      <c r="P286" s="268"/>
      <c r="Q286" s="268"/>
      <c r="R286" s="268"/>
      <c r="S286" s="268"/>
      <c r="T286" s="268"/>
      <c r="U286" s="268"/>
      <c r="V286" s="268"/>
      <c r="W286" s="268"/>
      <c r="X286" s="268"/>
      <c r="Y286" s="268"/>
      <c r="Z286" s="268"/>
      <c r="AA286" s="268"/>
      <c r="AB286" s="268"/>
      <c r="AC286" s="268"/>
      <c r="AD286" s="268"/>
      <c r="AE286" s="268"/>
      <c r="AF286" s="268"/>
      <c r="AG286" s="268"/>
      <c r="AH286" s="268"/>
      <c r="AI286" s="268"/>
      <c r="AJ286" s="268"/>
      <c r="AK286" s="268"/>
      <c r="AL286" s="268"/>
      <c r="AM286" s="268"/>
      <c r="AN286" s="268"/>
      <c r="AO286" s="268"/>
      <c r="AP286" s="268"/>
      <c r="AQ286" s="268"/>
      <c r="AR286" s="268"/>
      <c r="AS286" s="268"/>
      <c r="AT286" s="268"/>
      <c r="AU286" s="268"/>
      <c r="AV286" s="268"/>
      <c r="AW286" s="268"/>
      <c r="AX286" s="268"/>
      <c r="AY286" s="268"/>
      <c r="AZ286" s="268"/>
      <c r="BA286" s="268"/>
      <c r="BB286" s="268"/>
      <c r="BC286" s="268"/>
      <c r="BD286" s="268"/>
      <c r="BE286" s="268"/>
      <c r="BF286" s="268"/>
      <c r="BG286" s="268"/>
      <c r="BH286" s="268"/>
      <c r="BI286" s="268"/>
      <c r="BJ286" s="268"/>
      <c r="BK286" s="268"/>
      <c r="BL286" s="268"/>
      <c r="BM286" s="268"/>
      <c r="BN286" s="268"/>
      <c r="BO286" s="268"/>
      <c r="BP286" s="268"/>
      <c r="BQ286" s="268"/>
      <c r="BR286" s="268"/>
      <c r="BS286" s="268"/>
      <c r="BT286" s="268"/>
      <c r="BU286" s="268"/>
      <c r="BV286" s="268"/>
      <c r="BW286" s="268"/>
      <c r="BX286" s="268"/>
      <c r="BY286" s="268"/>
      <c r="BZ286" s="268"/>
      <c r="CA286" s="268"/>
      <c r="CB286" s="268"/>
      <c r="CC286" s="268"/>
      <c r="CD286" s="268"/>
      <c r="CE286" s="268"/>
      <c r="CF286" s="268"/>
      <c r="CG286" s="268"/>
      <c r="CH286" s="268"/>
      <c r="CI286" s="268"/>
      <c r="CJ286" s="268"/>
      <c r="CK286" s="268"/>
      <c r="CL286" s="268"/>
      <c r="CM286" s="268"/>
      <c r="CN286" s="268"/>
      <c r="CO286" s="268"/>
      <c r="CP286" s="268"/>
      <c r="CQ286" s="268"/>
      <c r="CR286" s="268"/>
      <c r="CS286" s="268"/>
      <c r="CT286" s="268"/>
      <c r="CU286" s="268"/>
      <c r="CV286" s="268"/>
      <c r="CW286" s="268"/>
      <c r="CX286" s="268"/>
      <c r="CY286" s="268"/>
      <c r="CZ286" s="268"/>
      <c r="DA286" s="268"/>
      <c r="DB286" s="268"/>
      <c r="DC286" s="268"/>
      <c r="DD286" s="268"/>
      <c r="DE286" s="268"/>
      <c r="DF286" s="268"/>
      <c r="DG286" s="268"/>
      <c r="DH286" s="268"/>
      <c r="DI286" s="268"/>
      <c r="DJ286" s="268"/>
      <c r="DK286" s="268"/>
      <c r="DL286" s="268"/>
      <c r="DM286" s="268"/>
      <c r="DN286" s="268"/>
      <c r="DO286" s="268"/>
      <c r="DP286" s="672"/>
    </row>
    <row r="287" spans="1:120" ht="25" x14ac:dyDescent="0.3">
      <c r="A287" s="569" t="s">
        <v>1284</v>
      </c>
      <c r="B287" s="38">
        <v>55</v>
      </c>
      <c r="C287" s="569" t="s">
        <v>1300</v>
      </c>
      <c r="D287" s="39" t="s">
        <v>1314</v>
      </c>
      <c r="E287" s="56" t="str">
        <f>IF(F287=0,"",IF(F287=G287,"N/A",IF(ISERROR(J287/I287),1,J287/I287)))</f>
        <v/>
      </c>
      <c r="F287" s="40">
        <f>COUNTIF(L287:DO287,"1 Yes")+COUNTIF(L287:DO287,"2 No")+COUNTIF(L287:DO287,"3 No")+COUNTIF(L287:DO287,"4 N/A")</f>
        <v>0</v>
      </c>
      <c r="G287" s="40">
        <f>COUNTIF(L287:DO287,"4 N/A")</f>
        <v>0</v>
      </c>
      <c r="H287" s="41">
        <f>COUNTIF(L287:DO287, "2 No")+COUNTIF(L287:DO287, "3 No")</f>
        <v>0</v>
      </c>
      <c r="I287" s="37">
        <f>COUNTIF(L287:DO287,"1 Yes")+COUNTIF(L287:DO287, "2 No")+COUNTIF(L287:DO287,"3 No")</f>
        <v>0</v>
      </c>
      <c r="J287" s="25">
        <f>+COUNTIF(L287:DO287, "1 Yes")</f>
        <v>0</v>
      </c>
      <c r="K287" s="449"/>
      <c r="L287" s="267"/>
      <c r="M287" s="267"/>
      <c r="N287" s="267"/>
      <c r="O287" s="267"/>
      <c r="P287" s="267"/>
      <c r="Q287" s="267"/>
      <c r="R287" s="267"/>
      <c r="S287" s="267"/>
      <c r="T287" s="267"/>
      <c r="U287" s="267"/>
      <c r="V287" s="267"/>
      <c r="W287" s="267"/>
      <c r="X287" s="267"/>
      <c r="Y287" s="267"/>
      <c r="Z287" s="267"/>
      <c r="AA287" s="267"/>
      <c r="AB287" s="267"/>
      <c r="AC287" s="267"/>
      <c r="AD287" s="267"/>
      <c r="AE287" s="267"/>
      <c r="AF287" s="267"/>
      <c r="AG287" s="267"/>
      <c r="AH287" s="267"/>
      <c r="AI287" s="267"/>
      <c r="AJ287" s="267"/>
      <c r="AK287" s="267"/>
      <c r="AL287" s="267"/>
      <c r="AM287" s="267"/>
      <c r="AN287" s="267"/>
      <c r="AO287" s="267"/>
      <c r="AP287" s="267"/>
      <c r="AQ287" s="267"/>
      <c r="AR287" s="267"/>
      <c r="AS287" s="267"/>
      <c r="AT287" s="267"/>
      <c r="AU287" s="267"/>
      <c r="AV287" s="267"/>
      <c r="AW287" s="267"/>
      <c r="AX287" s="267"/>
      <c r="AY287" s="267"/>
      <c r="AZ287" s="267"/>
      <c r="BA287" s="267"/>
      <c r="BB287" s="267"/>
      <c r="BC287" s="267"/>
      <c r="BD287" s="267"/>
      <c r="BE287" s="267"/>
      <c r="BF287" s="267"/>
      <c r="BG287" s="267"/>
      <c r="BH287" s="267"/>
      <c r="BI287" s="267"/>
      <c r="BJ287" s="267"/>
      <c r="BK287" s="267"/>
      <c r="BL287" s="267"/>
      <c r="BM287" s="267"/>
      <c r="BN287" s="267"/>
      <c r="BO287" s="267"/>
      <c r="BP287" s="267"/>
      <c r="BQ287" s="267"/>
      <c r="BR287" s="267"/>
      <c r="BS287" s="267"/>
      <c r="BT287" s="267"/>
      <c r="BU287" s="267"/>
      <c r="BV287" s="267"/>
      <c r="BW287" s="267"/>
      <c r="BX287" s="267"/>
      <c r="BY287" s="267"/>
      <c r="BZ287" s="267"/>
      <c r="CA287" s="267"/>
      <c r="CB287" s="267"/>
      <c r="CC287" s="267"/>
      <c r="CD287" s="267"/>
      <c r="CE287" s="267"/>
      <c r="CF287" s="267"/>
      <c r="CG287" s="267"/>
      <c r="CH287" s="267"/>
      <c r="CI287" s="267"/>
      <c r="CJ287" s="267"/>
      <c r="CK287" s="267"/>
      <c r="CL287" s="267"/>
      <c r="CM287" s="267"/>
      <c r="CN287" s="267"/>
      <c r="CO287" s="267"/>
      <c r="CP287" s="267"/>
      <c r="CQ287" s="267"/>
      <c r="CR287" s="267"/>
      <c r="CS287" s="267"/>
      <c r="CT287" s="267"/>
      <c r="CU287" s="267"/>
      <c r="CV287" s="267"/>
      <c r="CW287" s="267"/>
      <c r="CX287" s="267"/>
      <c r="CY287" s="267"/>
      <c r="CZ287" s="267"/>
      <c r="DA287" s="267"/>
      <c r="DB287" s="267"/>
      <c r="DC287" s="267"/>
      <c r="DD287" s="267"/>
      <c r="DE287" s="267"/>
      <c r="DF287" s="267"/>
      <c r="DG287" s="267"/>
      <c r="DH287" s="267"/>
      <c r="DI287" s="267"/>
      <c r="DJ287" s="267"/>
      <c r="DK287" s="267"/>
      <c r="DL287" s="267"/>
      <c r="DM287" s="267"/>
      <c r="DN287" s="267"/>
      <c r="DO287" s="267"/>
      <c r="DP287" s="423" t="s">
        <v>1315</v>
      </c>
    </row>
    <row r="288" spans="1:120" x14ac:dyDescent="0.3">
      <c r="A288" s="676" t="s">
        <v>1286</v>
      </c>
      <c r="B288" s="676"/>
      <c r="C288" s="676"/>
      <c r="D288" s="659" t="s">
        <v>1310</v>
      </c>
      <c r="E288" s="660"/>
      <c r="F288" s="42"/>
      <c r="G288" s="43"/>
      <c r="H288" s="43"/>
      <c r="I288" s="44"/>
      <c r="J288" s="45"/>
      <c r="K288" s="298">
        <f>+COUNTIF(L288:DO288, "Yes a.")</f>
        <v>0</v>
      </c>
      <c r="L288" s="268"/>
      <c r="M288" s="268"/>
      <c r="N288" s="268"/>
      <c r="O288" s="268"/>
      <c r="P288" s="268"/>
      <c r="Q288" s="268"/>
      <c r="R288" s="268"/>
      <c r="S288" s="268"/>
      <c r="T288" s="268"/>
      <c r="U288" s="268"/>
      <c r="V288" s="268"/>
      <c r="W288" s="268"/>
      <c r="X288" s="268"/>
      <c r="Y288" s="268"/>
      <c r="Z288" s="268"/>
      <c r="AA288" s="268"/>
      <c r="AB288" s="268"/>
      <c r="AC288" s="268"/>
      <c r="AD288" s="268"/>
      <c r="AE288" s="268"/>
      <c r="AF288" s="268"/>
      <c r="AG288" s="268"/>
      <c r="AH288" s="268"/>
      <c r="AI288" s="268"/>
      <c r="AJ288" s="268"/>
      <c r="AK288" s="268"/>
      <c r="AL288" s="268"/>
      <c r="AM288" s="268"/>
      <c r="AN288" s="268"/>
      <c r="AO288" s="268"/>
      <c r="AP288" s="268"/>
      <c r="AQ288" s="268"/>
      <c r="AR288" s="268"/>
      <c r="AS288" s="268"/>
      <c r="AT288" s="268"/>
      <c r="AU288" s="268"/>
      <c r="AV288" s="268"/>
      <c r="AW288" s="268"/>
      <c r="AX288" s="268"/>
      <c r="AY288" s="268"/>
      <c r="AZ288" s="268"/>
      <c r="BA288" s="268"/>
      <c r="BB288" s="268"/>
      <c r="BC288" s="268"/>
      <c r="BD288" s="268"/>
      <c r="BE288" s="268"/>
      <c r="BF288" s="268"/>
      <c r="BG288" s="268"/>
      <c r="BH288" s="268"/>
      <c r="BI288" s="268"/>
      <c r="BJ288" s="268"/>
      <c r="BK288" s="268"/>
      <c r="BL288" s="268"/>
      <c r="BM288" s="268"/>
      <c r="BN288" s="268"/>
      <c r="BO288" s="268"/>
      <c r="BP288" s="268"/>
      <c r="BQ288" s="268"/>
      <c r="BR288" s="268"/>
      <c r="BS288" s="268"/>
      <c r="BT288" s="268"/>
      <c r="BU288" s="268"/>
      <c r="BV288" s="268"/>
      <c r="BW288" s="268"/>
      <c r="BX288" s="268"/>
      <c r="BY288" s="268"/>
      <c r="BZ288" s="268"/>
      <c r="CA288" s="268"/>
      <c r="CB288" s="268"/>
      <c r="CC288" s="268"/>
      <c r="CD288" s="268"/>
      <c r="CE288" s="268"/>
      <c r="CF288" s="268"/>
      <c r="CG288" s="268"/>
      <c r="CH288" s="268"/>
      <c r="CI288" s="268"/>
      <c r="CJ288" s="268"/>
      <c r="CK288" s="268"/>
      <c r="CL288" s="268"/>
      <c r="CM288" s="268"/>
      <c r="CN288" s="268"/>
      <c r="CO288" s="268"/>
      <c r="CP288" s="268"/>
      <c r="CQ288" s="268"/>
      <c r="CR288" s="268"/>
      <c r="CS288" s="268"/>
      <c r="CT288" s="268"/>
      <c r="CU288" s="268"/>
      <c r="CV288" s="268"/>
      <c r="CW288" s="268"/>
      <c r="CX288" s="268"/>
      <c r="CY288" s="268"/>
      <c r="CZ288" s="268"/>
      <c r="DA288" s="268"/>
      <c r="DB288" s="268"/>
      <c r="DC288" s="268"/>
      <c r="DD288" s="268"/>
      <c r="DE288" s="268"/>
      <c r="DF288" s="268"/>
      <c r="DG288" s="268"/>
      <c r="DH288" s="268"/>
      <c r="DI288" s="268"/>
      <c r="DJ288" s="268"/>
      <c r="DK288" s="268"/>
      <c r="DL288" s="268"/>
      <c r="DM288" s="268"/>
      <c r="DN288" s="268"/>
      <c r="DO288" s="320"/>
      <c r="DP288" s="741"/>
    </row>
    <row r="289" spans="1:120" x14ac:dyDescent="0.3">
      <c r="A289" s="676" t="s">
        <v>1286</v>
      </c>
      <c r="B289" s="676"/>
      <c r="C289" s="676"/>
      <c r="D289" s="659" t="s">
        <v>1311</v>
      </c>
      <c r="E289" s="660"/>
      <c r="F289" s="46"/>
      <c r="G289" s="47"/>
      <c r="H289" s="47"/>
      <c r="I289" s="44"/>
      <c r="J289" s="45"/>
      <c r="K289" s="298">
        <f>+COUNTIF(L289:DO289, "Yes b.")</f>
        <v>0</v>
      </c>
      <c r="L289" s="268"/>
      <c r="M289" s="268"/>
      <c r="N289" s="268"/>
      <c r="O289" s="268"/>
      <c r="P289" s="268"/>
      <c r="Q289" s="268"/>
      <c r="R289" s="268"/>
      <c r="S289" s="268"/>
      <c r="T289" s="268"/>
      <c r="U289" s="268"/>
      <c r="V289" s="268"/>
      <c r="W289" s="268"/>
      <c r="X289" s="268"/>
      <c r="Y289" s="268"/>
      <c r="Z289" s="268"/>
      <c r="AA289" s="268"/>
      <c r="AB289" s="268"/>
      <c r="AC289" s="268"/>
      <c r="AD289" s="268"/>
      <c r="AE289" s="268"/>
      <c r="AF289" s="268"/>
      <c r="AG289" s="268"/>
      <c r="AH289" s="268"/>
      <c r="AI289" s="268"/>
      <c r="AJ289" s="268"/>
      <c r="AK289" s="268"/>
      <c r="AL289" s="268"/>
      <c r="AM289" s="268"/>
      <c r="AN289" s="268"/>
      <c r="AO289" s="268"/>
      <c r="AP289" s="268"/>
      <c r="AQ289" s="268"/>
      <c r="AR289" s="268"/>
      <c r="AS289" s="268"/>
      <c r="AT289" s="268"/>
      <c r="AU289" s="268"/>
      <c r="AV289" s="268"/>
      <c r="AW289" s="268"/>
      <c r="AX289" s="268"/>
      <c r="AY289" s="268"/>
      <c r="AZ289" s="268"/>
      <c r="BA289" s="268"/>
      <c r="BB289" s="268"/>
      <c r="BC289" s="268"/>
      <c r="BD289" s="268"/>
      <c r="BE289" s="268"/>
      <c r="BF289" s="268"/>
      <c r="BG289" s="268"/>
      <c r="BH289" s="268"/>
      <c r="BI289" s="268"/>
      <c r="BJ289" s="268"/>
      <c r="BK289" s="268"/>
      <c r="BL289" s="268"/>
      <c r="BM289" s="268"/>
      <c r="BN289" s="268"/>
      <c r="BO289" s="268"/>
      <c r="BP289" s="268"/>
      <c r="BQ289" s="268"/>
      <c r="BR289" s="268"/>
      <c r="BS289" s="268"/>
      <c r="BT289" s="268"/>
      <c r="BU289" s="268"/>
      <c r="BV289" s="268"/>
      <c r="BW289" s="268"/>
      <c r="BX289" s="268"/>
      <c r="BY289" s="268"/>
      <c r="BZ289" s="268"/>
      <c r="CA289" s="268"/>
      <c r="CB289" s="268"/>
      <c r="CC289" s="268"/>
      <c r="CD289" s="268"/>
      <c r="CE289" s="268"/>
      <c r="CF289" s="268"/>
      <c r="CG289" s="268"/>
      <c r="CH289" s="268"/>
      <c r="CI289" s="268"/>
      <c r="CJ289" s="268"/>
      <c r="CK289" s="268"/>
      <c r="CL289" s="268"/>
      <c r="CM289" s="268"/>
      <c r="CN289" s="268"/>
      <c r="CO289" s="268"/>
      <c r="CP289" s="268"/>
      <c r="CQ289" s="268"/>
      <c r="CR289" s="268"/>
      <c r="CS289" s="268"/>
      <c r="CT289" s="268"/>
      <c r="CU289" s="268"/>
      <c r="CV289" s="268"/>
      <c r="CW289" s="268"/>
      <c r="CX289" s="268"/>
      <c r="CY289" s="268"/>
      <c r="CZ289" s="268"/>
      <c r="DA289" s="268"/>
      <c r="DB289" s="268"/>
      <c r="DC289" s="268"/>
      <c r="DD289" s="268"/>
      <c r="DE289" s="268"/>
      <c r="DF289" s="268"/>
      <c r="DG289" s="268"/>
      <c r="DH289" s="268"/>
      <c r="DI289" s="268"/>
      <c r="DJ289" s="268"/>
      <c r="DK289" s="268"/>
      <c r="DL289" s="268"/>
      <c r="DM289" s="268"/>
      <c r="DN289" s="268"/>
      <c r="DO289" s="320"/>
      <c r="DP289" s="672"/>
    </row>
    <row r="290" spans="1:120" ht="30" customHeight="1" x14ac:dyDescent="0.3">
      <c r="A290" s="676" t="s">
        <v>1286</v>
      </c>
      <c r="B290" s="676"/>
      <c r="C290" s="676"/>
      <c r="D290" s="659" t="s">
        <v>1312</v>
      </c>
      <c r="E290" s="660"/>
      <c r="F290" s="46"/>
      <c r="G290" s="47"/>
      <c r="H290" s="47"/>
      <c r="I290" s="44"/>
      <c r="J290" s="45"/>
      <c r="K290" s="298">
        <f>+COUNTIF(L290:DO290, "Yes c.")</f>
        <v>0</v>
      </c>
      <c r="L290" s="268"/>
      <c r="M290" s="268"/>
      <c r="N290" s="268"/>
      <c r="O290" s="268"/>
      <c r="P290" s="268"/>
      <c r="Q290" s="268"/>
      <c r="R290" s="268"/>
      <c r="S290" s="268"/>
      <c r="T290" s="268"/>
      <c r="U290" s="268"/>
      <c r="V290" s="268"/>
      <c r="W290" s="268"/>
      <c r="X290" s="268"/>
      <c r="Y290" s="268"/>
      <c r="Z290" s="268"/>
      <c r="AA290" s="268"/>
      <c r="AB290" s="268"/>
      <c r="AC290" s="268"/>
      <c r="AD290" s="268"/>
      <c r="AE290" s="268"/>
      <c r="AF290" s="268"/>
      <c r="AG290" s="268"/>
      <c r="AH290" s="268"/>
      <c r="AI290" s="268"/>
      <c r="AJ290" s="268"/>
      <c r="AK290" s="268"/>
      <c r="AL290" s="268"/>
      <c r="AM290" s="268"/>
      <c r="AN290" s="268"/>
      <c r="AO290" s="268"/>
      <c r="AP290" s="268"/>
      <c r="AQ290" s="268"/>
      <c r="AR290" s="268"/>
      <c r="AS290" s="268"/>
      <c r="AT290" s="268"/>
      <c r="AU290" s="268"/>
      <c r="AV290" s="268"/>
      <c r="AW290" s="268"/>
      <c r="AX290" s="268"/>
      <c r="AY290" s="268"/>
      <c r="AZ290" s="268"/>
      <c r="BA290" s="268"/>
      <c r="BB290" s="268"/>
      <c r="BC290" s="268"/>
      <c r="BD290" s="268"/>
      <c r="BE290" s="268"/>
      <c r="BF290" s="268"/>
      <c r="BG290" s="268"/>
      <c r="BH290" s="268"/>
      <c r="BI290" s="268"/>
      <c r="BJ290" s="268"/>
      <c r="BK290" s="268"/>
      <c r="BL290" s="268"/>
      <c r="BM290" s="268"/>
      <c r="BN290" s="268"/>
      <c r="BO290" s="268"/>
      <c r="BP290" s="268"/>
      <c r="BQ290" s="268"/>
      <c r="BR290" s="268"/>
      <c r="BS290" s="268"/>
      <c r="BT290" s="268"/>
      <c r="BU290" s="268"/>
      <c r="BV290" s="268"/>
      <c r="BW290" s="268"/>
      <c r="BX290" s="268"/>
      <c r="BY290" s="268"/>
      <c r="BZ290" s="268"/>
      <c r="CA290" s="268"/>
      <c r="CB290" s="268"/>
      <c r="CC290" s="268"/>
      <c r="CD290" s="268"/>
      <c r="CE290" s="268"/>
      <c r="CF290" s="268"/>
      <c r="CG290" s="268"/>
      <c r="CH290" s="268"/>
      <c r="CI290" s="268"/>
      <c r="CJ290" s="268"/>
      <c r="CK290" s="268"/>
      <c r="CL290" s="268"/>
      <c r="CM290" s="268"/>
      <c r="CN290" s="268"/>
      <c r="CO290" s="268"/>
      <c r="CP290" s="268"/>
      <c r="CQ290" s="268"/>
      <c r="CR290" s="268"/>
      <c r="CS290" s="268"/>
      <c r="CT290" s="268"/>
      <c r="CU290" s="268"/>
      <c r="CV290" s="268"/>
      <c r="CW290" s="268"/>
      <c r="CX290" s="268"/>
      <c r="CY290" s="268"/>
      <c r="CZ290" s="268"/>
      <c r="DA290" s="268"/>
      <c r="DB290" s="268"/>
      <c r="DC290" s="268"/>
      <c r="DD290" s="268"/>
      <c r="DE290" s="268"/>
      <c r="DF290" s="268"/>
      <c r="DG290" s="268"/>
      <c r="DH290" s="268"/>
      <c r="DI290" s="268"/>
      <c r="DJ290" s="268"/>
      <c r="DK290" s="268"/>
      <c r="DL290" s="268"/>
      <c r="DM290" s="268"/>
      <c r="DN290" s="268"/>
      <c r="DO290" s="320"/>
      <c r="DP290" s="672"/>
    </row>
    <row r="291" spans="1:120" x14ac:dyDescent="0.3">
      <c r="A291" s="676" t="s">
        <v>1286</v>
      </c>
      <c r="B291" s="676"/>
      <c r="C291" s="676"/>
      <c r="D291" s="659" t="s">
        <v>1250</v>
      </c>
      <c r="E291" s="660"/>
      <c r="F291" s="46"/>
      <c r="G291" s="47"/>
      <c r="H291" s="47"/>
      <c r="I291" s="44"/>
      <c r="J291" s="45"/>
      <c r="K291" s="298">
        <f>+COUNTIF(L291:DO291, "Yes d.")</f>
        <v>0</v>
      </c>
      <c r="L291" s="271"/>
      <c r="M291" s="271"/>
      <c r="N291" s="271"/>
      <c r="O291" s="271"/>
      <c r="P291" s="271"/>
      <c r="Q291" s="271"/>
      <c r="R291" s="271"/>
      <c r="S291" s="271"/>
      <c r="T291" s="271"/>
      <c r="U291" s="271"/>
      <c r="V291" s="271"/>
      <c r="W291" s="271"/>
      <c r="X291" s="271"/>
      <c r="Y291" s="271"/>
      <c r="Z291" s="271"/>
      <c r="AA291" s="271"/>
      <c r="AB291" s="271"/>
      <c r="AC291" s="271"/>
      <c r="AD291" s="271"/>
      <c r="AE291" s="271"/>
      <c r="AF291" s="271"/>
      <c r="AG291" s="271"/>
      <c r="AH291" s="271"/>
      <c r="AI291" s="271"/>
      <c r="AJ291" s="271"/>
      <c r="AK291" s="271"/>
      <c r="AL291" s="271"/>
      <c r="AM291" s="271"/>
      <c r="AN291" s="271"/>
      <c r="AO291" s="271"/>
      <c r="AP291" s="271"/>
      <c r="AQ291" s="271"/>
      <c r="AR291" s="271"/>
      <c r="AS291" s="271"/>
      <c r="AT291" s="271"/>
      <c r="AU291" s="271"/>
      <c r="AV291" s="271"/>
      <c r="AW291" s="271"/>
      <c r="AX291" s="271"/>
      <c r="AY291" s="271"/>
      <c r="AZ291" s="271"/>
      <c r="BA291" s="271"/>
      <c r="BB291" s="271"/>
      <c r="BC291" s="271"/>
      <c r="BD291" s="271"/>
      <c r="BE291" s="271"/>
      <c r="BF291" s="271"/>
      <c r="BG291" s="271"/>
      <c r="BH291" s="271"/>
      <c r="BI291" s="271"/>
      <c r="BJ291" s="271"/>
      <c r="BK291" s="271"/>
      <c r="BL291" s="271"/>
      <c r="BM291" s="271"/>
      <c r="BN291" s="271"/>
      <c r="BO291" s="271"/>
      <c r="BP291" s="271"/>
      <c r="BQ291" s="271"/>
      <c r="BR291" s="271"/>
      <c r="BS291" s="271"/>
      <c r="BT291" s="271"/>
      <c r="BU291" s="271"/>
      <c r="BV291" s="271"/>
      <c r="BW291" s="271"/>
      <c r="BX291" s="271"/>
      <c r="BY291" s="271"/>
      <c r="BZ291" s="271"/>
      <c r="CA291" s="271"/>
      <c r="CB291" s="271"/>
      <c r="CC291" s="271"/>
      <c r="CD291" s="271"/>
      <c r="CE291" s="271"/>
      <c r="CF291" s="271"/>
      <c r="CG291" s="271"/>
      <c r="CH291" s="271"/>
      <c r="CI291" s="271"/>
      <c r="CJ291" s="271"/>
      <c r="CK291" s="271"/>
      <c r="CL291" s="271"/>
      <c r="CM291" s="271"/>
      <c r="CN291" s="271"/>
      <c r="CO291" s="271"/>
      <c r="CP291" s="271"/>
      <c r="CQ291" s="271"/>
      <c r="CR291" s="271"/>
      <c r="CS291" s="271"/>
      <c r="CT291" s="271"/>
      <c r="CU291" s="271"/>
      <c r="CV291" s="271"/>
      <c r="CW291" s="271"/>
      <c r="CX291" s="271"/>
      <c r="CY291" s="271"/>
      <c r="CZ291" s="271"/>
      <c r="DA291" s="271"/>
      <c r="DB291" s="271"/>
      <c r="DC291" s="271"/>
      <c r="DD291" s="271"/>
      <c r="DE291" s="271"/>
      <c r="DF291" s="271"/>
      <c r="DG291" s="271"/>
      <c r="DH291" s="271"/>
      <c r="DI291" s="271"/>
      <c r="DJ291" s="271"/>
      <c r="DK291" s="271"/>
      <c r="DL291" s="271"/>
      <c r="DM291" s="271"/>
      <c r="DN291" s="271"/>
      <c r="DO291" s="271"/>
      <c r="DP291" s="672"/>
    </row>
    <row r="292" spans="1:120" x14ac:dyDescent="0.3">
      <c r="A292" s="676" t="s">
        <v>1286</v>
      </c>
      <c r="B292" s="676"/>
      <c r="C292" s="676"/>
      <c r="D292" s="667" t="s">
        <v>129</v>
      </c>
      <c r="E292" s="668"/>
      <c r="F292" s="46"/>
      <c r="G292" s="47"/>
      <c r="H292" s="47"/>
      <c r="I292" s="269"/>
      <c r="J292" s="270"/>
      <c r="K292" s="298">
        <f>+COUNTIF(L292:DO292, "0-30")+COUNTIF(L292:DO292, "31-60")+COUNTIF(L292:DO292, "61-90")+COUNTIF(L292:DO292, "over 90 days")</f>
        <v>0</v>
      </c>
      <c r="L292" s="271"/>
      <c r="M292" s="271"/>
      <c r="N292" s="271"/>
      <c r="O292" s="271"/>
      <c r="P292" s="271"/>
      <c r="Q292" s="271"/>
      <c r="R292" s="271"/>
      <c r="S292" s="271"/>
      <c r="T292" s="271"/>
      <c r="U292" s="271"/>
      <c r="V292" s="271"/>
      <c r="W292" s="271"/>
      <c r="X292" s="271"/>
      <c r="Y292" s="271"/>
      <c r="Z292" s="271"/>
      <c r="AA292" s="271"/>
      <c r="AB292" s="271"/>
      <c r="AC292" s="271"/>
      <c r="AD292" s="271"/>
      <c r="AE292" s="271"/>
      <c r="AF292" s="271"/>
      <c r="AG292" s="271"/>
      <c r="AH292" s="271"/>
      <c r="AI292" s="271"/>
      <c r="AJ292" s="271"/>
      <c r="AK292" s="271"/>
      <c r="AL292" s="271"/>
      <c r="AM292" s="271"/>
      <c r="AN292" s="271"/>
      <c r="AO292" s="271"/>
      <c r="AP292" s="271"/>
      <c r="AQ292" s="271"/>
      <c r="AR292" s="271"/>
      <c r="AS292" s="271"/>
      <c r="AT292" s="271"/>
      <c r="AU292" s="271"/>
      <c r="AV292" s="271"/>
      <c r="AW292" s="271"/>
      <c r="AX292" s="271"/>
      <c r="AY292" s="271"/>
      <c r="AZ292" s="271"/>
      <c r="BA292" s="271"/>
      <c r="BB292" s="271"/>
      <c r="BC292" s="271"/>
      <c r="BD292" s="271"/>
      <c r="BE292" s="271"/>
      <c r="BF292" s="271"/>
      <c r="BG292" s="271"/>
      <c r="BH292" s="271"/>
      <c r="BI292" s="271"/>
      <c r="BJ292" s="271"/>
      <c r="BK292" s="271"/>
      <c r="BL292" s="271"/>
      <c r="BM292" s="271"/>
      <c r="BN292" s="271"/>
      <c r="BO292" s="271"/>
      <c r="BP292" s="271"/>
      <c r="BQ292" s="271"/>
      <c r="BR292" s="271"/>
      <c r="BS292" s="271"/>
      <c r="BT292" s="271"/>
      <c r="BU292" s="271"/>
      <c r="BV292" s="271"/>
      <c r="BW292" s="271"/>
      <c r="BX292" s="271"/>
      <c r="BY292" s="271"/>
      <c r="BZ292" s="271"/>
      <c r="CA292" s="271"/>
      <c r="CB292" s="271"/>
      <c r="CC292" s="271"/>
      <c r="CD292" s="271"/>
      <c r="CE292" s="271"/>
      <c r="CF292" s="271"/>
      <c r="CG292" s="271"/>
      <c r="CH292" s="271"/>
      <c r="CI292" s="271"/>
      <c r="CJ292" s="271"/>
      <c r="CK292" s="271"/>
      <c r="CL292" s="271"/>
      <c r="CM292" s="271"/>
      <c r="CN292" s="271"/>
      <c r="CO292" s="271"/>
      <c r="CP292" s="271"/>
      <c r="CQ292" s="271"/>
      <c r="CR292" s="271"/>
      <c r="CS292" s="271"/>
      <c r="CT292" s="271"/>
      <c r="CU292" s="271"/>
      <c r="CV292" s="271"/>
      <c r="CW292" s="271"/>
      <c r="CX292" s="271"/>
      <c r="CY292" s="271"/>
      <c r="CZ292" s="271"/>
      <c r="DA292" s="271"/>
      <c r="DB292" s="271"/>
      <c r="DC292" s="271"/>
      <c r="DD292" s="271"/>
      <c r="DE292" s="271"/>
      <c r="DF292" s="271"/>
      <c r="DG292" s="271"/>
      <c r="DH292" s="271"/>
      <c r="DI292" s="271"/>
      <c r="DJ292" s="271"/>
      <c r="DK292" s="271"/>
      <c r="DL292" s="271"/>
      <c r="DM292" s="271"/>
      <c r="DN292" s="271"/>
      <c r="DO292" s="271"/>
      <c r="DP292" s="672"/>
    </row>
    <row r="293" spans="1:120" x14ac:dyDescent="0.3">
      <c r="A293" s="676" t="s">
        <v>1286</v>
      </c>
      <c r="B293" s="676"/>
      <c r="C293" s="676"/>
      <c r="D293" s="656" t="s">
        <v>1288</v>
      </c>
      <c r="E293" s="657"/>
      <c r="F293" s="46"/>
      <c r="G293" s="47"/>
      <c r="H293" s="47"/>
      <c r="I293" s="269"/>
      <c r="J293" s="270"/>
      <c r="K293" s="298">
        <f>+COUNTIF(L292:DO292, "0-30")</f>
        <v>0</v>
      </c>
      <c r="L293" s="289"/>
      <c r="M293" s="290"/>
      <c r="N293" s="290"/>
      <c r="O293" s="290"/>
      <c r="P293" s="290"/>
      <c r="Q293" s="290"/>
      <c r="R293" s="290"/>
      <c r="S293" s="290"/>
      <c r="T293" s="290"/>
      <c r="U293" s="290"/>
      <c r="V293" s="290"/>
      <c r="W293" s="290"/>
      <c r="X293" s="290"/>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290"/>
      <c r="BC293" s="290"/>
      <c r="BD293" s="290"/>
      <c r="BE293" s="290"/>
      <c r="BF293" s="290"/>
      <c r="BG293" s="290"/>
      <c r="BH293" s="290"/>
      <c r="BI293" s="290"/>
      <c r="BJ293" s="290"/>
      <c r="BK293" s="290"/>
      <c r="BL293" s="290"/>
      <c r="BM293" s="290"/>
      <c r="BN293" s="290"/>
      <c r="BO293" s="290"/>
      <c r="BP293" s="290"/>
      <c r="BQ293" s="290"/>
      <c r="BR293" s="290"/>
      <c r="BS293" s="290"/>
      <c r="BT293" s="290"/>
      <c r="BU293" s="290"/>
      <c r="BV293" s="290"/>
      <c r="BW293" s="290"/>
      <c r="BX293" s="290"/>
      <c r="BY293" s="290"/>
      <c r="BZ293" s="290"/>
      <c r="CA293" s="290"/>
      <c r="CB293" s="290"/>
      <c r="CC293" s="290"/>
      <c r="CD293" s="290"/>
      <c r="CE293" s="290"/>
      <c r="CF293" s="290"/>
      <c r="CG293" s="290"/>
      <c r="CH293" s="290"/>
      <c r="CI293" s="290"/>
      <c r="CJ293" s="290"/>
      <c r="CK293" s="290"/>
      <c r="CL293" s="290"/>
      <c r="CM293" s="290"/>
      <c r="CN293" s="290"/>
      <c r="CO293" s="290"/>
      <c r="CP293" s="290"/>
      <c r="CQ293" s="290"/>
      <c r="CR293" s="290"/>
      <c r="CS293" s="290"/>
      <c r="CT293" s="290"/>
      <c r="CU293" s="290"/>
      <c r="CV293" s="290"/>
      <c r="CW293" s="290"/>
      <c r="CX293" s="290"/>
      <c r="CY293" s="290"/>
      <c r="CZ293" s="290"/>
      <c r="DA293" s="290"/>
      <c r="DB293" s="290"/>
      <c r="DC293" s="290"/>
      <c r="DD293" s="290"/>
      <c r="DE293" s="290"/>
      <c r="DF293" s="290"/>
      <c r="DG293" s="290"/>
      <c r="DH293" s="290"/>
      <c r="DI293" s="290"/>
      <c r="DJ293" s="290"/>
      <c r="DK293" s="290"/>
      <c r="DL293" s="290"/>
      <c r="DM293" s="290"/>
      <c r="DN293" s="290"/>
      <c r="DO293" s="290"/>
      <c r="DP293" s="672"/>
    </row>
    <row r="294" spans="1:120" x14ac:dyDescent="0.3">
      <c r="A294" s="676" t="s">
        <v>1286</v>
      </c>
      <c r="B294" s="676"/>
      <c r="C294" s="676"/>
      <c r="D294" s="656" t="s">
        <v>1289</v>
      </c>
      <c r="E294" s="657"/>
      <c r="F294" s="46"/>
      <c r="G294" s="47"/>
      <c r="H294" s="47"/>
      <c r="I294" s="269"/>
      <c r="J294" s="270"/>
      <c r="K294" s="298">
        <f>+COUNTIF(L292:DO292, "31-60")</f>
        <v>0</v>
      </c>
      <c r="L294" s="291"/>
      <c r="M294" s="292"/>
      <c r="N294" s="292"/>
      <c r="O294" s="292"/>
      <c r="P294" s="292"/>
      <c r="Q294" s="292"/>
      <c r="R294" s="292"/>
      <c r="S294" s="292"/>
      <c r="T294" s="292"/>
      <c r="U294" s="292"/>
      <c r="V294" s="292"/>
      <c r="W294" s="292"/>
      <c r="X294" s="292"/>
      <c r="Y294" s="292"/>
      <c r="Z294" s="292"/>
      <c r="AA294" s="292"/>
      <c r="AB294" s="292"/>
      <c r="AC294" s="292"/>
      <c r="AD294" s="292"/>
      <c r="AE294" s="292"/>
      <c r="AF294" s="292"/>
      <c r="AG294" s="292"/>
      <c r="AH294" s="292"/>
      <c r="AI294" s="292"/>
      <c r="AJ294" s="292"/>
      <c r="AK294" s="292"/>
      <c r="AL294" s="292"/>
      <c r="AM294" s="292"/>
      <c r="AN294" s="292"/>
      <c r="AO294" s="292"/>
      <c r="AP294" s="292"/>
      <c r="AQ294" s="292"/>
      <c r="AR294" s="292"/>
      <c r="AS294" s="292"/>
      <c r="AT294" s="292"/>
      <c r="AU294" s="292"/>
      <c r="AV294" s="292"/>
      <c r="AW294" s="292"/>
      <c r="AX294" s="292"/>
      <c r="AY294" s="292"/>
      <c r="AZ294" s="292"/>
      <c r="BA294" s="292"/>
      <c r="BB294" s="292"/>
      <c r="BC294" s="292"/>
      <c r="BD294" s="292"/>
      <c r="BE294" s="292"/>
      <c r="BF294" s="292"/>
      <c r="BG294" s="292"/>
      <c r="BH294" s="292"/>
      <c r="BI294" s="292"/>
      <c r="BJ294" s="292"/>
      <c r="BK294" s="292"/>
      <c r="BL294" s="292"/>
      <c r="BM294" s="292"/>
      <c r="BN294" s="292"/>
      <c r="BO294" s="292"/>
      <c r="BP294" s="292"/>
      <c r="BQ294" s="292"/>
      <c r="BR294" s="292"/>
      <c r="BS294" s="292"/>
      <c r="BT294" s="292"/>
      <c r="BU294" s="292"/>
      <c r="BV294" s="292"/>
      <c r="BW294" s="292"/>
      <c r="BX294" s="292"/>
      <c r="BY294" s="292"/>
      <c r="BZ294" s="292"/>
      <c r="CA294" s="292"/>
      <c r="CB294" s="292"/>
      <c r="CC294" s="292"/>
      <c r="CD294" s="292"/>
      <c r="CE294" s="292"/>
      <c r="CF294" s="292"/>
      <c r="CG294" s="292"/>
      <c r="CH294" s="292"/>
      <c r="CI294" s="292"/>
      <c r="CJ294" s="292"/>
      <c r="CK294" s="292"/>
      <c r="CL294" s="292"/>
      <c r="CM294" s="292"/>
      <c r="CN294" s="292"/>
      <c r="CO294" s="292"/>
      <c r="CP294" s="292"/>
      <c r="CQ294" s="292"/>
      <c r="CR294" s="292"/>
      <c r="CS294" s="292"/>
      <c r="CT294" s="292"/>
      <c r="CU294" s="292"/>
      <c r="CV294" s="292"/>
      <c r="CW294" s="292"/>
      <c r="CX294" s="292"/>
      <c r="CY294" s="292"/>
      <c r="CZ294" s="292"/>
      <c r="DA294" s="292"/>
      <c r="DB294" s="292"/>
      <c r="DC294" s="292"/>
      <c r="DD294" s="292"/>
      <c r="DE294" s="292"/>
      <c r="DF294" s="292"/>
      <c r="DG294" s="292"/>
      <c r="DH294" s="292"/>
      <c r="DI294" s="292"/>
      <c r="DJ294" s="292"/>
      <c r="DK294" s="292"/>
      <c r="DL294" s="292"/>
      <c r="DM294" s="292"/>
      <c r="DN294" s="292"/>
      <c r="DO294" s="292"/>
      <c r="DP294" s="672"/>
    </row>
    <row r="295" spans="1:120" x14ac:dyDescent="0.3">
      <c r="A295" s="676" t="s">
        <v>1286</v>
      </c>
      <c r="B295" s="676"/>
      <c r="C295" s="676"/>
      <c r="D295" s="656" t="s">
        <v>1290</v>
      </c>
      <c r="E295" s="657"/>
      <c r="F295" s="46"/>
      <c r="G295" s="47"/>
      <c r="H295" s="47"/>
      <c r="I295" s="269"/>
      <c r="J295" s="270"/>
      <c r="K295" s="298">
        <f>+COUNTIF(L292:DO292, "61-90")</f>
        <v>0</v>
      </c>
      <c r="L295" s="291"/>
      <c r="M295" s="292"/>
      <c r="N295" s="292"/>
      <c r="O295" s="292"/>
      <c r="P295" s="292"/>
      <c r="Q295" s="292"/>
      <c r="R295" s="292"/>
      <c r="S295" s="292"/>
      <c r="T295" s="292"/>
      <c r="U295" s="292"/>
      <c r="V295" s="292"/>
      <c r="W295" s="292"/>
      <c r="X295" s="292"/>
      <c r="Y295" s="292"/>
      <c r="Z295" s="292"/>
      <c r="AA295" s="292"/>
      <c r="AB295" s="292"/>
      <c r="AC295" s="292"/>
      <c r="AD295" s="292"/>
      <c r="AE295" s="292"/>
      <c r="AF295" s="292"/>
      <c r="AG295" s="292"/>
      <c r="AH295" s="292"/>
      <c r="AI295" s="292"/>
      <c r="AJ295" s="292"/>
      <c r="AK295" s="292"/>
      <c r="AL295" s="292"/>
      <c r="AM295" s="292"/>
      <c r="AN295" s="292"/>
      <c r="AO295" s="292"/>
      <c r="AP295" s="292"/>
      <c r="AQ295" s="292"/>
      <c r="AR295" s="292"/>
      <c r="AS295" s="292"/>
      <c r="AT295" s="292"/>
      <c r="AU295" s="292"/>
      <c r="AV295" s="292"/>
      <c r="AW295" s="292"/>
      <c r="AX295" s="292"/>
      <c r="AY295" s="292"/>
      <c r="AZ295" s="292"/>
      <c r="BA295" s="292"/>
      <c r="BB295" s="292"/>
      <c r="BC295" s="292"/>
      <c r="BD295" s="292"/>
      <c r="BE295" s="292"/>
      <c r="BF295" s="292"/>
      <c r="BG295" s="292"/>
      <c r="BH295" s="292"/>
      <c r="BI295" s="292"/>
      <c r="BJ295" s="292"/>
      <c r="BK295" s="292"/>
      <c r="BL295" s="292"/>
      <c r="BM295" s="292"/>
      <c r="BN295" s="292"/>
      <c r="BO295" s="292"/>
      <c r="BP295" s="292"/>
      <c r="BQ295" s="292"/>
      <c r="BR295" s="292"/>
      <c r="BS295" s="292"/>
      <c r="BT295" s="292"/>
      <c r="BU295" s="292"/>
      <c r="BV295" s="292"/>
      <c r="BW295" s="292"/>
      <c r="BX295" s="292"/>
      <c r="BY295" s="292"/>
      <c r="BZ295" s="292"/>
      <c r="CA295" s="292"/>
      <c r="CB295" s="292"/>
      <c r="CC295" s="292"/>
      <c r="CD295" s="292"/>
      <c r="CE295" s="292"/>
      <c r="CF295" s="292"/>
      <c r="CG295" s="292"/>
      <c r="CH295" s="292"/>
      <c r="CI295" s="292"/>
      <c r="CJ295" s="292"/>
      <c r="CK295" s="292"/>
      <c r="CL295" s="292"/>
      <c r="CM295" s="292"/>
      <c r="CN295" s="292"/>
      <c r="CO295" s="292"/>
      <c r="CP295" s="292"/>
      <c r="CQ295" s="292"/>
      <c r="CR295" s="292"/>
      <c r="CS295" s="292"/>
      <c r="CT295" s="292"/>
      <c r="CU295" s="292"/>
      <c r="CV295" s="292"/>
      <c r="CW295" s="292"/>
      <c r="CX295" s="292"/>
      <c r="CY295" s="292"/>
      <c r="CZ295" s="292"/>
      <c r="DA295" s="292"/>
      <c r="DB295" s="292"/>
      <c r="DC295" s="292"/>
      <c r="DD295" s="292"/>
      <c r="DE295" s="292"/>
      <c r="DF295" s="292"/>
      <c r="DG295" s="292"/>
      <c r="DH295" s="292"/>
      <c r="DI295" s="292"/>
      <c r="DJ295" s="292"/>
      <c r="DK295" s="292"/>
      <c r="DL295" s="292"/>
      <c r="DM295" s="292"/>
      <c r="DN295" s="292"/>
      <c r="DO295" s="292"/>
      <c r="DP295" s="672"/>
    </row>
    <row r="296" spans="1:120" x14ac:dyDescent="0.3">
      <c r="A296" s="676" t="s">
        <v>1286</v>
      </c>
      <c r="B296" s="676"/>
      <c r="C296" s="676"/>
      <c r="D296" s="677" t="s">
        <v>1291</v>
      </c>
      <c r="E296" s="678"/>
      <c r="F296" s="46"/>
      <c r="G296" s="47"/>
      <c r="H296" s="47"/>
      <c r="I296" s="269"/>
      <c r="J296" s="270"/>
      <c r="K296" s="298">
        <f>+COUNTIF(L292:DO292, "over 90 days")</f>
        <v>0</v>
      </c>
      <c r="L296" s="293"/>
      <c r="M296" s="294"/>
      <c r="N296" s="294"/>
      <c r="O296" s="294"/>
      <c r="P296" s="294"/>
      <c r="Q296" s="294"/>
      <c r="R296" s="294"/>
      <c r="S296" s="294"/>
      <c r="T296" s="294"/>
      <c r="U296" s="294"/>
      <c r="V296" s="294"/>
      <c r="W296" s="294"/>
      <c r="X296" s="294"/>
      <c r="Y296" s="294"/>
      <c r="Z296" s="294"/>
      <c r="AA296" s="294"/>
      <c r="AB296" s="294"/>
      <c r="AC296" s="294"/>
      <c r="AD296" s="294"/>
      <c r="AE296" s="294"/>
      <c r="AF296" s="294"/>
      <c r="AG296" s="294"/>
      <c r="AH296" s="294"/>
      <c r="AI296" s="294"/>
      <c r="AJ296" s="294"/>
      <c r="AK296" s="294"/>
      <c r="AL296" s="294"/>
      <c r="AM296" s="294"/>
      <c r="AN296" s="294"/>
      <c r="AO296" s="294"/>
      <c r="AP296" s="294"/>
      <c r="AQ296" s="294"/>
      <c r="AR296" s="294"/>
      <c r="AS296" s="294"/>
      <c r="AT296" s="294"/>
      <c r="AU296" s="294"/>
      <c r="AV296" s="294"/>
      <c r="AW296" s="294"/>
      <c r="AX296" s="294"/>
      <c r="AY296" s="294"/>
      <c r="AZ296" s="294"/>
      <c r="BA296" s="294"/>
      <c r="BB296" s="294"/>
      <c r="BC296" s="294"/>
      <c r="BD296" s="294"/>
      <c r="BE296" s="294"/>
      <c r="BF296" s="294"/>
      <c r="BG296" s="294"/>
      <c r="BH296" s="294"/>
      <c r="BI296" s="294"/>
      <c r="BJ296" s="294"/>
      <c r="BK296" s="294"/>
      <c r="BL296" s="294"/>
      <c r="BM296" s="294"/>
      <c r="BN296" s="294"/>
      <c r="BO296" s="294"/>
      <c r="BP296" s="294"/>
      <c r="BQ296" s="294"/>
      <c r="BR296" s="294"/>
      <c r="BS296" s="294"/>
      <c r="BT296" s="294"/>
      <c r="BU296" s="294"/>
      <c r="BV296" s="294"/>
      <c r="BW296" s="294"/>
      <c r="BX296" s="294"/>
      <c r="BY296" s="294"/>
      <c r="BZ296" s="294"/>
      <c r="CA296" s="294"/>
      <c r="CB296" s="294"/>
      <c r="CC296" s="294"/>
      <c r="CD296" s="294"/>
      <c r="CE296" s="294"/>
      <c r="CF296" s="294"/>
      <c r="CG296" s="294"/>
      <c r="CH296" s="294"/>
      <c r="CI296" s="294"/>
      <c r="CJ296" s="294"/>
      <c r="CK296" s="294"/>
      <c r="CL296" s="294"/>
      <c r="CM296" s="294"/>
      <c r="CN296" s="294"/>
      <c r="CO296" s="294"/>
      <c r="CP296" s="294"/>
      <c r="CQ296" s="294"/>
      <c r="CR296" s="294"/>
      <c r="CS296" s="294"/>
      <c r="CT296" s="294"/>
      <c r="CU296" s="294"/>
      <c r="CV296" s="294"/>
      <c r="CW296" s="294"/>
      <c r="CX296" s="294"/>
      <c r="CY296" s="294"/>
      <c r="CZ296" s="294"/>
      <c r="DA296" s="294"/>
      <c r="DB296" s="294"/>
      <c r="DC296" s="294"/>
      <c r="DD296" s="294"/>
      <c r="DE296" s="294"/>
      <c r="DF296" s="294"/>
      <c r="DG296" s="294"/>
      <c r="DH296" s="294"/>
      <c r="DI296" s="294"/>
      <c r="DJ296" s="294"/>
      <c r="DK296" s="294"/>
      <c r="DL296" s="294"/>
      <c r="DM296" s="294"/>
      <c r="DN296" s="294"/>
      <c r="DO296" s="294"/>
      <c r="DP296" s="672"/>
    </row>
    <row r="297" spans="1:120" x14ac:dyDescent="0.3">
      <c r="A297" s="676" t="s">
        <v>1286</v>
      </c>
      <c r="B297" s="676"/>
      <c r="C297" s="676"/>
      <c r="D297" s="659" t="s">
        <v>1296</v>
      </c>
      <c r="E297" s="660"/>
      <c r="F297" s="46"/>
      <c r="G297" s="47"/>
      <c r="H297" s="47"/>
      <c r="I297" s="44"/>
      <c r="J297" s="45"/>
      <c r="K297" s="298">
        <f>+COUNTIF(L297:DO297, "Yes e.")</f>
        <v>0</v>
      </c>
      <c r="L297" s="268"/>
      <c r="M297" s="268"/>
      <c r="N297" s="268"/>
      <c r="O297" s="268"/>
      <c r="P297" s="268"/>
      <c r="Q297" s="268"/>
      <c r="R297" s="268"/>
      <c r="S297" s="268"/>
      <c r="T297" s="268"/>
      <c r="U297" s="268"/>
      <c r="V297" s="268"/>
      <c r="W297" s="268"/>
      <c r="X297" s="268"/>
      <c r="Y297" s="268"/>
      <c r="Z297" s="268"/>
      <c r="AA297" s="268"/>
      <c r="AB297" s="268"/>
      <c r="AC297" s="268"/>
      <c r="AD297" s="268"/>
      <c r="AE297" s="268"/>
      <c r="AF297" s="268"/>
      <c r="AG297" s="268"/>
      <c r="AH297" s="268"/>
      <c r="AI297" s="268"/>
      <c r="AJ297" s="268"/>
      <c r="AK297" s="268"/>
      <c r="AL297" s="268"/>
      <c r="AM297" s="268"/>
      <c r="AN297" s="268"/>
      <c r="AO297" s="268"/>
      <c r="AP297" s="268"/>
      <c r="AQ297" s="268"/>
      <c r="AR297" s="268"/>
      <c r="AS297" s="268"/>
      <c r="AT297" s="268"/>
      <c r="AU297" s="268"/>
      <c r="AV297" s="268"/>
      <c r="AW297" s="268"/>
      <c r="AX297" s="268"/>
      <c r="AY297" s="268"/>
      <c r="AZ297" s="268"/>
      <c r="BA297" s="268"/>
      <c r="BB297" s="268"/>
      <c r="BC297" s="268"/>
      <c r="BD297" s="268"/>
      <c r="BE297" s="268"/>
      <c r="BF297" s="268"/>
      <c r="BG297" s="268"/>
      <c r="BH297" s="268"/>
      <c r="BI297" s="268"/>
      <c r="BJ297" s="268"/>
      <c r="BK297" s="268"/>
      <c r="BL297" s="268"/>
      <c r="BM297" s="268"/>
      <c r="BN297" s="268"/>
      <c r="BO297" s="268"/>
      <c r="BP297" s="268"/>
      <c r="BQ297" s="268"/>
      <c r="BR297" s="268"/>
      <c r="BS297" s="268"/>
      <c r="BT297" s="268"/>
      <c r="BU297" s="268"/>
      <c r="BV297" s="268"/>
      <c r="BW297" s="268"/>
      <c r="BX297" s="268"/>
      <c r="BY297" s="268"/>
      <c r="BZ297" s="268"/>
      <c r="CA297" s="268"/>
      <c r="CB297" s="268"/>
      <c r="CC297" s="268"/>
      <c r="CD297" s="268"/>
      <c r="CE297" s="268"/>
      <c r="CF297" s="268"/>
      <c r="CG297" s="268"/>
      <c r="CH297" s="268"/>
      <c r="CI297" s="268"/>
      <c r="CJ297" s="268"/>
      <c r="CK297" s="268"/>
      <c r="CL297" s="268"/>
      <c r="CM297" s="268"/>
      <c r="CN297" s="268"/>
      <c r="CO297" s="268"/>
      <c r="CP297" s="268"/>
      <c r="CQ297" s="268"/>
      <c r="CR297" s="268"/>
      <c r="CS297" s="268"/>
      <c r="CT297" s="268"/>
      <c r="CU297" s="268"/>
      <c r="CV297" s="268"/>
      <c r="CW297" s="268"/>
      <c r="CX297" s="268"/>
      <c r="CY297" s="268"/>
      <c r="CZ297" s="268"/>
      <c r="DA297" s="268"/>
      <c r="DB297" s="268"/>
      <c r="DC297" s="268"/>
      <c r="DD297" s="268"/>
      <c r="DE297" s="268"/>
      <c r="DF297" s="268"/>
      <c r="DG297" s="268"/>
      <c r="DH297" s="268"/>
      <c r="DI297" s="268"/>
      <c r="DJ297" s="268"/>
      <c r="DK297" s="268"/>
      <c r="DL297" s="268"/>
      <c r="DM297" s="268"/>
      <c r="DN297" s="268"/>
      <c r="DO297" s="320"/>
      <c r="DP297" s="672"/>
    </row>
    <row r="298" spans="1:120" ht="14.5" thickBot="1" x14ac:dyDescent="0.35">
      <c r="A298" s="679" t="s">
        <v>1286</v>
      </c>
      <c r="B298" s="679"/>
      <c r="C298" s="679"/>
      <c r="D298" s="680" t="s">
        <v>1313</v>
      </c>
      <c r="E298" s="681"/>
      <c r="F298" s="57"/>
      <c r="G298" s="58"/>
      <c r="H298" s="58"/>
      <c r="I298" s="48"/>
      <c r="J298" s="49"/>
      <c r="K298" s="50">
        <f>+COUNTIF(L298:DO298, "Yes f.")</f>
        <v>0</v>
      </c>
      <c r="L298" s="268"/>
      <c r="M298" s="268"/>
      <c r="N298" s="268"/>
      <c r="O298" s="268"/>
      <c r="P298" s="268"/>
      <c r="Q298" s="268"/>
      <c r="R298" s="268"/>
      <c r="S298" s="268"/>
      <c r="T298" s="268"/>
      <c r="U298" s="268"/>
      <c r="V298" s="268"/>
      <c r="W298" s="268"/>
      <c r="X298" s="268"/>
      <c r="Y298" s="268"/>
      <c r="Z298" s="268"/>
      <c r="AA298" s="268"/>
      <c r="AB298" s="268"/>
      <c r="AC298" s="268"/>
      <c r="AD298" s="268"/>
      <c r="AE298" s="268"/>
      <c r="AF298" s="268"/>
      <c r="AG298" s="268"/>
      <c r="AH298" s="268"/>
      <c r="AI298" s="268"/>
      <c r="AJ298" s="268"/>
      <c r="AK298" s="268"/>
      <c r="AL298" s="268"/>
      <c r="AM298" s="268"/>
      <c r="AN298" s="268"/>
      <c r="AO298" s="268"/>
      <c r="AP298" s="268"/>
      <c r="AQ298" s="268"/>
      <c r="AR298" s="268"/>
      <c r="AS298" s="268"/>
      <c r="AT298" s="268"/>
      <c r="AU298" s="268"/>
      <c r="AV298" s="268"/>
      <c r="AW298" s="268"/>
      <c r="AX298" s="268"/>
      <c r="AY298" s="268"/>
      <c r="AZ298" s="268"/>
      <c r="BA298" s="268"/>
      <c r="BB298" s="268"/>
      <c r="BC298" s="268"/>
      <c r="BD298" s="268"/>
      <c r="BE298" s="268"/>
      <c r="BF298" s="268"/>
      <c r="BG298" s="268"/>
      <c r="BH298" s="268"/>
      <c r="BI298" s="268"/>
      <c r="BJ298" s="268"/>
      <c r="BK298" s="268"/>
      <c r="BL298" s="268"/>
      <c r="BM298" s="268"/>
      <c r="BN298" s="268"/>
      <c r="BO298" s="268"/>
      <c r="BP298" s="268"/>
      <c r="BQ298" s="268"/>
      <c r="BR298" s="268"/>
      <c r="BS298" s="268"/>
      <c r="BT298" s="268"/>
      <c r="BU298" s="268"/>
      <c r="BV298" s="268"/>
      <c r="BW298" s="268"/>
      <c r="BX298" s="268"/>
      <c r="BY298" s="268"/>
      <c r="BZ298" s="268"/>
      <c r="CA298" s="268"/>
      <c r="CB298" s="268"/>
      <c r="CC298" s="268"/>
      <c r="CD298" s="268"/>
      <c r="CE298" s="268"/>
      <c r="CF298" s="268"/>
      <c r="CG298" s="268"/>
      <c r="CH298" s="268"/>
      <c r="CI298" s="268"/>
      <c r="CJ298" s="268"/>
      <c r="CK298" s="268"/>
      <c r="CL298" s="268"/>
      <c r="CM298" s="268"/>
      <c r="CN298" s="268"/>
      <c r="CO298" s="268"/>
      <c r="CP298" s="268"/>
      <c r="CQ298" s="268"/>
      <c r="CR298" s="268"/>
      <c r="CS298" s="268"/>
      <c r="CT298" s="268"/>
      <c r="CU298" s="268"/>
      <c r="CV298" s="268"/>
      <c r="CW298" s="268"/>
      <c r="CX298" s="268"/>
      <c r="CY298" s="268"/>
      <c r="CZ298" s="268"/>
      <c r="DA298" s="268"/>
      <c r="DB298" s="268"/>
      <c r="DC298" s="268"/>
      <c r="DD298" s="268"/>
      <c r="DE298" s="268"/>
      <c r="DF298" s="268"/>
      <c r="DG298" s="268"/>
      <c r="DH298" s="268"/>
      <c r="DI298" s="268"/>
      <c r="DJ298" s="268"/>
      <c r="DK298" s="268"/>
      <c r="DL298" s="268"/>
      <c r="DM298" s="268"/>
      <c r="DN298" s="268"/>
      <c r="DO298" s="268"/>
      <c r="DP298" s="723"/>
    </row>
    <row r="299" spans="1:120" ht="25" x14ac:dyDescent="0.3">
      <c r="A299" s="569" t="s">
        <v>1284</v>
      </c>
      <c r="B299" s="38">
        <v>56</v>
      </c>
      <c r="C299" s="569" t="s">
        <v>1300</v>
      </c>
      <c r="D299" s="39" t="s">
        <v>1316</v>
      </c>
      <c r="E299" s="56" t="str">
        <f>IF(F299=0,"",IF(F299=G299,"N/A",IF(ISERROR(J299/I299),1,J299/I299)))</f>
        <v/>
      </c>
      <c r="F299" s="40">
        <f>COUNTIF(L299:DO299,"1 Yes")+COUNTIF(L299:DO299,"2 No")+COUNTIF(L299:DO299,"3 No")+COUNTIF(L299:DO299,"4 N/A")</f>
        <v>0</v>
      </c>
      <c r="G299" s="40">
        <f>COUNTIF(L299:DO299,"4 N/A")</f>
        <v>0</v>
      </c>
      <c r="H299" s="41">
        <f>COUNTIF(L299:DO299, "2 No")+COUNTIF(L299:DO299, "3 No")</f>
        <v>0</v>
      </c>
      <c r="I299" s="33">
        <f>COUNTIF(L299:DO299,"1 Yes")+COUNTIF(L299:DO299, "2 No")+COUNTIF(L299:DO299,"3 No")</f>
        <v>0</v>
      </c>
      <c r="J299" s="25">
        <f>+COUNTIF(L299:DO299, "1 Yes")</f>
        <v>0</v>
      </c>
      <c r="K299" s="449"/>
      <c r="L299" s="267"/>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7"/>
      <c r="AN299" s="267"/>
      <c r="AO299" s="267"/>
      <c r="AP299" s="267"/>
      <c r="AQ299" s="267"/>
      <c r="AR299" s="267"/>
      <c r="AS299" s="267"/>
      <c r="AT299" s="267"/>
      <c r="AU299" s="267"/>
      <c r="AV299" s="267"/>
      <c r="AW299" s="267"/>
      <c r="AX299" s="267"/>
      <c r="AY299" s="267"/>
      <c r="AZ299" s="267"/>
      <c r="BA299" s="267"/>
      <c r="BB299" s="267"/>
      <c r="BC299" s="267"/>
      <c r="BD299" s="267"/>
      <c r="BE299" s="267"/>
      <c r="BF299" s="267"/>
      <c r="BG299" s="267"/>
      <c r="BH299" s="267"/>
      <c r="BI299" s="267"/>
      <c r="BJ299" s="267"/>
      <c r="BK299" s="267"/>
      <c r="BL299" s="267"/>
      <c r="BM299" s="267"/>
      <c r="BN299" s="267"/>
      <c r="BO299" s="267"/>
      <c r="BP299" s="267"/>
      <c r="BQ299" s="267"/>
      <c r="BR299" s="267"/>
      <c r="BS299" s="267"/>
      <c r="BT299" s="267"/>
      <c r="BU299" s="267"/>
      <c r="BV299" s="267"/>
      <c r="BW299" s="267"/>
      <c r="BX299" s="267"/>
      <c r="BY299" s="267"/>
      <c r="BZ299" s="267"/>
      <c r="CA299" s="267"/>
      <c r="CB299" s="267"/>
      <c r="CC299" s="267"/>
      <c r="CD299" s="267"/>
      <c r="CE299" s="267"/>
      <c r="CF299" s="267"/>
      <c r="CG299" s="267"/>
      <c r="CH299" s="267"/>
      <c r="CI299" s="267"/>
      <c r="CJ299" s="267"/>
      <c r="CK299" s="267"/>
      <c r="CL299" s="267"/>
      <c r="CM299" s="267"/>
      <c r="CN299" s="267"/>
      <c r="CO299" s="267"/>
      <c r="CP299" s="267"/>
      <c r="CQ299" s="267"/>
      <c r="CR299" s="267"/>
      <c r="CS299" s="267"/>
      <c r="CT299" s="267"/>
      <c r="CU299" s="267"/>
      <c r="CV299" s="267"/>
      <c r="CW299" s="267"/>
      <c r="CX299" s="267"/>
      <c r="CY299" s="267"/>
      <c r="CZ299" s="267"/>
      <c r="DA299" s="267"/>
      <c r="DB299" s="267"/>
      <c r="DC299" s="267"/>
      <c r="DD299" s="267"/>
      <c r="DE299" s="267"/>
      <c r="DF299" s="267"/>
      <c r="DG299" s="267"/>
      <c r="DH299" s="267"/>
      <c r="DI299" s="267"/>
      <c r="DJ299" s="267"/>
      <c r="DK299" s="267"/>
      <c r="DL299" s="267"/>
      <c r="DM299" s="267"/>
      <c r="DN299" s="267"/>
      <c r="DO299" s="267"/>
      <c r="DP299" s="767"/>
    </row>
    <row r="300" spans="1:120" ht="15" customHeight="1" x14ac:dyDescent="0.3">
      <c r="A300" s="676" t="s">
        <v>1286</v>
      </c>
      <c r="B300" s="676"/>
      <c r="C300" s="676"/>
      <c r="D300" s="659" t="s">
        <v>1214</v>
      </c>
      <c r="E300" s="660"/>
      <c r="F300" s="42"/>
      <c r="G300" s="43"/>
      <c r="H300" s="43"/>
      <c r="I300" s="44"/>
      <c r="J300" s="45"/>
      <c r="K300" s="298">
        <f>+COUNTIF(L300:DO300, "Yes a.")</f>
        <v>0</v>
      </c>
      <c r="L300" s="268"/>
      <c r="M300" s="268"/>
      <c r="N300" s="268"/>
      <c r="O300" s="268"/>
      <c r="P300" s="268"/>
      <c r="Q300" s="268"/>
      <c r="R300" s="268"/>
      <c r="S300" s="268"/>
      <c r="T300" s="268"/>
      <c r="U300" s="268"/>
      <c r="V300" s="268"/>
      <c r="W300" s="268"/>
      <c r="X300" s="268"/>
      <c r="Y300" s="268"/>
      <c r="Z300" s="268"/>
      <c r="AA300" s="268"/>
      <c r="AB300" s="268"/>
      <c r="AC300" s="268"/>
      <c r="AD300" s="268"/>
      <c r="AE300" s="268"/>
      <c r="AF300" s="268"/>
      <c r="AG300" s="268"/>
      <c r="AH300" s="268"/>
      <c r="AI300" s="268"/>
      <c r="AJ300" s="268"/>
      <c r="AK300" s="268"/>
      <c r="AL300" s="268"/>
      <c r="AM300" s="268"/>
      <c r="AN300" s="268"/>
      <c r="AO300" s="268"/>
      <c r="AP300" s="268"/>
      <c r="AQ300" s="268"/>
      <c r="AR300" s="268"/>
      <c r="AS300" s="268"/>
      <c r="AT300" s="268"/>
      <c r="AU300" s="268"/>
      <c r="AV300" s="268"/>
      <c r="AW300" s="268"/>
      <c r="AX300" s="268"/>
      <c r="AY300" s="268"/>
      <c r="AZ300" s="268"/>
      <c r="BA300" s="268"/>
      <c r="BB300" s="268"/>
      <c r="BC300" s="268"/>
      <c r="BD300" s="268"/>
      <c r="BE300" s="268"/>
      <c r="BF300" s="268"/>
      <c r="BG300" s="268"/>
      <c r="BH300" s="268"/>
      <c r="BI300" s="268"/>
      <c r="BJ300" s="268"/>
      <c r="BK300" s="268"/>
      <c r="BL300" s="268"/>
      <c r="BM300" s="268"/>
      <c r="BN300" s="268"/>
      <c r="BO300" s="268"/>
      <c r="BP300" s="268"/>
      <c r="BQ300" s="268"/>
      <c r="BR300" s="268"/>
      <c r="BS300" s="268"/>
      <c r="BT300" s="268"/>
      <c r="BU300" s="268"/>
      <c r="BV300" s="268"/>
      <c r="BW300" s="268"/>
      <c r="BX300" s="268"/>
      <c r="BY300" s="268"/>
      <c r="BZ300" s="268"/>
      <c r="CA300" s="268"/>
      <c r="CB300" s="268"/>
      <c r="CC300" s="268"/>
      <c r="CD300" s="268"/>
      <c r="CE300" s="268"/>
      <c r="CF300" s="268"/>
      <c r="CG300" s="268"/>
      <c r="CH300" s="268"/>
      <c r="CI300" s="268"/>
      <c r="CJ300" s="268"/>
      <c r="CK300" s="268"/>
      <c r="CL300" s="268"/>
      <c r="CM300" s="268"/>
      <c r="CN300" s="268"/>
      <c r="CO300" s="268"/>
      <c r="CP300" s="268"/>
      <c r="CQ300" s="268"/>
      <c r="CR300" s="268"/>
      <c r="CS300" s="268"/>
      <c r="CT300" s="268"/>
      <c r="CU300" s="268"/>
      <c r="CV300" s="268"/>
      <c r="CW300" s="268"/>
      <c r="CX300" s="268"/>
      <c r="CY300" s="268"/>
      <c r="CZ300" s="268"/>
      <c r="DA300" s="268"/>
      <c r="DB300" s="268"/>
      <c r="DC300" s="268"/>
      <c r="DD300" s="268"/>
      <c r="DE300" s="268"/>
      <c r="DF300" s="268"/>
      <c r="DG300" s="268"/>
      <c r="DH300" s="268"/>
      <c r="DI300" s="268"/>
      <c r="DJ300" s="268"/>
      <c r="DK300" s="268"/>
      <c r="DL300" s="268"/>
      <c r="DM300" s="268"/>
      <c r="DN300" s="268"/>
      <c r="DO300" s="268"/>
      <c r="DP300" s="768"/>
    </row>
    <row r="301" spans="1:120" ht="15" customHeight="1" x14ac:dyDescent="0.3">
      <c r="A301" s="676" t="s">
        <v>1286</v>
      </c>
      <c r="B301" s="676"/>
      <c r="C301" s="676"/>
      <c r="D301" s="659" t="s">
        <v>1317</v>
      </c>
      <c r="E301" s="660"/>
      <c r="F301" s="46"/>
      <c r="G301" s="47"/>
      <c r="H301" s="47"/>
      <c r="I301" s="44"/>
      <c r="J301" s="45"/>
      <c r="K301" s="298">
        <f>+COUNTIF(L301:DO301, "Yes b.")</f>
        <v>0</v>
      </c>
      <c r="L301" s="268"/>
      <c r="M301" s="268"/>
      <c r="N301" s="268"/>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268"/>
      <c r="AL301" s="268"/>
      <c r="AM301" s="268"/>
      <c r="AN301" s="268"/>
      <c r="AO301" s="268"/>
      <c r="AP301" s="268"/>
      <c r="AQ301" s="268"/>
      <c r="AR301" s="268"/>
      <c r="AS301" s="268"/>
      <c r="AT301" s="268"/>
      <c r="AU301" s="268"/>
      <c r="AV301" s="268"/>
      <c r="AW301" s="268"/>
      <c r="AX301" s="268"/>
      <c r="AY301" s="268"/>
      <c r="AZ301" s="268"/>
      <c r="BA301" s="268"/>
      <c r="BB301" s="268"/>
      <c r="BC301" s="268"/>
      <c r="BD301" s="268"/>
      <c r="BE301" s="268"/>
      <c r="BF301" s="268"/>
      <c r="BG301" s="268"/>
      <c r="BH301" s="268"/>
      <c r="BI301" s="268"/>
      <c r="BJ301" s="268"/>
      <c r="BK301" s="268"/>
      <c r="BL301" s="268"/>
      <c r="BM301" s="268"/>
      <c r="BN301" s="268"/>
      <c r="BO301" s="268"/>
      <c r="BP301" s="268"/>
      <c r="BQ301" s="268"/>
      <c r="BR301" s="268"/>
      <c r="BS301" s="268"/>
      <c r="BT301" s="268"/>
      <c r="BU301" s="268"/>
      <c r="BV301" s="268"/>
      <c r="BW301" s="268"/>
      <c r="BX301" s="268"/>
      <c r="BY301" s="268"/>
      <c r="BZ301" s="268"/>
      <c r="CA301" s="268"/>
      <c r="CB301" s="268"/>
      <c r="CC301" s="268"/>
      <c r="CD301" s="268"/>
      <c r="CE301" s="268"/>
      <c r="CF301" s="268"/>
      <c r="CG301" s="268"/>
      <c r="CH301" s="268"/>
      <c r="CI301" s="268"/>
      <c r="CJ301" s="268"/>
      <c r="CK301" s="268"/>
      <c r="CL301" s="268"/>
      <c r="CM301" s="268"/>
      <c r="CN301" s="268"/>
      <c r="CO301" s="268"/>
      <c r="CP301" s="268"/>
      <c r="CQ301" s="268"/>
      <c r="CR301" s="268"/>
      <c r="CS301" s="268"/>
      <c r="CT301" s="268"/>
      <c r="CU301" s="268"/>
      <c r="CV301" s="268"/>
      <c r="CW301" s="268"/>
      <c r="CX301" s="268"/>
      <c r="CY301" s="268"/>
      <c r="CZ301" s="268"/>
      <c r="DA301" s="268"/>
      <c r="DB301" s="268"/>
      <c r="DC301" s="268"/>
      <c r="DD301" s="268"/>
      <c r="DE301" s="268"/>
      <c r="DF301" s="268"/>
      <c r="DG301" s="268"/>
      <c r="DH301" s="268"/>
      <c r="DI301" s="268"/>
      <c r="DJ301" s="268"/>
      <c r="DK301" s="268"/>
      <c r="DL301" s="268"/>
      <c r="DM301" s="268"/>
      <c r="DN301" s="268"/>
      <c r="DO301" s="268"/>
      <c r="DP301" s="768"/>
    </row>
    <row r="302" spans="1:120" ht="15" customHeight="1" x14ac:dyDescent="0.3">
      <c r="A302" s="676" t="s">
        <v>1286</v>
      </c>
      <c r="B302" s="676"/>
      <c r="C302" s="676"/>
      <c r="D302" s="659" t="s">
        <v>1216</v>
      </c>
      <c r="E302" s="660"/>
      <c r="F302" s="46"/>
      <c r="G302" s="47"/>
      <c r="H302" s="47"/>
      <c r="I302" s="44"/>
      <c r="J302" s="45"/>
      <c r="K302" s="298">
        <f>+COUNTIF(L302:DO302, "Yes c.")</f>
        <v>0</v>
      </c>
      <c r="L302" s="271"/>
      <c r="M302" s="271"/>
      <c r="N302" s="271"/>
      <c r="O302" s="271"/>
      <c r="P302" s="271"/>
      <c r="Q302" s="271"/>
      <c r="R302" s="271"/>
      <c r="S302" s="271"/>
      <c r="T302" s="271"/>
      <c r="U302" s="271"/>
      <c r="V302" s="271"/>
      <c r="W302" s="271"/>
      <c r="X302" s="271"/>
      <c r="Y302" s="271"/>
      <c r="Z302" s="271"/>
      <c r="AA302" s="271"/>
      <c r="AB302" s="271"/>
      <c r="AC302" s="271"/>
      <c r="AD302" s="271"/>
      <c r="AE302" s="271"/>
      <c r="AF302" s="271"/>
      <c r="AG302" s="271"/>
      <c r="AH302" s="271"/>
      <c r="AI302" s="271"/>
      <c r="AJ302" s="271"/>
      <c r="AK302" s="271"/>
      <c r="AL302" s="271"/>
      <c r="AM302" s="271"/>
      <c r="AN302" s="271"/>
      <c r="AO302" s="271"/>
      <c r="AP302" s="271"/>
      <c r="AQ302" s="271"/>
      <c r="AR302" s="271"/>
      <c r="AS302" s="271"/>
      <c r="AT302" s="271"/>
      <c r="AU302" s="271"/>
      <c r="AV302" s="271"/>
      <c r="AW302" s="271"/>
      <c r="AX302" s="271"/>
      <c r="AY302" s="271"/>
      <c r="AZ302" s="271"/>
      <c r="BA302" s="271"/>
      <c r="BB302" s="271"/>
      <c r="BC302" s="271"/>
      <c r="BD302" s="271"/>
      <c r="BE302" s="271"/>
      <c r="BF302" s="271"/>
      <c r="BG302" s="271"/>
      <c r="BH302" s="271"/>
      <c r="BI302" s="271"/>
      <c r="BJ302" s="271"/>
      <c r="BK302" s="271"/>
      <c r="BL302" s="271"/>
      <c r="BM302" s="271"/>
      <c r="BN302" s="271"/>
      <c r="BO302" s="271"/>
      <c r="BP302" s="271"/>
      <c r="BQ302" s="271"/>
      <c r="BR302" s="271"/>
      <c r="BS302" s="271"/>
      <c r="BT302" s="271"/>
      <c r="BU302" s="271"/>
      <c r="BV302" s="271"/>
      <c r="BW302" s="271"/>
      <c r="BX302" s="271"/>
      <c r="BY302" s="271"/>
      <c r="BZ302" s="271"/>
      <c r="CA302" s="271"/>
      <c r="CB302" s="271"/>
      <c r="CC302" s="271"/>
      <c r="CD302" s="271"/>
      <c r="CE302" s="271"/>
      <c r="CF302" s="271"/>
      <c r="CG302" s="271"/>
      <c r="CH302" s="271"/>
      <c r="CI302" s="271"/>
      <c r="CJ302" s="271"/>
      <c r="CK302" s="271"/>
      <c r="CL302" s="271"/>
      <c r="CM302" s="271"/>
      <c r="CN302" s="271"/>
      <c r="CO302" s="271"/>
      <c r="CP302" s="271"/>
      <c r="CQ302" s="271"/>
      <c r="CR302" s="271"/>
      <c r="CS302" s="271"/>
      <c r="CT302" s="271"/>
      <c r="CU302" s="271"/>
      <c r="CV302" s="271"/>
      <c r="CW302" s="271"/>
      <c r="CX302" s="271"/>
      <c r="CY302" s="271"/>
      <c r="CZ302" s="271"/>
      <c r="DA302" s="271"/>
      <c r="DB302" s="271"/>
      <c r="DC302" s="271"/>
      <c r="DD302" s="271"/>
      <c r="DE302" s="271"/>
      <c r="DF302" s="271"/>
      <c r="DG302" s="271"/>
      <c r="DH302" s="271"/>
      <c r="DI302" s="271"/>
      <c r="DJ302" s="271"/>
      <c r="DK302" s="271"/>
      <c r="DL302" s="271"/>
      <c r="DM302" s="271"/>
      <c r="DN302" s="271"/>
      <c r="DO302" s="271"/>
      <c r="DP302" s="768"/>
    </row>
    <row r="303" spans="1:120" ht="15" customHeight="1" x14ac:dyDescent="0.3">
      <c r="A303" s="676" t="s">
        <v>1286</v>
      </c>
      <c r="B303" s="676"/>
      <c r="C303" s="676"/>
      <c r="D303" s="667" t="s">
        <v>129</v>
      </c>
      <c r="E303" s="668"/>
      <c r="F303" s="46"/>
      <c r="G303" s="47"/>
      <c r="H303" s="47"/>
      <c r="I303" s="269"/>
      <c r="J303" s="270"/>
      <c r="K303" s="298">
        <f>+COUNTIF(L303:DO303, "0-30")+COUNTIF(L303:DO303, "31-60")+COUNTIF(L303:DO303, "61-90")+COUNTIF(L303:DO303, "over 90 days")</f>
        <v>0</v>
      </c>
      <c r="L303" s="271"/>
      <c r="M303" s="271"/>
      <c r="N303" s="271"/>
      <c r="O303" s="271"/>
      <c r="P303" s="271"/>
      <c r="Q303" s="271"/>
      <c r="R303" s="271"/>
      <c r="S303" s="271"/>
      <c r="T303" s="271"/>
      <c r="U303" s="271"/>
      <c r="V303" s="271"/>
      <c r="W303" s="271"/>
      <c r="X303" s="271"/>
      <c r="Y303" s="271"/>
      <c r="Z303" s="271"/>
      <c r="AA303" s="271"/>
      <c r="AB303" s="271"/>
      <c r="AC303" s="271"/>
      <c r="AD303" s="271"/>
      <c r="AE303" s="271"/>
      <c r="AF303" s="271"/>
      <c r="AG303" s="271"/>
      <c r="AH303" s="271"/>
      <c r="AI303" s="271"/>
      <c r="AJ303" s="271"/>
      <c r="AK303" s="271"/>
      <c r="AL303" s="271"/>
      <c r="AM303" s="271"/>
      <c r="AN303" s="271"/>
      <c r="AO303" s="271"/>
      <c r="AP303" s="271"/>
      <c r="AQ303" s="271"/>
      <c r="AR303" s="271"/>
      <c r="AS303" s="271"/>
      <c r="AT303" s="271"/>
      <c r="AU303" s="271"/>
      <c r="AV303" s="271"/>
      <c r="AW303" s="271"/>
      <c r="AX303" s="271"/>
      <c r="AY303" s="271"/>
      <c r="AZ303" s="271"/>
      <c r="BA303" s="271"/>
      <c r="BB303" s="271"/>
      <c r="BC303" s="271"/>
      <c r="BD303" s="271"/>
      <c r="BE303" s="271"/>
      <c r="BF303" s="271"/>
      <c r="BG303" s="271"/>
      <c r="BH303" s="271"/>
      <c r="BI303" s="271"/>
      <c r="BJ303" s="271"/>
      <c r="BK303" s="271"/>
      <c r="BL303" s="271"/>
      <c r="BM303" s="271"/>
      <c r="BN303" s="271"/>
      <c r="BO303" s="271"/>
      <c r="BP303" s="271"/>
      <c r="BQ303" s="271"/>
      <c r="BR303" s="271"/>
      <c r="BS303" s="271"/>
      <c r="BT303" s="271"/>
      <c r="BU303" s="271"/>
      <c r="BV303" s="271"/>
      <c r="BW303" s="271"/>
      <c r="BX303" s="271"/>
      <c r="BY303" s="271"/>
      <c r="BZ303" s="271"/>
      <c r="CA303" s="271"/>
      <c r="CB303" s="271"/>
      <c r="CC303" s="271"/>
      <c r="CD303" s="271"/>
      <c r="CE303" s="271"/>
      <c r="CF303" s="271"/>
      <c r="CG303" s="271"/>
      <c r="CH303" s="271"/>
      <c r="CI303" s="271"/>
      <c r="CJ303" s="271"/>
      <c r="CK303" s="271"/>
      <c r="CL303" s="271"/>
      <c r="CM303" s="271"/>
      <c r="CN303" s="271"/>
      <c r="CO303" s="271"/>
      <c r="CP303" s="271"/>
      <c r="CQ303" s="271"/>
      <c r="CR303" s="271"/>
      <c r="CS303" s="271"/>
      <c r="CT303" s="271"/>
      <c r="CU303" s="271"/>
      <c r="CV303" s="271"/>
      <c r="CW303" s="271"/>
      <c r="CX303" s="271"/>
      <c r="CY303" s="271"/>
      <c r="CZ303" s="271"/>
      <c r="DA303" s="271"/>
      <c r="DB303" s="271"/>
      <c r="DC303" s="271"/>
      <c r="DD303" s="271"/>
      <c r="DE303" s="271"/>
      <c r="DF303" s="271"/>
      <c r="DG303" s="271"/>
      <c r="DH303" s="271"/>
      <c r="DI303" s="271"/>
      <c r="DJ303" s="271"/>
      <c r="DK303" s="271"/>
      <c r="DL303" s="271"/>
      <c r="DM303" s="271"/>
      <c r="DN303" s="271"/>
      <c r="DO303" s="271"/>
      <c r="DP303" s="768"/>
    </row>
    <row r="304" spans="1:120" ht="15" customHeight="1" x14ac:dyDescent="0.3">
      <c r="A304" s="676" t="s">
        <v>1286</v>
      </c>
      <c r="B304" s="676"/>
      <c r="C304" s="676"/>
      <c r="D304" s="656" t="s">
        <v>1288</v>
      </c>
      <c r="E304" s="657"/>
      <c r="F304" s="46"/>
      <c r="G304" s="47"/>
      <c r="H304" s="47"/>
      <c r="I304" s="269"/>
      <c r="J304" s="270"/>
      <c r="K304" s="298">
        <f>+COUNTIF(L303:DO303, "0-30")</f>
        <v>0</v>
      </c>
      <c r="L304" s="289"/>
      <c r="M304" s="290"/>
      <c r="N304" s="290"/>
      <c r="O304" s="290"/>
      <c r="P304" s="290"/>
      <c r="Q304" s="290"/>
      <c r="R304" s="290"/>
      <c r="S304" s="290"/>
      <c r="T304" s="290"/>
      <c r="U304" s="290"/>
      <c r="V304" s="290"/>
      <c r="W304" s="290"/>
      <c r="X304" s="290"/>
      <c r="Y304" s="290"/>
      <c r="Z304" s="290"/>
      <c r="AA304" s="290"/>
      <c r="AB304" s="290"/>
      <c r="AC304" s="290"/>
      <c r="AD304" s="290"/>
      <c r="AE304" s="290"/>
      <c r="AF304" s="290"/>
      <c r="AG304" s="290"/>
      <c r="AH304" s="290"/>
      <c r="AI304" s="290"/>
      <c r="AJ304" s="290"/>
      <c r="AK304" s="290"/>
      <c r="AL304" s="290"/>
      <c r="AM304" s="290"/>
      <c r="AN304" s="290"/>
      <c r="AO304" s="290"/>
      <c r="AP304" s="290"/>
      <c r="AQ304" s="290"/>
      <c r="AR304" s="290"/>
      <c r="AS304" s="290"/>
      <c r="AT304" s="290"/>
      <c r="AU304" s="290"/>
      <c r="AV304" s="290"/>
      <c r="AW304" s="290"/>
      <c r="AX304" s="290"/>
      <c r="AY304" s="290"/>
      <c r="AZ304" s="290"/>
      <c r="BA304" s="290"/>
      <c r="BB304" s="290"/>
      <c r="BC304" s="290"/>
      <c r="BD304" s="290"/>
      <c r="BE304" s="290"/>
      <c r="BF304" s="290"/>
      <c r="BG304" s="290"/>
      <c r="BH304" s="290"/>
      <c r="BI304" s="290"/>
      <c r="BJ304" s="290"/>
      <c r="BK304" s="290"/>
      <c r="BL304" s="290"/>
      <c r="BM304" s="290"/>
      <c r="BN304" s="290"/>
      <c r="BO304" s="290"/>
      <c r="BP304" s="290"/>
      <c r="BQ304" s="290"/>
      <c r="BR304" s="290"/>
      <c r="BS304" s="290"/>
      <c r="BT304" s="290"/>
      <c r="BU304" s="290"/>
      <c r="BV304" s="290"/>
      <c r="BW304" s="290"/>
      <c r="BX304" s="290"/>
      <c r="BY304" s="290"/>
      <c r="BZ304" s="290"/>
      <c r="CA304" s="290"/>
      <c r="CB304" s="290"/>
      <c r="CC304" s="290"/>
      <c r="CD304" s="290"/>
      <c r="CE304" s="290"/>
      <c r="CF304" s="290"/>
      <c r="CG304" s="290"/>
      <c r="CH304" s="290"/>
      <c r="CI304" s="290"/>
      <c r="CJ304" s="290"/>
      <c r="CK304" s="290"/>
      <c r="CL304" s="290"/>
      <c r="CM304" s="290"/>
      <c r="CN304" s="290"/>
      <c r="CO304" s="290"/>
      <c r="CP304" s="290"/>
      <c r="CQ304" s="290"/>
      <c r="CR304" s="290"/>
      <c r="CS304" s="290"/>
      <c r="CT304" s="290"/>
      <c r="CU304" s="290"/>
      <c r="CV304" s="290"/>
      <c r="CW304" s="290"/>
      <c r="CX304" s="290"/>
      <c r="CY304" s="290"/>
      <c r="CZ304" s="290"/>
      <c r="DA304" s="290"/>
      <c r="DB304" s="290"/>
      <c r="DC304" s="290"/>
      <c r="DD304" s="290"/>
      <c r="DE304" s="290"/>
      <c r="DF304" s="290"/>
      <c r="DG304" s="290"/>
      <c r="DH304" s="290"/>
      <c r="DI304" s="290"/>
      <c r="DJ304" s="290"/>
      <c r="DK304" s="290"/>
      <c r="DL304" s="290"/>
      <c r="DM304" s="290"/>
      <c r="DN304" s="290"/>
      <c r="DO304" s="290"/>
      <c r="DP304" s="768"/>
    </row>
    <row r="305" spans="1:120" ht="15" customHeight="1" x14ac:dyDescent="0.3">
      <c r="A305" s="676" t="s">
        <v>1286</v>
      </c>
      <c r="B305" s="676"/>
      <c r="C305" s="676"/>
      <c r="D305" s="656" t="s">
        <v>1289</v>
      </c>
      <c r="E305" s="657"/>
      <c r="F305" s="46"/>
      <c r="G305" s="47"/>
      <c r="H305" s="47"/>
      <c r="I305" s="269"/>
      <c r="J305" s="270"/>
      <c r="K305" s="298">
        <f>+COUNTIF(L303:DO303, "31-60")</f>
        <v>0</v>
      </c>
      <c r="L305" s="291"/>
      <c r="M305" s="292"/>
      <c r="N305" s="292"/>
      <c r="O305" s="292"/>
      <c r="P305" s="292"/>
      <c r="Q305" s="292"/>
      <c r="R305" s="292"/>
      <c r="S305" s="292"/>
      <c r="T305" s="292"/>
      <c r="U305" s="292"/>
      <c r="V305" s="292"/>
      <c r="W305" s="292"/>
      <c r="X305" s="292"/>
      <c r="Y305" s="292"/>
      <c r="Z305" s="292"/>
      <c r="AA305" s="292"/>
      <c r="AB305" s="292"/>
      <c r="AC305" s="292"/>
      <c r="AD305" s="292"/>
      <c r="AE305" s="292"/>
      <c r="AF305" s="292"/>
      <c r="AG305" s="292"/>
      <c r="AH305" s="292"/>
      <c r="AI305" s="292"/>
      <c r="AJ305" s="292"/>
      <c r="AK305" s="292"/>
      <c r="AL305" s="292"/>
      <c r="AM305" s="292"/>
      <c r="AN305" s="292"/>
      <c r="AO305" s="292"/>
      <c r="AP305" s="292"/>
      <c r="AQ305" s="292"/>
      <c r="AR305" s="292"/>
      <c r="AS305" s="292"/>
      <c r="AT305" s="292"/>
      <c r="AU305" s="292"/>
      <c r="AV305" s="292"/>
      <c r="AW305" s="292"/>
      <c r="AX305" s="292"/>
      <c r="AY305" s="292"/>
      <c r="AZ305" s="292"/>
      <c r="BA305" s="292"/>
      <c r="BB305" s="292"/>
      <c r="BC305" s="292"/>
      <c r="BD305" s="292"/>
      <c r="BE305" s="292"/>
      <c r="BF305" s="292"/>
      <c r="BG305" s="292"/>
      <c r="BH305" s="292"/>
      <c r="BI305" s="292"/>
      <c r="BJ305" s="292"/>
      <c r="BK305" s="292"/>
      <c r="BL305" s="292"/>
      <c r="BM305" s="292"/>
      <c r="BN305" s="292"/>
      <c r="BO305" s="292"/>
      <c r="BP305" s="292"/>
      <c r="BQ305" s="292"/>
      <c r="BR305" s="292"/>
      <c r="BS305" s="292"/>
      <c r="BT305" s="292"/>
      <c r="BU305" s="292"/>
      <c r="BV305" s="292"/>
      <c r="BW305" s="292"/>
      <c r="BX305" s="292"/>
      <c r="BY305" s="292"/>
      <c r="BZ305" s="292"/>
      <c r="CA305" s="292"/>
      <c r="CB305" s="292"/>
      <c r="CC305" s="292"/>
      <c r="CD305" s="292"/>
      <c r="CE305" s="292"/>
      <c r="CF305" s="292"/>
      <c r="CG305" s="292"/>
      <c r="CH305" s="292"/>
      <c r="CI305" s="292"/>
      <c r="CJ305" s="292"/>
      <c r="CK305" s="292"/>
      <c r="CL305" s="292"/>
      <c r="CM305" s="292"/>
      <c r="CN305" s="292"/>
      <c r="CO305" s="292"/>
      <c r="CP305" s="292"/>
      <c r="CQ305" s="292"/>
      <c r="CR305" s="292"/>
      <c r="CS305" s="292"/>
      <c r="CT305" s="292"/>
      <c r="CU305" s="292"/>
      <c r="CV305" s="292"/>
      <c r="CW305" s="292"/>
      <c r="CX305" s="292"/>
      <c r="CY305" s="292"/>
      <c r="CZ305" s="292"/>
      <c r="DA305" s="292"/>
      <c r="DB305" s="292"/>
      <c r="DC305" s="292"/>
      <c r="DD305" s="292"/>
      <c r="DE305" s="292"/>
      <c r="DF305" s="292"/>
      <c r="DG305" s="292"/>
      <c r="DH305" s="292"/>
      <c r="DI305" s="292"/>
      <c r="DJ305" s="292"/>
      <c r="DK305" s="292"/>
      <c r="DL305" s="292"/>
      <c r="DM305" s="292"/>
      <c r="DN305" s="292"/>
      <c r="DO305" s="292"/>
      <c r="DP305" s="768"/>
    </row>
    <row r="306" spans="1:120" ht="15" customHeight="1" x14ac:dyDescent="0.3">
      <c r="A306" s="676" t="s">
        <v>1286</v>
      </c>
      <c r="B306" s="676"/>
      <c r="C306" s="676"/>
      <c r="D306" s="656" t="s">
        <v>1290</v>
      </c>
      <c r="E306" s="657"/>
      <c r="F306" s="46"/>
      <c r="G306" s="47"/>
      <c r="H306" s="47"/>
      <c r="I306" s="269"/>
      <c r="J306" s="270"/>
      <c r="K306" s="298">
        <f>+COUNTIF(L303:DO303, "61-90")</f>
        <v>0</v>
      </c>
      <c r="L306" s="291"/>
      <c r="M306" s="292"/>
      <c r="N306" s="292"/>
      <c r="O306" s="292"/>
      <c r="P306" s="292"/>
      <c r="Q306" s="292"/>
      <c r="R306" s="292"/>
      <c r="S306" s="292"/>
      <c r="T306" s="292"/>
      <c r="U306" s="292"/>
      <c r="V306" s="292"/>
      <c r="W306" s="292"/>
      <c r="X306" s="292"/>
      <c r="Y306" s="292"/>
      <c r="Z306" s="292"/>
      <c r="AA306" s="292"/>
      <c r="AB306" s="292"/>
      <c r="AC306" s="292"/>
      <c r="AD306" s="292"/>
      <c r="AE306" s="292"/>
      <c r="AF306" s="292"/>
      <c r="AG306" s="292"/>
      <c r="AH306" s="292"/>
      <c r="AI306" s="292"/>
      <c r="AJ306" s="292"/>
      <c r="AK306" s="292"/>
      <c r="AL306" s="292"/>
      <c r="AM306" s="292"/>
      <c r="AN306" s="292"/>
      <c r="AO306" s="292"/>
      <c r="AP306" s="292"/>
      <c r="AQ306" s="292"/>
      <c r="AR306" s="292"/>
      <c r="AS306" s="292"/>
      <c r="AT306" s="292"/>
      <c r="AU306" s="292"/>
      <c r="AV306" s="292"/>
      <c r="AW306" s="292"/>
      <c r="AX306" s="292"/>
      <c r="AY306" s="292"/>
      <c r="AZ306" s="292"/>
      <c r="BA306" s="292"/>
      <c r="BB306" s="292"/>
      <c r="BC306" s="292"/>
      <c r="BD306" s="292"/>
      <c r="BE306" s="292"/>
      <c r="BF306" s="292"/>
      <c r="BG306" s="292"/>
      <c r="BH306" s="292"/>
      <c r="BI306" s="292"/>
      <c r="BJ306" s="292"/>
      <c r="BK306" s="292"/>
      <c r="BL306" s="292"/>
      <c r="BM306" s="292"/>
      <c r="BN306" s="292"/>
      <c r="BO306" s="292"/>
      <c r="BP306" s="292"/>
      <c r="BQ306" s="292"/>
      <c r="BR306" s="292"/>
      <c r="BS306" s="292"/>
      <c r="BT306" s="292"/>
      <c r="BU306" s="292"/>
      <c r="BV306" s="292"/>
      <c r="BW306" s="292"/>
      <c r="BX306" s="292"/>
      <c r="BY306" s="292"/>
      <c r="BZ306" s="292"/>
      <c r="CA306" s="292"/>
      <c r="CB306" s="292"/>
      <c r="CC306" s="292"/>
      <c r="CD306" s="292"/>
      <c r="CE306" s="292"/>
      <c r="CF306" s="292"/>
      <c r="CG306" s="292"/>
      <c r="CH306" s="292"/>
      <c r="CI306" s="292"/>
      <c r="CJ306" s="292"/>
      <c r="CK306" s="292"/>
      <c r="CL306" s="292"/>
      <c r="CM306" s="292"/>
      <c r="CN306" s="292"/>
      <c r="CO306" s="292"/>
      <c r="CP306" s="292"/>
      <c r="CQ306" s="292"/>
      <c r="CR306" s="292"/>
      <c r="CS306" s="292"/>
      <c r="CT306" s="292"/>
      <c r="CU306" s="292"/>
      <c r="CV306" s="292"/>
      <c r="CW306" s="292"/>
      <c r="CX306" s="292"/>
      <c r="CY306" s="292"/>
      <c r="CZ306" s="292"/>
      <c r="DA306" s="292"/>
      <c r="DB306" s="292"/>
      <c r="DC306" s="292"/>
      <c r="DD306" s="292"/>
      <c r="DE306" s="292"/>
      <c r="DF306" s="292"/>
      <c r="DG306" s="292"/>
      <c r="DH306" s="292"/>
      <c r="DI306" s="292"/>
      <c r="DJ306" s="292"/>
      <c r="DK306" s="292"/>
      <c r="DL306" s="292"/>
      <c r="DM306" s="292"/>
      <c r="DN306" s="292"/>
      <c r="DO306" s="292"/>
      <c r="DP306" s="768"/>
    </row>
    <row r="307" spans="1:120" ht="15" customHeight="1" x14ac:dyDescent="0.3">
      <c r="A307" s="676" t="s">
        <v>1286</v>
      </c>
      <c r="B307" s="676"/>
      <c r="C307" s="676"/>
      <c r="D307" s="658" t="s">
        <v>1291</v>
      </c>
      <c r="E307" s="658"/>
      <c r="F307" s="46"/>
      <c r="G307" s="47"/>
      <c r="H307" s="47"/>
      <c r="I307" s="269"/>
      <c r="J307" s="270"/>
      <c r="K307" s="298">
        <f>+COUNTIF(L303:DO303, "over 90 days")</f>
        <v>0</v>
      </c>
      <c r="L307" s="293"/>
      <c r="M307" s="294"/>
      <c r="N307" s="294"/>
      <c r="O307" s="294"/>
      <c r="P307" s="294"/>
      <c r="Q307" s="294"/>
      <c r="R307" s="294"/>
      <c r="S307" s="294"/>
      <c r="T307" s="294"/>
      <c r="U307" s="294"/>
      <c r="V307" s="294"/>
      <c r="W307" s="294"/>
      <c r="X307" s="294"/>
      <c r="Y307" s="294"/>
      <c r="Z307" s="294"/>
      <c r="AA307" s="294"/>
      <c r="AB307" s="294"/>
      <c r="AC307" s="294"/>
      <c r="AD307" s="294"/>
      <c r="AE307" s="294"/>
      <c r="AF307" s="294"/>
      <c r="AG307" s="294"/>
      <c r="AH307" s="294"/>
      <c r="AI307" s="294"/>
      <c r="AJ307" s="294"/>
      <c r="AK307" s="294"/>
      <c r="AL307" s="294"/>
      <c r="AM307" s="294"/>
      <c r="AN307" s="294"/>
      <c r="AO307" s="294"/>
      <c r="AP307" s="294"/>
      <c r="AQ307" s="294"/>
      <c r="AR307" s="294"/>
      <c r="AS307" s="294"/>
      <c r="AT307" s="294"/>
      <c r="AU307" s="294"/>
      <c r="AV307" s="294"/>
      <c r="AW307" s="294"/>
      <c r="AX307" s="294"/>
      <c r="AY307" s="294"/>
      <c r="AZ307" s="294"/>
      <c r="BA307" s="294"/>
      <c r="BB307" s="294"/>
      <c r="BC307" s="294"/>
      <c r="BD307" s="294"/>
      <c r="BE307" s="294"/>
      <c r="BF307" s="294"/>
      <c r="BG307" s="294"/>
      <c r="BH307" s="294"/>
      <c r="BI307" s="294"/>
      <c r="BJ307" s="294"/>
      <c r="BK307" s="294"/>
      <c r="BL307" s="294"/>
      <c r="BM307" s="294"/>
      <c r="BN307" s="294"/>
      <c r="BO307" s="294"/>
      <c r="BP307" s="294"/>
      <c r="BQ307" s="294"/>
      <c r="BR307" s="294"/>
      <c r="BS307" s="294"/>
      <c r="BT307" s="294"/>
      <c r="BU307" s="294"/>
      <c r="BV307" s="294"/>
      <c r="BW307" s="294"/>
      <c r="BX307" s="294"/>
      <c r="BY307" s="294"/>
      <c r="BZ307" s="294"/>
      <c r="CA307" s="294"/>
      <c r="CB307" s="294"/>
      <c r="CC307" s="294"/>
      <c r="CD307" s="294"/>
      <c r="CE307" s="294"/>
      <c r="CF307" s="294"/>
      <c r="CG307" s="294"/>
      <c r="CH307" s="294"/>
      <c r="CI307" s="294"/>
      <c r="CJ307" s="294"/>
      <c r="CK307" s="294"/>
      <c r="CL307" s="294"/>
      <c r="CM307" s="294"/>
      <c r="CN307" s="294"/>
      <c r="CO307" s="294"/>
      <c r="CP307" s="294"/>
      <c r="CQ307" s="294"/>
      <c r="CR307" s="294"/>
      <c r="CS307" s="294"/>
      <c r="CT307" s="294"/>
      <c r="CU307" s="294"/>
      <c r="CV307" s="294"/>
      <c r="CW307" s="294"/>
      <c r="CX307" s="294"/>
      <c r="CY307" s="294"/>
      <c r="CZ307" s="294"/>
      <c r="DA307" s="294"/>
      <c r="DB307" s="294"/>
      <c r="DC307" s="294"/>
      <c r="DD307" s="294"/>
      <c r="DE307" s="294"/>
      <c r="DF307" s="294"/>
      <c r="DG307" s="294"/>
      <c r="DH307" s="294"/>
      <c r="DI307" s="294"/>
      <c r="DJ307" s="294"/>
      <c r="DK307" s="294"/>
      <c r="DL307" s="294"/>
      <c r="DM307" s="294"/>
      <c r="DN307" s="294"/>
      <c r="DO307" s="294"/>
      <c r="DP307" s="768"/>
    </row>
    <row r="308" spans="1:120" ht="15" customHeight="1" x14ac:dyDescent="0.3">
      <c r="A308" s="676" t="s">
        <v>1286</v>
      </c>
      <c r="B308" s="676"/>
      <c r="C308" s="676"/>
      <c r="D308" s="659" t="s">
        <v>1298</v>
      </c>
      <c r="E308" s="660"/>
      <c r="F308" s="46"/>
      <c r="G308" s="47"/>
      <c r="H308" s="47"/>
      <c r="I308" s="44"/>
      <c r="J308" s="45"/>
      <c r="K308" s="298">
        <f>+COUNTIF(L308:DO308, "Yes d.")</f>
        <v>0</v>
      </c>
      <c r="L308" s="268"/>
      <c r="M308" s="268"/>
      <c r="N308" s="268"/>
      <c r="O308" s="268"/>
      <c r="P308" s="268"/>
      <c r="Q308" s="268"/>
      <c r="R308" s="268"/>
      <c r="S308" s="268"/>
      <c r="T308" s="268"/>
      <c r="U308" s="268"/>
      <c r="V308" s="268"/>
      <c r="W308" s="268"/>
      <c r="X308" s="268"/>
      <c r="Y308" s="268"/>
      <c r="Z308" s="268"/>
      <c r="AA308" s="268"/>
      <c r="AB308" s="268"/>
      <c r="AC308" s="268"/>
      <c r="AD308" s="268"/>
      <c r="AE308" s="268"/>
      <c r="AF308" s="268"/>
      <c r="AG308" s="268"/>
      <c r="AH308" s="268"/>
      <c r="AI308" s="268"/>
      <c r="AJ308" s="268"/>
      <c r="AK308" s="268"/>
      <c r="AL308" s="268"/>
      <c r="AM308" s="268"/>
      <c r="AN308" s="268"/>
      <c r="AO308" s="268"/>
      <c r="AP308" s="268"/>
      <c r="AQ308" s="268"/>
      <c r="AR308" s="268"/>
      <c r="AS308" s="268"/>
      <c r="AT308" s="268"/>
      <c r="AU308" s="268"/>
      <c r="AV308" s="268"/>
      <c r="AW308" s="268"/>
      <c r="AX308" s="268"/>
      <c r="AY308" s="268"/>
      <c r="AZ308" s="268"/>
      <c r="BA308" s="268"/>
      <c r="BB308" s="268"/>
      <c r="BC308" s="268"/>
      <c r="BD308" s="268"/>
      <c r="BE308" s="268"/>
      <c r="BF308" s="268"/>
      <c r="BG308" s="268"/>
      <c r="BH308" s="268"/>
      <c r="BI308" s="268"/>
      <c r="BJ308" s="268"/>
      <c r="BK308" s="268"/>
      <c r="BL308" s="268"/>
      <c r="BM308" s="268"/>
      <c r="BN308" s="268"/>
      <c r="BO308" s="268"/>
      <c r="BP308" s="268"/>
      <c r="BQ308" s="268"/>
      <c r="BR308" s="268"/>
      <c r="BS308" s="268"/>
      <c r="BT308" s="268"/>
      <c r="BU308" s="268"/>
      <c r="BV308" s="268"/>
      <c r="BW308" s="268"/>
      <c r="BX308" s="268"/>
      <c r="BY308" s="268"/>
      <c r="BZ308" s="268"/>
      <c r="CA308" s="268"/>
      <c r="CB308" s="268"/>
      <c r="CC308" s="268"/>
      <c r="CD308" s="268"/>
      <c r="CE308" s="268"/>
      <c r="CF308" s="268"/>
      <c r="CG308" s="268"/>
      <c r="CH308" s="268"/>
      <c r="CI308" s="268"/>
      <c r="CJ308" s="268"/>
      <c r="CK308" s="268"/>
      <c r="CL308" s="268"/>
      <c r="CM308" s="268"/>
      <c r="CN308" s="268"/>
      <c r="CO308" s="268"/>
      <c r="CP308" s="268"/>
      <c r="CQ308" s="268"/>
      <c r="CR308" s="268"/>
      <c r="CS308" s="268"/>
      <c r="CT308" s="268"/>
      <c r="CU308" s="268"/>
      <c r="CV308" s="268"/>
      <c r="CW308" s="268"/>
      <c r="CX308" s="268"/>
      <c r="CY308" s="268"/>
      <c r="CZ308" s="268"/>
      <c r="DA308" s="268"/>
      <c r="DB308" s="268"/>
      <c r="DC308" s="268"/>
      <c r="DD308" s="268"/>
      <c r="DE308" s="268"/>
      <c r="DF308" s="268"/>
      <c r="DG308" s="268"/>
      <c r="DH308" s="268"/>
      <c r="DI308" s="268"/>
      <c r="DJ308" s="268"/>
      <c r="DK308" s="268"/>
      <c r="DL308" s="268"/>
      <c r="DM308" s="268"/>
      <c r="DN308" s="268"/>
      <c r="DO308" s="268"/>
      <c r="DP308" s="768"/>
    </row>
    <row r="309" spans="1:120" ht="15.75" customHeight="1" thickBot="1" x14ac:dyDescent="0.35">
      <c r="A309" s="679" t="s">
        <v>1286</v>
      </c>
      <c r="B309" s="679"/>
      <c r="C309" s="679"/>
      <c r="D309" s="680" t="s">
        <v>1318</v>
      </c>
      <c r="E309" s="681"/>
      <c r="F309" s="57"/>
      <c r="G309" s="58"/>
      <c r="H309" s="58"/>
      <c r="I309" s="48"/>
      <c r="J309" s="49"/>
      <c r="K309" s="50">
        <f>+COUNTIF(L309:DO309, "Yes e.")</f>
        <v>0</v>
      </c>
      <c r="L309" s="272"/>
      <c r="M309" s="272"/>
      <c r="N309" s="272"/>
      <c r="O309" s="272"/>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c r="AQ309" s="272"/>
      <c r="AR309" s="272"/>
      <c r="AS309" s="272"/>
      <c r="AT309" s="272"/>
      <c r="AU309" s="272"/>
      <c r="AV309" s="272"/>
      <c r="AW309" s="272"/>
      <c r="AX309" s="272"/>
      <c r="AY309" s="272"/>
      <c r="AZ309" s="272"/>
      <c r="BA309" s="272"/>
      <c r="BB309" s="272"/>
      <c r="BC309" s="272"/>
      <c r="BD309" s="272"/>
      <c r="BE309" s="272"/>
      <c r="BF309" s="272"/>
      <c r="BG309" s="272"/>
      <c r="BH309" s="272"/>
      <c r="BI309" s="272"/>
      <c r="BJ309" s="272"/>
      <c r="BK309" s="272"/>
      <c r="BL309" s="272"/>
      <c r="BM309" s="272"/>
      <c r="BN309" s="272"/>
      <c r="BO309" s="272"/>
      <c r="BP309" s="272"/>
      <c r="BQ309" s="272"/>
      <c r="BR309" s="272"/>
      <c r="BS309" s="272"/>
      <c r="BT309" s="272"/>
      <c r="BU309" s="272"/>
      <c r="BV309" s="272"/>
      <c r="BW309" s="272"/>
      <c r="BX309" s="272"/>
      <c r="BY309" s="272"/>
      <c r="BZ309" s="272"/>
      <c r="CA309" s="272"/>
      <c r="CB309" s="272"/>
      <c r="CC309" s="272"/>
      <c r="CD309" s="272"/>
      <c r="CE309" s="272"/>
      <c r="CF309" s="272"/>
      <c r="CG309" s="272"/>
      <c r="CH309" s="272"/>
      <c r="CI309" s="272"/>
      <c r="CJ309" s="272"/>
      <c r="CK309" s="272"/>
      <c r="CL309" s="272"/>
      <c r="CM309" s="272"/>
      <c r="CN309" s="272"/>
      <c r="CO309" s="272"/>
      <c r="CP309" s="272"/>
      <c r="CQ309" s="272"/>
      <c r="CR309" s="272"/>
      <c r="CS309" s="272"/>
      <c r="CT309" s="272"/>
      <c r="CU309" s="272"/>
      <c r="CV309" s="272"/>
      <c r="CW309" s="272"/>
      <c r="CX309" s="272"/>
      <c r="CY309" s="272"/>
      <c r="CZ309" s="272"/>
      <c r="DA309" s="272"/>
      <c r="DB309" s="272"/>
      <c r="DC309" s="272"/>
      <c r="DD309" s="272"/>
      <c r="DE309" s="272"/>
      <c r="DF309" s="272"/>
      <c r="DG309" s="272"/>
      <c r="DH309" s="272"/>
      <c r="DI309" s="272"/>
      <c r="DJ309" s="272"/>
      <c r="DK309" s="272"/>
      <c r="DL309" s="272"/>
      <c r="DM309" s="272"/>
      <c r="DN309" s="272"/>
      <c r="DO309" s="272"/>
      <c r="DP309" s="769"/>
    </row>
    <row r="310" spans="1:120" ht="25" x14ac:dyDescent="0.3">
      <c r="A310" s="569" t="s">
        <v>1284</v>
      </c>
      <c r="B310" s="38">
        <v>57</v>
      </c>
      <c r="C310" s="569" t="s">
        <v>1300</v>
      </c>
      <c r="D310" s="39" t="s">
        <v>1319</v>
      </c>
      <c r="E310" s="56" t="str">
        <f>IF(F310=0,"",IF(F310=G310,"N/A",IF(ISERROR(J310/I310),1,J310/I310)))</f>
        <v/>
      </c>
      <c r="F310" s="40">
        <f>COUNTIF(L310:DO310,"1 Yes")+COUNTIF(L310:DO310,"2 No")+COUNTIF(L310:DO310,"3 No")+COUNTIF(L310:DO310,"4 N/A")</f>
        <v>0</v>
      </c>
      <c r="G310" s="40">
        <f>COUNTIF(L310:DO310,"4 N/A")</f>
        <v>0</v>
      </c>
      <c r="H310" s="41">
        <f>COUNTIF(L310:DO310, "2 No")+COUNTIF(L310:DO310, "3 No")</f>
        <v>0</v>
      </c>
      <c r="I310" s="33">
        <f>COUNTIF(L310:DO310,"1 Yes")+COUNTIF(L310:DO310, "2 No")+COUNTIF(L310:DO310,"3 No")</f>
        <v>0</v>
      </c>
      <c r="J310" s="25">
        <f>+COUNTIF(L310:DO310, "1 Yes")</f>
        <v>0</v>
      </c>
      <c r="K310" s="449"/>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7"/>
      <c r="AS310" s="267"/>
      <c r="AT310" s="267"/>
      <c r="AU310" s="267"/>
      <c r="AV310" s="267"/>
      <c r="AW310" s="267"/>
      <c r="AX310" s="267"/>
      <c r="AY310" s="267"/>
      <c r="AZ310" s="267"/>
      <c r="BA310" s="267"/>
      <c r="BB310" s="267"/>
      <c r="BC310" s="267"/>
      <c r="BD310" s="267"/>
      <c r="BE310" s="267"/>
      <c r="BF310" s="267"/>
      <c r="BG310" s="267"/>
      <c r="BH310" s="267"/>
      <c r="BI310" s="267"/>
      <c r="BJ310" s="267"/>
      <c r="BK310" s="267"/>
      <c r="BL310" s="267"/>
      <c r="BM310" s="267"/>
      <c r="BN310" s="267"/>
      <c r="BO310" s="267"/>
      <c r="BP310" s="267"/>
      <c r="BQ310" s="267"/>
      <c r="BR310" s="267"/>
      <c r="BS310" s="267"/>
      <c r="BT310" s="267"/>
      <c r="BU310" s="267"/>
      <c r="BV310" s="267"/>
      <c r="BW310" s="267"/>
      <c r="BX310" s="267"/>
      <c r="BY310" s="267"/>
      <c r="BZ310" s="267"/>
      <c r="CA310" s="267"/>
      <c r="CB310" s="267"/>
      <c r="CC310" s="267"/>
      <c r="CD310" s="267"/>
      <c r="CE310" s="267"/>
      <c r="CF310" s="267"/>
      <c r="CG310" s="267"/>
      <c r="CH310" s="267"/>
      <c r="CI310" s="267"/>
      <c r="CJ310" s="267"/>
      <c r="CK310" s="267"/>
      <c r="CL310" s="267"/>
      <c r="CM310" s="267"/>
      <c r="CN310" s="267"/>
      <c r="CO310" s="267"/>
      <c r="CP310" s="267"/>
      <c r="CQ310" s="267"/>
      <c r="CR310" s="267"/>
      <c r="CS310" s="267"/>
      <c r="CT310" s="267"/>
      <c r="CU310" s="267"/>
      <c r="CV310" s="267"/>
      <c r="CW310" s="267"/>
      <c r="CX310" s="267"/>
      <c r="CY310" s="267"/>
      <c r="CZ310" s="267"/>
      <c r="DA310" s="267"/>
      <c r="DB310" s="267"/>
      <c r="DC310" s="267"/>
      <c r="DD310" s="267"/>
      <c r="DE310" s="267"/>
      <c r="DF310" s="267"/>
      <c r="DG310" s="267"/>
      <c r="DH310" s="267"/>
      <c r="DI310" s="267"/>
      <c r="DJ310" s="267"/>
      <c r="DK310" s="267"/>
      <c r="DL310" s="267"/>
      <c r="DM310" s="267"/>
      <c r="DN310" s="267"/>
      <c r="DO310" s="319"/>
      <c r="DP310" s="744"/>
    </row>
    <row r="311" spans="1:120" ht="15" customHeight="1" x14ac:dyDescent="0.3">
      <c r="A311" s="676" t="s">
        <v>1286</v>
      </c>
      <c r="B311" s="676"/>
      <c r="C311" s="676"/>
      <c r="D311" s="659" t="s">
        <v>1214</v>
      </c>
      <c r="E311" s="660"/>
      <c r="F311" s="42"/>
      <c r="G311" s="43"/>
      <c r="H311" s="43"/>
      <c r="I311" s="44"/>
      <c r="J311" s="45"/>
      <c r="K311" s="298">
        <f>+COUNTIF(L311:DO311, "Yes a.")</f>
        <v>0</v>
      </c>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8"/>
      <c r="AY311" s="268"/>
      <c r="AZ311" s="268"/>
      <c r="BA311" s="268"/>
      <c r="BB311" s="268"/>
      <c r="BC311" s="268"/>
      <c r="BD311" s="268"/>
      <c r="BE311" s="268"/>
      <c r="BF311" s="268"/>
      <c r="BG311" s="268"/>
      <c r="BH311" s="268"/>
      <c r="BI311" s="268"/>
      <c r="BJ311" s="268"/>
      <c r="BK311" s="268"/>
      <c r="BL311" s="268"/>
      <c r="BM311" s="268"/>
      <c r="BN311" s="268"/>
      <c r="BO311" s="268"/>
      <c r="BP311" s="268"/>
      <c r="BQ311" s="268"/>
      <c r="BR311" s="268"/>
      <c r="BS311" s="268"/>
      <c r="BT311" s="268"/>
      <c r="BU311" s="268"/>
      <c r="BV311" s="268"/>
      <c r="BW311" s="268"/>
      <c r="BX311" s="268"/>
      <c r="BY311" s="268"/>
      <c r="BZ311" s="268"/>
      <c r="CA311" s="268"/>
      <c r="CB311" s="268"/>
      <c r="CC311" s="268"/>
      <c r="CD311" s="268"/>
      <c r="CE311" s="268"/>
      <c r="CF311" s="268"/>
      <c r="CG311" s="268"/>
      <c r="CH311" s="268"/>
      <c r="CI311" s="268"/>
      <c r="CJ311" s="268"/>
      <c r="CK311" s="268"/>
      <c r="CL311" s="268"/>
      <c r="CM311" s="268"/>
      <c r="CN311" s="268"/>
      <c r="CO311" s="268"/>
      <c r="CP311" s="268"/>
      <c r="CQ311" s="268"/>
      <c r="CR311" s="268"/>
      <c r="CS311" s="268"/>
      <c r="CT311" s="268"/>
      <c r="CU311" s="268"/>
      <c r="CV311" s="268"/>
      <c r="CW311" s="268"/>
      <c r="CX311" s="268"/>
      <c r="CY311" s="268"/>
      <c r="CZ311" s="268"/>
      <c r="DA311" s="268"/>
      <c r="DB311" s="268"/>
      <c r="DC311" s="268"/>
      <c r="DD311" s="268"/>
      <c r="DE311" s="268"/>
      <c r="DF311" s="268"/>
      <c r="DG311" s="268"/>
      <c r="DH311" s="268"/>
      <c r="DI311" s="268"/>
      <c r="DJ311" s="268"/>
      <c r="DK311" s="268"/>
      <c r="DL311" s="268"/>
      <c r="DM311" s="268"/>
      <c r="DN311" s="268"/>
      <c r="DO311" s="268"/>
      <c r="DP311" s="745"/>
    </row>
    <row r="312" spans="1:120" ht="15" customHeight="1" x14ac:dyDescent="0.3">
      <c r="A312" s="676" t="s">
        <v>1286</v>
      </c>
      <c r="B312" s="676"/>
      <c r="C312" s="676"/>
      <c r="D312" s="659" t="s">
        <v>1317</v>
      </c>
      <c r="E312" s="660"/>
      <c r="F312" s="46"/>
      <c r="G312" s="47"/>
      <c r="H312" s="47"/>
      <c r="I312" s="44"/>
      <c r="J312" s="45"/>
      <c r="K312" s="298">
        <f>+COUNTIF(L312:DO312, "Yes b.")</f>
        <v>0</v>
      </c>
      <c r="L312" s="268"/>
      <c r="M312" s="268"/>
      <c r="N312" s="268"/>
      <c r="O312" s="268"/>
      <c r="P312" s="268"/>
      <c r="Q312" s="268"/>
      <c r="R312" s="268"/>
      <c r="S312" s="268"/>
      <c r="T312" s="268"/>
      <c r="U312" s="268"/>
      <c r="V312" s="268"/>
      <c r="W312" s="268"/>
      <c r="X312" s="268"/>
      <c r="Y312" s="268"/>
      <c r="Z312" s="268"/>
      <c r="AA312" s="268"/>
      <c r="AB312" s="268"/>
      <c r="AC312" s="268"/>
      <c r="AD312" s="268"/>
      <c r="AE312" s="268"/>
      <c r="AF312" s="268"/>
      <c r="AG312" s="268"/>
      <c r="AH312" s="268"/>
      <c r="AI312" s="268"/>
      <c r="AJ312" s="268"/>
      <c r="AK312" s="268"/>
      <c r="AL312" s="268"/>
      <c r="AM312" s="268"/>
      <c r="AN312" s="268"/>
      <c r="AO312" s="268"/>
      <c r="AP312" s="268"/>
      <c r="AQ312" s="268"/>
      <c r="AR312" s="268"/>
      <c r="AS312" s="268"/>
      <c r="AT312" s="268"/>
      <c r="AU312" s="268"/>
      <c r="AV312" s="268"/>
      <c r="AW312" s="268"/>
      <c r="AX312" s="268"/>
      <c r="AY312" s="268"/>
      <c r="AZ312" s="268"/>
      <c r="BA312" s="268"/>
      <c r="BB312" s="268"/>
      <c r="BC312" s="268"/>
      <c r="BD312" s="268"/>
      <c r="BE312" s="268"/>
      <c r="BF312" s="268"/>
      <c r="BG312" s="268"/>
      <c r="BH312" s="268"/>
      <c r="BI312" s="268"/>
      <c r="BJ312" s="268"/>
      <c r="BK312" s="268"/>
      <c r="BL312" s="268"/>
      <c r="BM312" s="268"/>
      <c r="BN312" s="268"/>
      <c r="BO312" s="268"/>
      <c r="BP312" s="268"/>
      <c r="BQ312" s="268"/>
      <c r="BR312" s="268"/>
      <c r="BS312" s="268"/>
      <c r="BT312" s="268"/>
      <c r="BU312" s="268"/>
      <c r="BV312" s="268"/>
      <c r="BW312" s="268"/>
      <c r="BX312" s="268"/>
      <c r="BY312" s="268"/>
      <c r="BZ312" s="268"/>
      <c r="CA312" s="268"/>
      <c r="CB312" s="268"/>
      <c r="CC312" s="268"/>
      <c r="CD312" s="268"/>
      <c r="CE312" s="268"/>
      <c r="CF312" s="268"/>
      <c r="CG312" s="268"/>
      <c r="CH312" s="268"/>
      <c r="CI312" s="268"/>
      <c r="CJ312" s="268"/>
      <c r="CK312" s="268"/>
      <c r="CL312" s="268"/>
      <c r="CM312" s="268"/>
      <c r="CN312" s="268"/>
      <c r="CO312" s="268"/>
      <c r="CP312" s="268"/>
      <c r="CQ312" s="268"/>
      <c r="CR312" s="268"/>
      <c r="CS312" s="268"/>
      <c r="CT312" s="268"/>
      <c r="CU312" s="268"/>
      <c r="CV312" s="268"/>
      <c r="CW312" s="268"/>
      <c r="CX312" s="268"/>
      <c r="CY312" s="268"/>
      <c r="CZ312" s="268"/>
      <c r="DA312" s="268"/>
      <c r="DB312" s="268"/>
      <c r="DC312" s="268"/>
      <c r="DD312" s="268"/>
      <c r="DE312" s="268"/>
      <c r="DF312" s="268"/>
      <c r="DG312" s="268"/>
      <c r="DH312" s="268"/>
      <c r="DI312" s="268"/>
      <c r="DJ312" s="268"/>
      <c r="DK312" s="268"/>
      <c r="DL312" s="268"/>
      <c r="DM312" s="268"/>
      <c r="DN312" s="268"/>
      <c r="DO312" s="268"/>
      <c r="DP312" s="745"/>
    </row>
    <row r="313" spans="1:120" ht="15" customHeight="1" x14ac:dyDescent="0.3">
      <c r="A313" s="676" t="s">
        <v>1286</v>
      </c>
      <c r="B313" s="676"/>
      <c r="C313" s="676"/>
      <c r="D313" s="659" t="s">
        <v>1216</v>
      </c>
      <c r="E313" s="660"/>
      <c r="F313" s="46"/>
      <c r="G313" s="47"/>
      <c r="H313" s="47"/>
      <c r="I313" s="44"/>
      <c r="J313" s="45"/>
      <c r="K313" s="298">
        <f>+COUNTIF(L313:DO313, "Yes c.")</f>
        <v>0</v>
      </c>
      <c r="L313" s="271"/>
      <c r="M313" s="271"/>
      <c r="N313" s="271"/>
      <c r="O313" s="271"/>
      <c r="P313" s="271"/>
      <c r="Q313" s="271"/>
      <c r="R313" s="271"/>
      <c r="S313" s="271"/>
      <c r="T313" s="271"/>
      <c r="U313" s="271"/>
      <c r="V313" s="271"/>
      <c r="W313" s="271"/>
      <c r="X313" s="271"/>
      <c r="Y313" s="271"/>
      <c r="Z313" s="271"/>
      <c r="AA313" s="271"/>
      <c r="AB313" s="271"/>
      <c r="AC313" s="271"/>
      <c r="AD313" s="271"/>
      <c r="AE313" s="271"/>
      <c r="AF313" s="271"/>
      <c r="AG313" s="271"/>
      <c r="AH313" s="271"/>
      <c r="AI313" s="271"/>
      <c r="AJ313" s="271"/>
      <c r="AK313" s="271"/>
      <c r="AL313" s="271"/>
      <c r="AM313" s="271"/>
      <c r="AN313" s="271"/>
      <c r="AO313" s="271"/>
      <c r="AP313" s="271"/>
      <c r="AQ313" s="271"/>
      <c r="AR313" s="271"/>
      <c r="AS313" s="271"/>
      <c r="AT313" s="271"/>
      <c r="AU313" s="271"/>
      <c r="AV313" s="271"/>
      <c r="AW313" s="271"/>
      <c r="AX313" s="271"/>
      <c r="AY313" s="271"/>
      <c r="AZ313" s="271"/>
      <c r="BA313" s="271"/>
      <c r="BB313" s="271"/>
      <c r="BC313" s="271"/>
      <c r="BD313" s="271"/>
      <c r="BE313" s="271"/>
      <c r="BF313" s="271"/>
      <c r="BG313" s="271"/>
      <c r="BH313" s="271"/>
      <c r="BI313" s="271"/>
      <c r="BJ313" s="271"/>
      <c r="BK313" s="271"/>
      <c r="BL313" s="271"/>
      <c r="BM313" s="271"/>
      <c r="BN313" s="271"/>
      <c r="BO313" s="271"/>
      <c r="BP313" s="271"/>
      <c r="BQ313" s="271"/>
      <c r="BR313" s="271"/>
      <c r="BS313" s="271"/>
      <c r="BT313" s="271"/>
      <c r="BU313" s="271"/>
      <c r="BV313" s="271"/>
      <c r="BW313" s="271"/>
      <c r="BX313" s="271"/>
      <c r="BY313" s="271"/>
      <c r="BZ313" s="271"/>
      <c r="CA313" s="271"/>
      <c r="CB313" s="271"/>
      <c r="CC313" s="271"/>
      <c r="CD313" s="271"/>
      <c r="CE313" s="271"/>
      <c r="CF313" s="271"/>
      <c r="CG313" s="271"/>
      <c r="CH313" s="271"/>
      <c r="CI313" s="271"/>
      <c r="CJ313" s="271"/>
      <c r="CK313" s="271"/>
      <c r="CL313" s="271"/>
      <c r="CM313" s="271"/>
      <c r="CN313" s="271"/>
      <c r="CO313" s="271"/>
      <c r="CP313" s="271"/>
      <c r="CQ313" s="271"/>
      <c r="CR313" s="271"/>
      <c r="CS313" s="271"/>
      <c r="CT313" s="271"/>
      <c r="CU313" s="271"/>
      <c r="CV313" s="271"/>
      <c r="CW313" s="271"/>
      <c r="CX313" s="271"/>
      <c r="CY313" s="271"/>
      <c r="CZ313" s="271"/>
      <c r="DA313" s="271"/>
      <c r="DB313" s="271"/>
      <c r="DC313" s="271"/>
      <c r="DD313" s="271"/>
      <c r="DE313" s="271"/>
      <c r="DF313" s="271"/>
      <c r="DG313" s="271"/>
      <c r="DH313" s="271"/>
      <c r="DI313" s="271"/>
      <c r="DJ313" s="271"/>
      <c r="DK313" s="271"/>
      <c r="DL313" s="271"/>
      <c r="DM313" s="271"/>
      <c r="DN313" s="271"/>
      <c r="DO313" s="271"/>
      <c r="DP313" s="745"/>
    </row>
    <row r="314" spans="1:120" ht="15" customHeight="1" x14ac:dyDescent="0.3">
      <c r="A314" s="676" t="s">
        <v>1286</v>
      </c>
      <c r="B314" s="676"/>
      <c r="C314" s="676"/>
      <c r="D314" s="667" t="s">
        <v>129</v>
      </c>
      <c r="E314" s="668"/>
      <c r="F314" s="46"/>
      <c r="G314" s="47"/>
      <c r="H314" s="47"/>
      <c r="I314" s="269"/>
      <c r="J314" s="270"/>
      <c r="K314" s="298">
        <f>+COUNTIF(L314:DO314, "0-30")+COUNTIF(L314:DO314, "31-60")+COUNTIF(L314:DO314, "61-90")+COUNTIF(L314:DO314, "over 90 days")</f>
        <v>0</v>
      </c>
      <c r="L314" s="271"/>
      <c r="M314" s="271"/>
      <c r="N314" s="271"/>
      <c r="O314" s="271"/>
      <c r="P314" s="271"/>
      <c r="Q314" s="271"/>
      <c r="R314" s="271"/>
      <c r="S314" s="271"/>
      <c r="T314" s="271"/>
      <c r="U314" s="271"/>
      <c r="V314" s="271"/>
      <c r="W314" s="271"/>
      <c r="X314" s="271"/>
      <c r="Y314" s="271"/>
      <c r="Z314" s="271"/>
      <c r="AA314" s="271"/>
      <c r="AB314" s="271"/>
      <c r="AC314" s="271"/>
      <c r="AD314" s="271"/>
      <c r="AE314" s="271"/>
      <c r="AF314" s="271"/>
      <c r="AG314" s="271"/>
      <c r="AH314" s="271"/>
      <c r="AI314" s="271"/>
      <c r="AJ314" s="271"/>
      <c r="AK314" s="271"/>
      <c r="AL314" s="271"/>
      <c r="AM314" s="271"/>
      <c r="AN314" s="271"/>
      <c r="AO314" s="271"/>
      <c r="AP314" s="271"/>
      <c r="AQ314" s="271"/>
      <c r="AR314" s="271"/>
      <c r="AS314" s="271"/>
      <c r="AT314" s="271"/>
      <c r="AU314" s="271"/>
      <c r="AV314" s="271"/>
      <c r="AW314" s="271"/>
      <c r="AX314" s="271"/>
      <c r="AY314" s="271"/>
      <c r="AZ314" s="271"/>
      <c r="BA314" s="271"/>
      <c r="BB314" s="271"/>
      <c r="BC314" s="271"/>
      <c r="BD314" s="271"/>
      <c r="BE314" s="271"/>
      <c r="BF314" s="271"/>
      <c r="BG314" s="271"/>
      <c r="BH314" s="271"/>
      <c r="BI314" s="271"/>
      <c r="BJ314" s="271"/>
      <c r="BK314" s="271"/>
      <c r="BL314" s="271"/>
      <c r="BM314" s="271"/>
      <c r="BN314" s="271"/>
      <c r="BO314" s="271"/>
      <c r="BP314" s="271"/>
      <c r="BQ314" s="271"/>
      <c r="BR314" s="271"/>
      <c r="BS314" s="271"/>
      <c r="BT314" s="271"/>
      <c r="BU314" s="271"/>
      <c r="BV314" s="271"/>
      <c r="BW314" s="271"/>
      <c r="BX314" s="271"/>
      <c r="BY314" s="271"/>
      <c r="BZ314" s="271"/>
      <c r="CA314" s="271"/>
      <c r="CB314" s="271"/>
      <c r="CC314" s="271"/>
      <c r="CD314" s="271"/>
      <c r="CE314" s="271"/>
      <c r="CF314" s="271"/>
      <c r="CG314" s="271"/>
      <c r="CH314" s="271"/>
      <c r="CI314" s="271"/>
      <c r="CJ314" s="271"/>
      <c r="CK314" s="271"/>
      <c r="CL314" s="271"/>
      <c r="CM314" s="271"/>
      <c r="CN314" s="271"/>
      <c r="CO314" s="271"/>
      <c r="CP314" s="271"/>
      <c r="CQ314" s="271"/>
      <c r="CR314" s="271"/>
      <c r="CS314" s="271"/>
      <c r="CT314" s="271"/>
      <c r="CU314" s="271"/>
      <c r="CV314" s="271"/>
      <c r="CW314" s="271"/>
      <c r="CX314" s="271"/>
      <c r="CY314" s="271"/>
      <c r="CZ314" s="271"/>
      <c r="DA314" s="271"/>
      <c r="DB314" s="271"/>
      <c r="DC314" s="271"/>
      <c r="DD314" s="271"/>
      <c r="DE314" s="271"/>
      <c r="DF314" s="271"/>
      <c r="DG314" s="271"/>
      <c r="DH314" s="271"/>
      <c r="DI314" s="271"/>
      <c r="DJ314" s="271"/>
      <c r="DK314" s="271"/>
      <c r="DL314" s="271"/>
      <c r="DM314" s="271"/>
      <c r="DN314" s="271"/>
      <c r="DO314" s="271"/>
      <c r="DP314" s="745"/>
    </row>
    <row r="315" spans="1:120" ht="15" customHeight="1" x14ac:dyDescent="0.3">
      <c r="A315" s="676" t="s">
        <v>1286</v>
      </c>
      <c r="B315" s="676"/>
      <c r="C315" s="676"/>
      <c r="D315" s="656" t="s">
        <v>1288</v>
      </c>
      <c r="E315" s="657"/>
      <c r="F315" s="46"/>
      <c r="G315" s="47"/>
      <c r="H315" s="47"/>
      <c r="I315" s="269"/>
      <c r="J315" s="270"/>
      <c r="K315" s="298">
        <f>+COUNTIF(L314:DO314, "0-30")</f>
        <v>0</v>
      </c>
      <c r="L315" s="289"/>
      <c r="M315" s="290"/>
      <c r="N315" s="290"/>
      <c r="O315" s="290"/>
      <c r="P315" s="290"/>
      <c r="Q315" s="290"/>
      <c r="R315" s="290"/>
      <c r="S315" s="290"/>
      <c r="T315" s="290"/>
      <c r="U315" s="290"/>
      <c r="V315" s="290"/>
      <c r="W315" s="290"/>
      <c r="X315" s="290"/>
      <c r="Y315" s="290"/>
      <c r="Z315" s="290"/>
      <c r="AA315" s="290"/>
      <c r="AB315" s="290"/>
      <c r="AC315" s="290"/>
      <c r="AD315" s="290"/>
      <c r="AE315" s="290"/>
      <c r="AF315" s="290"/>
      <c r="AG315" s="290"/>
      <c r="AH315" s="290"/>
      <c r="AI315" s="290"/>
      <c r="AJ315" s="290"/>
      <c r="AK315" s="290"/>
      <c r="AL315" s="290"/>
      <c r="AM315" s="290"/>
      <c r="AN315" s="290"/>
      <c r="AO315" s="290"/>
      <c r="AP315" s="290"/>
      <c r="AQ315" s="290"/>
      <c r="AR315" s="290"/>
      <c r="AS315" s="290"/>
      <c r="AT315" s="290"/>
      <c r="AU315" s="290"/>
      <c r="AV315" s="290"/>
      <c r="AW315" s="290"/>
      <c r="AX315" s="290"/>
      <c r="AY315" s="290"/>
      <c r="AZ315" s="290"/>
      <c r="BA315" s="290"/>
      <c r="BB315" s="290"/>
      <c r="BC315" s="290"/>
      <c r="BD315" s="290"/>
      <c r="BE315" s="290"/>
      <c r="BF315" s="290"/>
      <c r="BG315" s="290"/>
      <c r="BH315" s="290"/>
      <c r="BI315" s="290"/>
      <c r="BJ315" s="290"/>
      <c r="BK315" s="290"/>
      <c r="BL315" s="290"/>
      <c r="BM315" s="290"/>
      <c r="BN315" s="290"/>
      <c r="BO315" s="290"/>
      <c r="BP315" s="290"/>
      <c r="BQ315" s="290"/>
      <c r="BR315" s="290"/>
      <c r="BS315" s="290"/>
      <c r="BT315" s="290"/>
      <c r="BU315" s="290"/>
      <c r="BV315" s="290"/>
      <c r="BW315" s="290"/>
      <c r="BX315" s="290"/>
      <c r="BY315" s="290"/>
      <c r="BZ315" s="290"/>
      <c r="CA315" s="290"/>
      <c r="CB315" s="290"/>
      <c r="CC315" s="290"/>
      <c r="CD315" s="290"/>
      <c r="CE315" s="290"/>
      <c r="CF315" s="290"/>
      <c r="CG315" s="290"/>
      <c r="CH315" s="290"/>
      <c r="CI315" s="290"/>
      <c r="CJ315" s="290"/>
      <c r="CK315" s="290"/>
      <c r="CL315" s="290"/>
      <c r="CM315" s="290"/>
      <c r="CN315" s="290"/>
      <c r="CO315" s="290"/>
      <c r="CP315" s="290"/>
      <c r="CQ315" s="290"/>
      <c r="CR315" s="290"/>
      <c r="CS315" s="290"/>
      <c r="CT315" s="290"/>
      <c r="CU315" s="290"/>
      <c r="CV315" s="290"/>
      <c r="CW315" s="290"/>
      <c r="CX315" s="290"/>
      <c r="CY315" s="290"/>
      <c r="CZ315" s="290"/>
      <c r="DA315" s="290"/>
      <c r="DB315" s="290"/>
      <c r="DC315" s="290"/>
      <c r="DD315" s="290"/>
      <c r="DE315" s="290"/>
      <c r="DF315" s="290"/>
      <c r="DG315" s="290"/>
      <c r="DH315" s="290"/>
      <c r="DI315" s="290"/>
      <c r="DJ315" s="290"/>
      <c r="DK315" s="290"/>
      <c r="DL315" s="290"/>
      <c r="DM315" s="290"/>
      <c r="DN315" s="290"/>
      <c r="DO315" s="290"/>
      <c r="DP315" s="745"/>
    </row>
    <row r="316" spans="1:120" ht="15" customHeight="1" x14ac:dyDescent="0.3">
      <c r="A316" s="676" t="s">
        <v>1286</v>
      </c>
      <c r="B316" s="676"/>
      <c r="C316" s="676"/>
      <c r="D316" s="656" t="s">
        <v>1289</v>
      </c>
      <c r="E316" s="657"/>
      <c r="F316" s="46"/>
      <c r="G316" s="47"/>
      <c r="H316" s="47"/>
      <c r="I316" s="269"/>
      <c r="J316" s="270"/>
      <c r="K316" s="298">
        <f>+COUNTIF(L314:DO314, "31-60")</f>
        <v>0</v>
      </c>
      <c r="L316" s="291"/>
      <c r="M316" s="292"/>
      <c r="N316" s="292"/>
      <c r="O316" s="292"/>
      <c r="P316" s="292"/>
      <c r="Q316" s="292"/>
      <c r="R316" s="292"/>
      <c r="S316" s="292"/>
      <c r="T316" s="292"/>
      <c r="U316" s="292"/>
      <c r="V316" s="292"/>
      <c r="W316" s="292"/>
      <c r="X316" s="292"/>
      <c r="Y316" s="292"/>
      <c r="Z316" s="292"/>
      <c r="AA316" s="292"/>
      <c r="AB316" s="292"/>
      <c r="AC316" s="292"/>
      <c r="AD316" s="292"/>
      <c r="AE316" s="292"/>
      <c r="AF316" s="292"/>
      <c r="AG316" s="292"/>
      <c r="AH316" s="292"/>
      <c r="AI316" s="292"/>
      <c r="AJ316" s="292"/>
      <c r="AK316" s="292"/>
      <c r="AL316" s="292"/>
      <c r="AM316" s="292"/>
      <c r="AN316" s="292"/>
      <c r="AO316" s="292"/>
      <c r="AP316" s="292"/>
      <c r="AQ316" s="292"/>
      <c r="AR316" s="292"/>
      <c r="AS316" s="292"/>
      <c r="AT316" s="292"/>
      <c r="AU316" s="292"/>
      <c r="AV316" s="292"/>
      <c r="AW316" s="292"/>
      <c r="AX316" s="292"/>
      <c r="AY316" s="292"/>
      <c r="AZ316" s="292"/>
      <c r="BA316" s="292"/>
      <c r="BB316" s="292"/>
      <c r="BC316" s="292"/>
      <c r="BD316" s="292"/>
      <c r="BE316" s="292"/>
      <c r="BF316" s="292"/>
      <c r="BG316" s="292"/>
      <c r="BH316" s="292"/>
      <c r="BI316" s="292"/>
      <c r="BJ316" s="292"/>
      <c r="BK316" s="292"/>
      <c r="BL316" s="292"/>
      <c r="BM316" s="292"/>
      <c r="BN316" s="292"/>
      <c r="BO316" s="292"/>
      <c r="BP316" s="292"/>
      <c r="BQ316" s="292"/>
      <c r="BR316" s="292"/>
      <c r="BS316" s="292"/>
      <c r="BT316" s="292"/>
      <c r="BU316" s="292"/>
      <c r="BV316" s="292"/>
      <c r="BW316" s="292"/>
      <c r="BX316" s="292"/>
      <c r="BY316" s="292"/>
      <c r="BZ316" s="292"/>
      <c r="CA316" s="292"/>
      <c r="CB316" s="292"/>
      <c r="CC316" s="292"/>
      <c r="CD316" s="292"/>
      <c r="CE316" s="292"/>
      <c r="CF316" s="292"/>
      <c r="CG316" s="292"/>
      <c r="CH316" s="292"/>
      <c r="CI316" s="292"/>
      <c r="CJ316" s="292"/>
      <c r="CK316" s="292"/>
      <c r="CL316" s="292"/>
      <c r="CM316" s="292"/>
      <c r="CN316" s="292"/>
      <c r="CO316" s="292"/>
      <c r="CP316" s="292"/>
      <c r="CQ316" s="292"/>
      <c r="CR316" s="292"/>
      <c r="CS316" s="292"/>
      <c r="CT316" s="292"/>
      <c r="CU316" s="292"/>
      <c r="CV316" s="292"/>
      <c r="CW316" s="292"/>
      <c r="CX316" s="292"/>
      <c r="CY316" s="292"/>
      <c r="CZ316" s="292"/>
      <c r="DA316" s="292"/>
      <c r="DB316" s="292"/>
      <c r="DC316" s="292"/>
      <c r="DD316" s="292"/>
      <c r="DE316" s="292"/>
      <c r="DF316" s="292"/>
      <c r="DG316" s="292"/>
      <c r="DH316" s="292"/>
      <c r="DI316" s="292"/>
      <c r="DJ316" s="292"/>
      <c r="DK316" s="292"/>
      <c r="DL316" s="292"/>
      <c r="DM316" s="292"/>
      <c r="DN316" s="292"/>
      <c r="DO316" s="292"/>
      <c r="DP316" s="745"/>
    </row>
    <row r="317" spans="1:120" ht="15" customHeight="1" x14ac:dyDescent="0.3">
      <c r="A317" s="676" t="s">
        <v>1286</v>
      </c>
      <c r="B317" s="676"/>
      <c r="C317" s="676"/>
      <c r="D317" s="656" t="s">
        <v>1290</v>
      </c>
      <c r="E317" s="657"/>
      <c r="F317" s="46"/>
      <c r="G317" s="47"/>
      <c r="H317" s="47"/>
      <c r="I317" s="269"/>
      <c r="J317" s="270"/>
      <c r="K317" s="298">
        <f>+COUNTIF(L314:DO314, "61-90")</f>
        <v>0</v>
      </c>
      <c r="L317" s="291"/>
      <c r="M317" s="292"/>
      <c r="N317" s="292"/>
      <c r="O317" s="292"/>
      <c r="P317" s="292"/>
      <c r="Q317" s="292"/>
      <c r="R317" s="292"/>
      <c r="S317" s="292"/>
      <c r="T317" s="292"/>
      <c r="U317" s="292"/>
      <c r="V317" s="292"/>
      <c r="W317" s="292"/>
      <c r="X317" s="292"/>
      <c r="Y317" s="292"/>
      <c r="Z317" s="292"/>
      <c r="AA317" s="292"/>
      <c r="AB317" s="292"/>
      <c r="AC317" s="292"/>
      <c r="AD317" s="292"/>
      <c r="AE317" s="292"/>
      <c r="AF317" s="292"/>
      <c r="AG317" s="292"/>
      <c r="AH317" s="292"/>
      <c r="AI317" s="292"/>
      <c r="AJ317" s="292"/>
      <c r="AK317" s="292"/>
      <c r="AL317" s="292"/>
      <c r="AM317" s="292"/>
      <c r="AN317" s="292"/>
      <c r="AO317" s="292"/>
      <c r="AP317" s="292"/>
      <c r="AQ317" s="292"/>
      <c r="AR317" s="292"/>
      <c r="AS317" s="292"/>
      <c r="AT317" s="292"/>
      <c r="AU317" s="292"/>
      <c r="AV317" s="292"/>
      <c r="AW317" s="292"/>
      <c r="AX317" s="292"/>
      <c r="AY317" s="292"/>
      <c r="AZ317" s="292"/>
      <c r="BA317" s="292"/>
      <c r="BB317" s="292"/>
      <c r="BC317" s="292"/>
      <c r="BD317" s="292"/>
      <c r="BE317" s="292"/>
      <c r="BF317" s="292"/>
      <c r="BG317" s="292"/>
      <c r="BH317" s="292"/>
      <c r="BI317" s="292"/>
      <c r="BJ317" s="292"/>
      <c r="BK317" s="292"/>
      <c r="BL317" s="292"/>
      <c r="BM317" s="292"/>
      <c r="BN317" s="292"/>
      <c r="BO317" s="292"/>
      <c r="BP317" s="292"/>
      <c r="BQ317" s="292"/>
      <c r="BR317" s="292"/>
      <c r="BS317" s="292"/>
      <c r="BT317" s="292"/>
      <c r="BU317" s="292"/>
      <c r="BV317" s="292"/>
      <c r="BW317" s="292"/>
      <c r="BX317" s="292"/>
      <c r="BY317" s="292"/>
      <c r="BZ317" s="292"/>
      <c r="CA317" s="292"/>
      <c r="CB317" s="292"/>
      <c r="CC317" s="292"/>
      <c r="CD317" s="292"/>
      <c r="CE317" s="292"/>
      <c r="CF317" s="292"/>
      <c r="CG317" s="292"/>
      <c r="CH317" s="292"/>
      <c r="CI317" s="292"/>
      <c r="CJ317" s="292"/>
      <c r="CK317" s="292"/>
      <c r="CL317" s="292"/>
      <c r="CM317" s="292"/>
      <c r="CN317" s="292"/>
      <c r="CO317" s="292"/>
      <c r="CP317" s="292"/>
      <c r="CQ317" s="292"/>
      <c r="CR317" s="292"/>
      <c r="CS317" s="292"/>
      <c r="CT317" s="292"/>
      <c r="CU317" s="292"/>
      <c r="CV317" s="292"/>
      <c r="CW317" s="292"/>
      <c r="CX317" s="292"/>
      <c r="CY317" s="292"/>
      <c r="CZ317" s="292"/>
      <c r="DA317" s="292"/>
      <c r="DB317" s="292"/>
      <c r="DC317" s="292"/>
      <c r="DD317" s="292"/>
      <c r="DE317" s="292"/>
      <c r="DF317" s="292"/>
      <c r="DG317" s="292"/>
      <c r="DH317" s="292"/>
      <c r="DI317" s="292"/>
      <c r="DJ317" s="292"/>
      <c r="DK317" s="292"/>
      <c r="DL317" s="292"/>
      <c r="DM317" s="292"/>
      <c r="DN317" s="292"/>
      <c r="DO317" s="292"/>
      <c r="DP317" s="745"/>
    </row>
    <row r="318" spans="1:120" ht="15" customHeight="1" x14ac:dyDescent="0.3">
      <c r="A318" s="676" t="s">
        <v>1286</v>
      </c>
      <c r="B318" s="676"/>
      <c r="C318" s="676"/>
      <c r="D318" s="658" t="s">
        <v>1291</v>
      </c>
      <c r="E318" s="658"/>
      <c r="F318" s="46"/>
      <c r="G318" s="47"/>
      <c r="H318" s="47"/>
      <c r="I318" s="269"/>
      <c r="J318" s="270"/>
      <c r="K318" s="298">
        <f>+COUNTIF(L314:DO314, "over 90 days")</f>
        <v>0</v>
      </c>
      <c r="L318" s="293"/>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c r="AN318" s="294"/>
      <c r="AO318" s="294"/>
      <c r="AP318" s="294"/>
      <c r="AQ318" s="294"/>
      <c r="AR318" s="294"/>
      <c r="AS318" s="294"/>
      <c r="AT318" s="294"/>
      <c r="AU318" s="294"/>
      <c r="AV318" s="294"/>
      <c r="AW318" s="294"/>
      <c r="AX318" s="294"/>
      <c r="AY318" s="294"/>
      <c r="AZ318" s="294"/>
      <c r="BA318" s="294"/>
      <c r="BB318" s="294"/>
      <c r="BC318" s="294"/>
      <c r="BD318" s="294"/>
      <c r="BE318" s="294"/>
      <c r="BF318" s="294"/>
      <c r="BG318" s="294"/>
      <c r="BH318" s="294"/>
      <c r="BI318" s="294"/>
      <c r="BJ318" s="294"/>
      <c r="BK318" s="294"/>
      <c r="BL318" s="294"/>
      <c r="BM318" s="294"/>
      <c r="BN318" s="294"/>
      <c r="BO318" s="294"/>
      <c r="BP318" s="294"/>
      <c r="BQ318" s="294"/>
      <c r="BR318" s="294"/>
      <c r="BS318" s="294"/>
      <c r="BT318" s="294"/>
      <c r="BU318" s="294"/>
      <c r="BV318" s="294"/>
      <c r="BW318" s="294"/>
      <c r="BX318" s="294"/>
      <c r="BY318" s="294"/>
      <c r="BZ318" s="294"/>
      <c r="CA318" s="294"/>
      <c r="CB318" s="294"/>
      <c r="CC318" s="294"/>
      <c r="CD318" s="294"/>
      <c r="CE318" s="294"/>
      <c r="CF318" s="294"/>
      <c r="CG318" s="294"/>
      <c r="CH318" s="294"/>
      <c r="CI318" s="294"/>
      <c r="CJ318" s="294"/>
      <c r="CK318" s="294"/>
      <c r="CL318" s="294"/>
      <c r="CM318" s="294"/>
      <c r="CN318" s="294"/>
      <c r="CO318" s="294"/>
      <c r="CP318" s="294"/>
      <c r="CQ318" s="294"/>
      <c r="CR318" s="294"/>
      <c r="CS318" s="294"/>
      <c r="CT318" s="294"/>
      <c r="CU318" s="294"/>
      <c r="CV318" s="294"/>
      <c r="CW318" s="294"/>
      <c r="CX318" s="294"/>
      <c r="CY318" s="294"/>
      <c r="CZ318" s="294"/>
      <c r="DA318" s="294"/>
      <c r="DB318" s="294"/>
      <c r="DC318" s="294"/>
      <c r="DD318" s="294"/>
      <c r="DE318" s="294"/>
      <c r="DF318" s="294"/>
      <c r="DG318" s="294"/>
      <c r="DH318" s="294"/>
      <c r="DI318" s="294"/>
      <c r="DJ318" s="294"/>
      <c r="DK318" s="294"/>
      <c r="DL318" s="294"/>
      <c r="DM318" s="294"/>
      <c r="DN318" s="294"/>
      <c r="DO318" s="294"/>
      <c r="DP318" s="745"/>
    </row>
    <row r="319" spans="1:120" ht="15" customHeight="1" x14ac:dyDescent="0.3">
      <c r="A319" s="676" t="s">
        <v>1286</v>
      </c>
      <c r="B319" s="676"/>
      <c r="C319" s="676"/>
      <c r="D319" s="659" t="s">
        <v>1298</v>
      </c>
      <c r="E319" s="660"/>
      <c r="F319" s="46"/>
      <c r="G319" s="47"/>
      <c r="H319" s="47"/>
      <c r="I319" s="44"/>
      <c r="J319" s="45"/>
      <c r="K319" s="298">
        <f>+COUNTIF(L319:DO319, "Yes d.")</f>
        <v>0</v>
      </c>
      <c r="L319" s="268"/>
      <c r="M319" s="268"/>
      <c r="N319" s="268"/>
      <c r="O319" s="268"/>
      <c r="P319" s="268"/>
      <c r="Q319" s="268"/>
      <c r="R319" s="268"/>
      <c r="S319" s="268"/>
      <c r="T319" s="268"/>
      <c r="U319" s="268"/>
      <c r="V319" s="268"/>
      <c r="W319" s="268"/>
      <c r="X319" s="268"/>
      <c r="Y319" s="268"/>
      <c r="Z319" s="268"/>
      <c r="AA319" s="268"/>
      <c r="AB319" s="268"/>
      <c r="AC319" s="268"/>
      <c r="AD319" s="268"/>
      <c r="AE319" s="268"/>
      <c r="AF319" s="268"/>
      <c r="AG319" s="268"/>
      <c r="AH319" s="268"/>
      <c r="AI319" s="268"/>
      <c r="AJ319" s="268"/>
      <c r="AK319" s="268"/>
      <c r="AL319" s="268"/>
      <c r="AM319" s="268"/>
      <c r="AN319" s="268"/>
      <c r="AO319" s="268"/>
      <c r="AP319" s="268"/>
      <c r="AQ319" s="268"/>
      <c r="AR319" s="268"/>
      <c r="AS319" s="268"/>
      <c r="AT319" s="268"/>
      <c r="AU319" s="268"/>
      <c r="AV319" s="268"/>
      <c r="AW319" s="268"/>
      <c r="AX319" s="268"/>
      <c r="AY319" s="268"/>
      <c r="AZ319" s="268"/>
      <c r="BA319" s="268"/>
      <c r="BB319" s="268"/>
      <c r="BC319" s="268"/>
      <c r="BD319" s="268"/>
      <c r="BE319" s="268"/>
      <c r="BF319" s="268"/>
      <c r="BG319" s="268"/>
      <c r="BH319" s="268"/>
      <c r="BI319" s="268"/>
      <c r="BJ319" s="268"/>
      <c r="BK319" s="268"/>
      <c r="BL319" s="268"/>
      <c r="BM319" s="268"/>
      <c r="BN319" s="268"/>
      <c r="BO319" s="268"/>
      <c r="BP319" s="268"/>
      <c r="BQ319" s="268"/>
      <c r="BR319" s="268"/>
      <c r="BS319" s="268"/>
      <c r="BT319" s="268"/>
      <c r="BU319" s="268"/>
      <c r="BV319" s="268"/>
      <c r="BW319" s="268"/>
      <c r="BX319" s="268"/>
      <c r="BY319" s="268"/>
      <c r="BZ319" s="268"/>
      <c r="CA319" s="268"/>
      <c r="CB319" s="268"/>
      <c r="CC319" s="268"/>
      <c r="CD319" s="268"/>
      <c r="CE319" s="268"/>
      <c r="CF319" s="268"/>
      <c r="CG319" s="268"/>
      <c r="CH319" s="268"/>
      <c r="CI319" s="268"/>
      <c r="CJ319" s="268"/>
      <c r="CK319" s="268"/>
      <c r="CL319" s="268"/>
      <c r="CM319" s="268"/>
      <c r="CN319" s="268"/>
      <c r="CO319" s="268"/>
      <c r="CP319" s="268"/>
      <c r="CQ319" s="268"/>
      <c r="CR319" s="268"/>
      <c r="CS319" s="268"/>
      <c r="CT319" s="268"/>
      <c r="CU319" s="268"/>
      <c r="CV319" s="268"/>
      <c r="CW319" s="268"/>
      <c r="CX319" s="268"/>
      <c r="CY319" s="268"/>
      <c r="CZ319" s="268"/>
      <c r="DA319" s="268"/>
      <c r="DB319" s="268"/>
      <c r="DC319" s="268"/>
      <c r="DD319" s="268"/>
      <c r="DE319" s="268"/>
      <c r="DF319" s="268"/>
      <c r="DG319" s="268"/>
      <c r="DH319" s="268"/>
      <c r="DI319" s="268"/>
      <c r="DJ319" s="268"/>
      <c r="DK319" s="268"/>
      <c r="DL319" s="268"/>
      <c r="DM319" s="268"/>
      <c r="DN319" s="268"/>
      <c r="DO319" s="268"/>
      <c r="DP319" s="745"/>
    </row>
    <row r="320" spans="1:120" ht="15.75" customHeight="1" thickBot="1" x14ac:dyDescent="0.35">
      <c r="A320" s="679" t="s">
        <v>1286</v>
      </c>
      <c r="B320" s="679"/>
      <c r="C320" s="679"/>
      <c r="D320" s="680" t="s">
        <v>1318</v>
      </c>
      <c r="E320" s="681"/>
      <c r="F320" s="57"/>
      <c r="G320" s="58"/>
      <c r="H320" s="58"/>
      <c r="I320" s="48"/>
      <c r="J320" s="49"/>
      <c r="K320" s="50">
        <f>+COUNTIF(L320:DO320, "Yes e.")</f>
        <v>0</v>
      </c>
      <c r="L320" s="272"/>
      <c r="M320" s="272"/>
      <c r="N320" s="272"/>
      <c r="O320" s="272"/>
      <c r="P320" s="272"/>
      <c r="Q320" s="272"/>
      <c r="R320" s="272"/>
      <c r="S320" s="272"/>
      <c r="T320" s="272"/>
      <c r="U320" s="272"/>
      <c r="V320" s="272"/>
      <c r="W320" s="272"/>
      <c r="X320" s="272"/>
      <c r="Y320" s="272"/>
      <c r="Z320" s="272"/>
      <c r="AA320" s="272"/>
      <c r="AB320" s="272"/>
      <c r="AC320" s="272"/>
      <c r="AD320" s="272"/>
      <c r="AE320" s="272"/>
      <c r="AF320" s="272"/>
      <c r="AG320" s="272"/>
      <c r="AH320" s="272"/>
      <c r="AI320" s="272"/>
      <c r="AJ320" s="272"/>
      <c r="AK320" s="272"/>
      <c r="AL320" s="272"/>
      <c r="AM320" s="272"/>
      <c r="AN320" s="272"/>
      <c r="AO320" s="272"/>
      <c r="AP320" s="272"/>
      <c r="AQ320" s="272"/>
      <c r="AR320" s="272"/>
      <c r="AS320" s="272"/>
      <c r="AT320" s="272"/>
      <c r="AU320" s="272"/>
      <c r="AV320" s="272"/>
      <c r="AW320" s="272"/>
      <c r="AX320" s="272"/>
      <c r="AY320" s="272"/>
      <c r="AZ320" s="272"/>
      <c r="BA320" s="272"/>
      <c r="BB320" s="272"/>
      <c r="BC320" s="272"/>
      <c r="BD320" s="272"/>
      <c r="BE320" s="272"/>
      <c r="BF320" s="272"/>
      <c r="BG320" s="272"/>
      <c r="BH320" s="272"/>
      <c r="BI320" s="272"/>
      <c r="BJ320" s="272"/>
      <c r="BK320" s="272"/>
      <c r="BL320" s="272"/>
      <c r="BM320" s="272"/>
      <c r="BN320" s="272"/>
      <c r="BO320" s="272"/>
      <c r="BP320" s="272"/>
      <c r="BQ320" s="272"/>
      <c r="BR320" s="272"/>
      <c r="BS320" s="272"/>
      <c r="BT320" s="272"/>
      <c r="BU320" s="272"/>
      <c r="BV320" s="272"/>
      <c r="BW320" s="272"/>
      <c r="BX320" s="272"/>
      <c r="BY320" s="272"/>
      <c r="BZ320" s="272"/>
      <c r="CA320" s="272"/>
      <c r="CB320" s="272"/>
      <c r="CC320" s="272"/>
      <c r="CD320" s="272"/>
      <c r="CE320" s="272"/>
      <c r="CF320" s="272"/>
      <c r="CG320" s="272"/>
      <c r="CH320" s="272"/>
      <c r="CI320" s="272"/>
      <c r="CJ320" s="272"/>
      <c r="CK320" s="272"/>
      <c r="CL320" s="272"/>
      <c r="CM320" s="272"/>
      <c r="CN320" s="272"/>
      <c r="CO320" s="272"/>
      <c r="CP320" s="272"/>
      <c r="CQ320" s="272"/>
      <c r="CR320" s="272"/>
      <c r="CS320" s="272"/>
      <c r="CT320" s="272"/>
      <c r="CU320" s="272"/>
      <c r="CV320" s="272"/>
      <c r="CW320" s="272"/>
      <c r="CX320" s="272"/>
      <c r="CY320" s="272"/>
      <c r="CZ320" s="272"/>
      <c r="DA320" s="272"/>
      <c r="DB320" s="272"/>
      <c r="DC320" s="272"/>
      <c r="DD320" s="272"/>
      <c r="DE320" s="272"/>
      <c r="DF320" s="272"/>
      <c r="DG320" s="272"/>
      <c r="DH320" s="272"/>
      <c r="DI320" s="272"/>
      <c r="DJ320" s="272"/>
      <c r="DK320" s="272"/>
      <c r="DL320" s="272"/>
      <c r="DM320" s="272"/>
      <c r="DN320" s="272"/>
      <c r="DO320" s="272"/>
      <c r="DP320" s="746"/>
    </row>
    <row r="321" spans="1:120" s="305" customFormat="1" ht="25" x14ac:dyDescent="0.3">
      <c r="A321" s="569" t="s">
        <v>1284</v>
      </c>
      <c r="B321" s="299">
        <v>58</v>
      </c>
      <c r="C321" s="300" t="s">
        <v>1300</v>
      </c>
      <c r="D321" s="301" t="s">
        <v>1320</v>
      </c>
      <c r="E321" s="302" t="str">
        <f>IF(F321=0,"",IF(F321=G321,"N/A",IF(ISERROR(J321/I321),1,J321/I321)))</f>
        <v/>
      </c>
      <c r="F321" s="303">
        <f>COUNTIF(L321:DO321,"1 Yes")+COUNTIF(L321:DO321,"2 No")+COUNTIF(L321:DO321,"3 N/A")</f>
        <v>0</v>
      </c>
      <c r="G321" s="303">
        <f>COUNTIF(L321:DO321,"3 N/A")</f>
        <v>0</v>
      </c>
      <c r="H321" s="304">
        <f>+COUNTIF(L321:DO321, "2 No")</f>
        <v>0</v>
      </c>
      <c r="I321" s="25">
        <f>+COUNTIF(L321:DO321, "2 No")+COUNTIF(L321:DO321,"1 Yes")</f>
        <v>0</v>
      </c>
      <c r="J321" s="25">
        <f>+COUNTIF(L321:DO321, "1 Yes")</f>
        <v>0</v>
      </c>
      <c r="K321" s="449"/>
      <c r="L321" s="267"/>
      <c r="M321" s="267"/>
      <c r="N321" s="267"/>
      <c r="O321" s="267"/>
      <c r="P321" s="267"/>
      <c r="Q321" s="267"/>
      <c r="R321" s="267"/>
      <c r="S321" s="267"/>
      <c r="T321" s="267"/>
      <c r="U321" s="267"/>
      <c r="V321" s="267"/>
      <c r="W321" s="267"/>
      <c r="X321" s="267"/>
      <c r="Y321" s="267"/>
      <c r="Z321" s="267"/>
      <c r="AA321" s="267"/>
      <c r="AB321" s="267"/>
      <c r="AC321" s="267"/>
      <c r="AD321" s="267"/>
      <c r="AE321" s="267"/>
      <c r="AF321" s="267"/>
      <c r="AG321" s="267"/>
      <c r="AH321" s="267"/>
      <c r="AI321" s="267"/>
      <c r="AJ321" s="267"/>
      <c r="AK321" s="267"/>
      <c r="AL321" s="267"/>
      <c r="AM321" s="267"/>
      <c r="AN321" s="267"/>
      <c r="AO321" s="267"/>
      <c r="AP321" s="267"/>
      <c r="AQ321" s="267"/>
      <c r="AR321" s="267"/>
      <c r="AS321" s="267"/>
      <c r="AT321" s="267"/>
      <c r="AU321" s="267"/>
      <c r="AV321" s="267"/>
      <c r="AW321" s="267"/>
      <c r="AX321" s="267"/>
      <c r="AY321" s="267"/>
      <c r="AZ321" s="267"/>
      <c r="BA321" s="267"/>
      <c r="BB321" s="267"/>
      <c r="BC321" s="267"/>
      <c r="BD321" s="267"/>
      <c r="BE321" s="267"/>
      <c r="BF321" s="267"/>
      <c r="BG321" s="267"/>
      <c r="BH321" s="267"/>
      <c r="BI321" s="267"/>
      <c r="BJ321" s="267"/>
      <c r="BK321" s="267"/>
      <c r="BL321" s="267"/>
      <c r="BM321" s="267"/>
      <c r="BN321" s="267"/>
      <c r="BO321" s="267"/>
      <c r="BP321" s="267"/>
      <c r="BQ321" s="267"/>
      <c r="BR321" s="267"/>
      <c r="BS321" s="267"/>
      <c r="BT321" s="267"/>
      <c r="BU321" s="267"/>
      <c r="BV321" s="267"/>
      <c r="BW321" s="267"/>
      <c r="BX321" s="267"/>
      <c r="BY321" s="267"/>
      <c r="BZ321" s="267"/>
      <c r="CA321" s="267"/>
      <c r="CB321" s="267"/>
      <c r="CC321" s="267"/>
      <c r="CD321" s="267"/>
      <c r="CE321" s="267"/>
      <c r="CF321" s="267"/>
      <c r="CG321" s="267"/>
      <c r="CH321" s="267"/>
      <c r="CI321" s="267"/>
      <c r="CJ321" s="267"/>
      <c r="CK321" s="267"/>
      <c r="CL321" s="267"/>
      <c r="CM321" s="267"/>
      <c r="CN321" s="267"/>
      <c r="CO321" s="267"/>
      <c r="CP321" s="267"/>
      <c r="CQ321" s="267"/>
      <c r="CR321" s="267"/>
      <c r="CS321" s="267"/>
      <c r="CT321" s="267"/>
      <c r="CU321" s="267"/>
      <c r="CV321" s="267"/>
      <c r="CW321" s="267"/>
      <c r="CX321" s="267"/>
      <c r="CY321" s="267"/>
      <c r="CZ321" s="267"/>
      <c r="DA321" s="267"/>
      <c r="DB321" s="267"/>
      <c r="DC321" s="267"/>
      <c r="DD321" s="267"/>
      <c r="DE321" s="267"/>
      <c r="DF321" s="267"/>
      <c r="DG321" s="267"/>
      <c r="DH321" s="267"/>
      <c r="DI321" s="267"/>
      <c r="DJ321" s="267"/>
      <c r="DK321" s="267"/>
      <c r="DL321" s="267"/>
      <c r="DM321" s="267"/>
      <c r="DN321" s="267"/>
      <c r="DO321" s="319"/>
      <c r="DP321" s="764"/>
    </row>
    <row r="322" spans="1:120" s="305" customFormat="1" ht="15" customHeight="1" x14ac:dyDescent="0.3">
      <c r="A322" s="654" t="s">
        <v>1286</v>
      </c>
      <c r="B322" s="655"/>
      <c r="C322" s="655"/>
      <c r="D322" s="743" t="s">
        <v>1321</v>
      </c>
      <c r="E322" s="743"/>
      <c r="F322" s="42"/>
      <c r="G322" s="43"/>
      <c r="H322" s="346"/>
      <c r="I322" s="306"/>
      <c r="J322" s="310"/>
      <c r="K322" s="307">
        <f>COUNTIF(L322:DO322, "Yes a.")</f>
        <v>0</v>
      </c>
      <c r="L322" s="268"/>
      <c r="M322" s="268"/>
      <c r="N322" s="268"/>
      <c r="O322" s="268"/>
      <c r="P322" s="268"/>
      <c r="Q322" s="268"/>
      <c r="R322" s="268"/>
      <c r="S322" s="268"/>
      <c r="T322" s="268"/>
      <c r="U322" s="268"/>
      <c r="V322" s="268"/>
      <c r="W322" s="268"/>
      <c r="X322" s="268"/>
      <c r="Y322" s="268"/>
      <c r="Z322" s="268"/>
      <c r="AA322" s="268"/>
      <c r="AB322" s="268"/>
      <c r="AC322" s="268"/>
      <c r="AD322" s="268"/>
      <c r="AE322" s="268"/>
      <c r="AF322" s="268"/>
      <c r="AG322" s="268"/>
      <c r="AH322" s="268"/>
      <c r="AI322" s="268"/>
      <c r="AJ322" s="268"/>
      <c r="AK322" s="268"/>
      <c r="AL322" s="268"/>
      <c r="AM322" s="268"/>
      <c r="AN322" s="268"/>
      <c r="AO322" s="268"/>
      <c r="AP322" s="268"/>
      <c r="AQ322" s="268"/>
      <c r="AR322" s="268"/>
      <c r="AS322" s="268"/>
      <c r="AT322" s="268"/>
      <c r="AU322" s="268"/>
      <c r="AV322" s="268"/>
      <c r="AW322" s="268"/>
      <c r="AX322" s="268"/>
      <c r="AY322" s="268"/>
      <c r="AZ322" s="268"/>
      <c r="BA322" s="268"/>
      <c r="BB322" s="268"/>
      <c r="BC322" s="268"/>
      <c r="BD322" s="268"/>
      <c r="BE322" s="268"/>
      <c r="BF322" s="268"/>
      <c r="BG322" s="268"/>
      <c r="BH322" s="268"/>
      <c r="BI322" s="268"/>
      <c r="BJ322" s="268"/>
      <c r="BK322" s="268"/>
      <c r="BL322" s="268"/>
      <c r="BM322" s="268"/>
      <c r="BN322" s="268"/>
      <c r="BO322" s="268"/>
      <c r="BP322" s="268"/>
      <c r="BQ322" s="268"/>
      <c r="BR322" s="268"/>
      <c r="BS322" s="268"/>
      <c r="BT322" s="268"/>
      <c r="BU322" s="268"/>
      <c r="BV322" s="268"/>
      <c r="BW322" s="268"/>
      <c r="BX322" s="268"/>
      <c r="BY322" s="268"/>
      <c r="BZ322" s="268"/>
      <c r="CA322" s="268"/>
      <c r="CB322" s="268"/>
      <c r="CC322" s="268"/>
      <c r="CD322" s="268"/>
      <c r="CE322" s="268"/>
      <c r="CF322" s="268"/>
      <c r="CG322" s="268"/>
      <c r="CH322" s="268"/>
      <c r="CI322" s="268"/>
      <c r="CJ322" s="268"/>
      <c r="CK322" s="268"/>
      <c r="CL322" s="268"/>
      <c r="CM322" s="268"/>
      <c r="CN322" s="268"/>
      <c r="CO322" s="268"/>
      <c r="CP322" s="268"/>
      <c r="CQ322" s="268"/>
      <c r="CR322" s="268"/>
      <c r="CS322" s="268"/>
      <c r="CT322" s="268"/>
      <c r="CU322" s="268"/>
      <c r="CV322" s="268"/>
      <c r="CW322" s="268"/>
      <c r="CX322" s="268"/>
      <c r="CY322" s="268"/>
      <c r="CZ322" s="268"/>
      <c r="DA322" s="268"/>
      <c r="DB322" s="268"/>
      <c r="DC322" s="268"/>
      <c r="DD322" s="268"/>
      <c r="DE322" s="268"/>
      <c r="DF322" s="268"/>
      <c r="DG322" s="268"/>
      <c r="DH322" s="268"/>
      <c r="DI322" s="268"/>
      <c r="DJ322" s="268"/>
      <c r="DK322" s="268"/>
      <c r="DL322" s="268"/>
      <c r="DM322" s="268"/>
      <c r="DN322" s="268"/>
      <c r="DO322" s="320"/>
      <c r="DP322" s="765"/>
    </row>
    <row r="323" spans="1:120" s="305" customFormat="1" ht="30" customHeight="1" x14ac:dyDescent="0.3">
      <c r="A323" s="654" t="s">
        <v>1286</v>
      </c>
      <c r="B323" s="655"/>
      <c r="C323" s="655"/>
      <c r="D323" s="743" t="s">
        <v>1322</v>
      </c>
      <c r="E323" s="743"/>
      <c r="F323" s="46"/>
      <c r="G323" s="47"/>
      <c r="H323" s="347"/>
      <c r="I323" s="306"/>
      <c r="J323" s="310"/>
      <c r="K323" s="307">
        <f>+COUNTIF(L323:DO323, "Yes b.")</f>
        <v>0</v>
      </c>
      <c r="L323" s="268"/>
      <c r="M323" s="268"/>
      <c r="N323" s="268"/>
      <c r="O323" s="268"/>
      <c r="P323" s="268"/>
      <c r="Q323" s="268"/>
      <c r="R323" s="268"/>
      <c r="S323" s="268"/>
      <c r="T323" s="268"/>
      <c r="U323" s="268"/>
      <c r="V323" s="268"/>
      <c r="W323" s="268"/>
      <c r="X323" s="268"/>
      <c r="Y323" s="268"/>
      <c r="Z323" s="268"/>
      <c r="AA323" s="268"/>
      <c r="AB323" s="268"/>
      <c r="AC323" s="268"/>
      <c r="AD323" s="268"/>
      <c r="AE323" s="268"/>
      <c r="AF323" s="268"/>
      <c r="AG323" s="268"/>
      <c r="AH323" s="268"/>
      <c r="AI323" s="268"/>
      <c r="AJ323" s="268"/>
      <c r="AK323" s="268"/>
      <c r="AL323" s="268"/>
      <c r="AM323" s="268"/>
      <c r="AN323" s="268"/>
      <c r="AO323" s="268"/>
      <c r="AP323" s="268"/>
      <c r="AQ323" s="268"/>
      <c r="AR323" s="268"/>
      <c r="AS323" s="268"/>
      <c r="AT323" s="268"/>
      <c r="AU323" s="268"/>
      <c r="AV323" s="268"/>
      <c r="AW323" s="268"/>
      <c r="AX323" s="268"/>
      <c r="AY323" s="268"/>
      <c r="AZ323" s="268"/>
      <c r="BA323" s="268"/>
      <c r="BB323" s="268"/>
      <c r="BC323" s="268"/>
      <c r="BD323" s="268"/>
      <c r="BE323" s="268"/>
      <c r="BF323" s="268"/>
      <c r="BG323" s="268"/>
      <c r="BH323" s="268"/>
      <c r="BI323" s="268"/>
      <c r="BJ323" s="268"/>
      <c r="BK323" s="268"/>
      <c r="BL323" s="268"/>
      <c r="BM323" s="268"/>
      <c r="BN323" s="268"/>
      <c r="BO323" s="268"/>
      <c r="BP323" s="268"/>
      <c r="BQ323" s="268"/>
      <c r="BR323" s="268"/>
      <c r="BS323" s="268"/>
      <c r="BT323" s="268"/>
      <c r="BU323" s="268"/>
      <c r="BV323" s="268"/>
      <c r="BW323" s="268"/>
      <c r="BX323" s="268"/>
      <c r="BY323" s="268"/>
      <c r="BZ323" s="268"/>
      <c r="CA323" s="268"/>
      <c r="CB323" s="268"/>
      <c r="CC323" s="268"/>
      <c r="CD323" s="268"/>
      <c r="CE323" s="268"/>
      <c r="CF323" s="268"/>
      <c r="CG323" s="268"/>
      <c r="CH323" s="268"/>
      <c r="CI323" s="268"/>
      <c r="CJ323" s="268"/>
      <c r="CK323" s="268"/>
      <c r="CL323" s="268"/>
      <c r="CM323" s="268"/>
      <c r="CN323" s="268"/>
      <c r="CO323" s="268"/>
      <c r="CP323" s="268"/>
      <c r="CQ323" s="268"/>
      <c r="CR323" s="268"/>
      <c r="CS323" s="268"/>
      <c r="CT323" s="268"/>
      <c r="CU323" s="268"/>
      <c r="CV323" s="268"/>
      <c r="CW323" s="268"/>
      <c r="CX323" s="268"/>
      <c r="CY323" s="268"/>
      <c r="CZ323" s="268"/>
      <c r="DA323" s="268"/>
      <c r="DB323" s="268"/>
      <c r="DC323" s="268"/>
      <c r="DD323" s="268"/>
      <c r="DE323" s="268"/>
      <c r="DF323" s="268"/>
      <c r="DG323" s="268"/>
      <c r="DH323" s="268"/>
      <c r="DI323" s="268"/>
      <c r="DJ323" s="268"/>
      <c r="DK323" s="268"/>
      <c r="DL323" s="268"/>
      <c r="DM323" s="268"/>
      <c r="DN323" s="268"/>
      <c r="DO323" s="320"/>
      <c r="DP323" s="765"/>
    </row>
    <row r="324" spans="1:120" s="305" customFormat="1" ht="15" customHeight="1" x14ac:dyDescent="0.3">
      <c r="A324" s="654" t="s">
        <v>1286</v>
      </c>
      <c r="B324" s="655"/>
      <c r="C324" s="655"/>
      <c r="D324" s="659" t="s">
        <v>1216</v>
      </c>
      <c r="E324" s="660"/>
      <c r="F324" s="46"/>
      <c r="G324" s="47"/>
      <c r="H324" s="47"/>
      <c r="I324" s="44"/>
      <c r="J324" s="45"/>
      <c r="K324" s="298">
        <f>+COUNTIF(L324:DO324, "Yes c.")</f>
        <v>0</v>
      </c>
      <c r="L324" s="271"/>
      <c r="M324" s="271"/>
      <c r="N324" s="271"/>
      <c r="O324" s="271"/>
      <c r="P324" s="271"/>
      <c r="Q324" s="271"/>
      <c r="R324" s="271"/>
      <c r="S324" s="271"/>
      <c r="T324" s="271"/>
      <c r="U324" s="271"/>
      <c r="V324" s="271"/>
      <c r="W324" s="271"/>
      <c r="X324" s="271"/>
      <c r="Y324" s="271"/>
      <c r="Z324" s="271"/>
      <c r="AA324" s="271"/>
      <c r="AB324" s="271"/>
      <c r="AC324" s="271"/>
      <c r="AD324" s="271"/>
      <c r="AE324" s="271"/>
      <c r="AF324" s="271"/>
      <c r="AG324" s="271"/>
      <c r="AH324" s="271"/>
      <c r="AI324" s="271"/>
      <c r="AJ324" s="271"/>
      <c r="AK324" s="271"/>
      <c r="AL324" s="271"/>
      <c r="AM324" s="271"/>
      <c r="AN324" s="271"/>
      <c r="AO324" s="271"/>
      <c r="AP324" s="271"/>
      <c r="AQ324" s="271"/>
      <c r="AR324" s="271"/>
      <c r="AS324" s="271"/>
      <c r="AT324" s="271"/>
      <c r="AU324" s="271"/>
      <c r="AV324" s="271"/>
      <c r="AW324" s="271"/>
      <c r="AX324" s="271"/>
      <c r="AY324" s="271"/>
      <c r="AZ324" s="271"/>
      <c r="BA324" s="271"/>
      <c r="BB324" s="271"/>
      <c r="BC324" s="271"/>
      <c r="BD324" s="271"/>
      <c r="BE324" s="271"/>
      <c r="BF324" s="271"/>
      <c r="BG324" s="271"/>
      <c r="BH324" s="271"/>
      <c r="BI324" s="271"/>
      <c r="BJ324" s="271"/>
      <c r="BK324" s="271"/>
      <c r="BL324" s="271"/>
      <c r="BM324" s="271"/>
      <c r="BN324" s="271"/>
      <c r="BO324" s="271"/>
      <c r="BP324" s="271"/>
      <c r="BQ324" s="271"/>
      <c r="BR324" s="271"/>
      <c r="BS324" s="271"/>
      <c r="BT324" s="271"/>
      <c r="BU324" s="271"/>
      <c r="BV324" s="271"/>
      <c r="BW324" s="271"/>
      <c r="BX324" s="271"/>
      <c r="BY324" s="271"/>
      <c r="BZ324" s="271"/>
      <c r="CA324" s="271"/>
      <c r="CB324" s="271"/>
      <c r="CC324" s="271"/>
      <c r="CD324" s="271"/>
      <c r="CE324" s="271"/>
      <c r="CF324" s="271"/>
      <c r="CG324" s="271"/>
      <c r="CH324" s="271"/>
      <c r="CI324" s="271"/>
      <c r="CJ324" s="271"/>
      <c r="CK324" s="271"/>
      <c r="CL324" s="271"/>
      <c r="CM324" s="271"/>
      <c r="CN324" s="271"/>
      <c r="CO324" s="271"/>
      <c r="CP324" s="271"/>
      <c r="CQ324" s="271"/>
      <c r="CR324" s="271"/>
      <c r="CS324" s="271"/>
      <c r="CT324" s="271"/>
      <c r="CU324" s="271"/>
      <c r="CV324" s="271"/>
      <c r="CW324" s="271"/>
      <c r="CX324" s="271"/>
      <c r="CY324" s="271"/>
      <c r="CZ324" s="271"/>
      <c r="DA324" s="271"/>
      <c r="DB324" s="271"/>
      <c r="DC324" s="271"/>
      <c r="DD324" s="271"/>
      <c r="DE324" s="271"/>
      <c r="DF324" s="271"/>
      <c r="DG324" s="271"/>
      <c r="DH324" s="271"/>
      <c r="DI324" s="271"/>
      <c r="DJ324" s="271"/>
      <c r="DK324" s="271"/>
      <c r="DL324" s="271"/>
      <c r="DM324" s="271"/>
      <c r="DN324" s="271"/>
      <c r="DO324" s="271"/>
      <c r="DP324" s="765"/>
    </row>
    <row r="325" spans="1:120" s="305" customFormat="1" ht="15" customHeight="1" x14ac:dyDescent="0.3">
      <c r="A325" s="654" t="s">
        <v>1286</v>
      </c>
      <c r="B325" s="655"/>
      <c r="C325" s="655"/>
      <c r="D325" s="667" t="s">
        <v>129</v>
      </c>
      <c r="E325" s="668"/>
      <c r="F325" s="46"/>
      <c r="G325" s="47"/>
      <c r="H325" s="47"/>
      <c r="I325" s="269"/>
      <c r="J325" s="270"/>
      <c r="K325" s="298">
        <f>+COUNTIF(L325:DO325, "0-30")+COUNTIF(L325:DO325, "31-60")+COUNTIF(L325:DO325, "61-90")+COUNTIF(L325:DO325, "over 90 days")</f>
        <v>0</v>
      </c>
      <c r="L325" s="271"/>
      <c r="M325" s="271"/>
      <c r="N325" s="271"/>
      <c r="O325" s="271"/>
      <c r="P325" s="271"/>
      <c r="Q325" s="271"/>
      <c r="R325" s="271"/>
      <c r="S325" s="271"/>
      <c r="T325" s="271"/>
      <c r="U325" s="271"/>
      <c r="V325" s="271"/>
      <c r="W325" s="271"/>
      <c r="X325" s="271"/>
      <c r="Y325" s="271"/>
      <c r="Z325" s="271"/>
      <c r="AA325" s="271"/>
      <c r="AB325" s="271"/>
      <c r="AC325" s="271"/>
      <c r="AD325" s="271"/>
      <c r="AE325" s="271"/>
      <c r="AF325" s="271"/>
      <c r="AG325" s="271"/>
      <c r="AH325" s="271"/>
      <c r="AI325" s="271"/>
      <c r="AJ325" s="271"/>
      <c r="AK325" s="271"/>
      <c r="AL325" s="271"/>
      <c r="AM325" s="271"/>
      <c r="AN325" s="271"/>
      <c r="AO325" s="271"/>
      <c r="AP325" s="271"/>
      <c r="AQ325" s="271"/>
      <c r="AR325" s="271"/>
      <c r="AS325" s="271"/>
      <c r="AT325" s="271"/>
      <c r="AU325" s="271"/>
      <c r="AV325" s="271"/>
      <c r="AW325" s="271"/>
      <c r="AX325" s="271"/>
      <c r="AY325" s="271"/>
      <c r="AZ325" s="271"/>
      <c r="BA325" s="271"/>
      <c r="BB325" s="271"/>
      <c r="BC325" s="271"/>
      <c r="BD325" s="271"/>
      <c r="BE325" s="271"/>
      <c r="BF325" s="271"/>
      <c r="BG325" s="271"/>
      <c r="BH325" s="271"/>
      <c r="BI325" s="271"/>
      <c r="BJ325" s="271"/>
      <c r="BK325" s="271"/>
      <c r="BL325" s="271"/>
      <c r="BM325" s="271"/>
      <c r="BN325" s="271"/>
      <c r="BO325" s="271"/>
      <c r="BP325" s="271"/>
      <c r="BQ325" s="271"/>
      <c r="BR325" s="271"/>
      <c r="BS325" s="271"/>
      <c r="BT325" s="271"/>
      <c r="BU325" s="271"/>
      <c r="BV325" s="271"/>
      <c r="BW325" s="271"/>
      <c r="BX325" s="271"/>
      <c r="BY325" s="271"/>
      <c r="BZ325" s="271"/>
      <c r="CA325" s="271"/>
      <c r="CB325" s="271"/>
      <c r="CC325" s="271"/>
      <c r="CD325" s="271"/>
      <c r="CE325" s="271"/>
      <c r="CF325" s="271"/>
      <c r="CG325" s="271"/>
      <c r="CH325" s="271"/>
      <c r="CI325" s="271"/>
      <c r="CJ325" s="271"/>
      <c r="CK325" s="271"/>
      <c r="CL325" s="271"/>
      <c r="CM325" s="271"/>
      <c r="CN325" s="271"/>
      <c r="CO325" s="271"/>
      <c r="CP325" s="271"/>
      <c r="CQ325" s="271"/>
      <c r="CR325" s="271"/>
      <c r="CS325" s="271"/>
      <c r="CT325" s="271"/>
      <c r="CU325" s="271"/>
      <c r="CV325" s="271"/>
      <c r="CW325" s="271"/>
      <c r="CX325" s="271"/>
      <c r="CY325" s="271"/>
      <c r="CZ325" s="271"/>
      <c r="DA325" s="271"/>
      <c r="DB325" s="271"/>
      <c r="DC325" s="271"/>
      <c r="DD325" s="271"/>
      <c r="DE325" s="271"/>
      <c r="DF325" s="271"/>
      <c r="DG325" s="271"/>
      <c r="DH325" s="271"/>
      <c r="DI325" s="271"/>
      <c r="DJ325" s="271"/>
      <c r="DK325" s="271"/>
      <c r="DL325" s="271"/>
      <c r="DM325" s="271"/>
      <c r="DN325" s="271"/>
      <c r="DO325" s="271"/>
      <c r="DP325" s="765"/>
    </row>
    <row r="326" spans="1:120" s="305" customFormat="1" ht="15" customHeight="1" x14ac:dyDescent="0.3">
      <c r="A326" s="654" t="s">
        <v>1286</v>
      </c>
      <c r="B326" s="655"/>
      <c r="C326" s="655"/>
      <c r="D326" s="656" t="s">
        <v>1288</v>
      </c>
      <c r="E326" s="657"/>
      <c r="F326" s="46"/>
      <c r="G326" s="47"/>
      <c r="H326" s="47"/>
      <c r="I326" s="269"/>
      <c r="J326" s="270"/>
      <c r="K326" s="298">
        <f>+COUNTIF(L325:DO325, "0-30")</f>
        <v>0</v>
      </c>
      <c r="L326" s="289"/>
      <c r="M326" s="290"/>
      <c r="N326" s="290"/>
      <c r="O326" s="290"/>
      <c r="P326" s="290"/>
      <c r="Q326" s="290"/>
      <c r="R326" s="290"/>
      <c r="S326" s="290"/>
      <c r="T326" s="290"/>
      <c r="U326" s="290"/>
      <c r="V326" s="290"/>
      <c r="W326" s="290"/>
      <c r="X326" s="290"/>
      <c r="Y326" s="290"/>
      <c r="Z326" s="290"/>
      <c r="AA326" s="290"/>
      <c r="AB326" s="290"/>
      <c r="AC326" s="290"/>
      <c r="AD326" s="290"/>
      <c r="AE326" s="290"/>
      <c r="AF326" s="290"/>
      <c r="AG326" s="290"/>
      <c r="AH326" s="290"/>
      <c r="AI326" s="290"/>
      <c r="AJ326" s="290"/>
      <c r="AK326" s="290"/>
      <c r="AL326" s="290"/>
      <c r="AM326" s="290"/>
      <c r="AN326" s="290"/>
      <c r="AO326" s="290"/>
      <c r="AP326" s="290"/>
      <c r="AQ326" s="290"/>
      <c r="AR326" s="290"/>
      <c r="AS326" s="290"/>
      <c r="AT326" s="290"/>
      <c r="AU326" s="290"/>
      <c r="AV326" s="290"/>
      <c r="AW326" s="290"/>
      <c r="AX326" s="290"/>
      <c r="AY326" s="290"/>
      <c r="AZ326" s="290"/>
      <c r="BA326" s="290"/>
      <c r="BB326" s="290"/>
      <c r="BC326" s="290"/>
      <c r="BD326" s="290"/>
      <c r="BE326" s="290"/>
      <c r="BF326" s="290"/>
      <c r="BG326" s="290"/>
      <c r="BH326" s="290"/>
      <c r="BI326" s="290"/>
      <c r="BJ326" s="290"/>
      <c r="BK326" s="290"/>
      <c r="BL326" s="290"/>
      <c r="BM326" s="290"/>
      <c r="BN326" s="290"/>
      <c r="BO326" s="290"/>
      <c r="BP326" s="290"/>
      <c r="BQ326" s="290"/>
      <c r="BR326" s="290"/>
      <c r="BS326" s="290"/>
      <c r="BT326" s="290"/>
      <c r="BU326" s="290"/>
      <c r="BV326" s="290"/>
      <c r="BW326" s="290"/>
      <c r="BX326" s="290"/>
      <c r="BY326" s="290"/>
      <c r="BZ326" s="290"/>
      <c r="CA326" s="290"/>
      <c r="CB326" s="290"/>
      <c r="CC326" s="290"/>
      <c r="CD326" s="290"/>
      <c r="CE326" s="290"/>
      <c r="CF326" s="290"/>
      <c r="CG326" s="290"/>
      <c r="CH326" s="290"/>
      <c r="CI326" s="290"/>
      <c r="CJ326" s="290"/>
      <c r="CK326" s="290"/>
      <c r="CL326" s="290"/>
      <c r="CM326" s="290"/>
      <c r="CN326" s="290"/>
      <c r="CO326" s="290"/>
      <c r="CP326" s="290"/>
      <c r="CQ326" s="290"/>
      <c r="CR326" s="290"/>
      <c r="CS326" s="290"/>
      <c r="CT326" s="290"/>
      <c r="CU326" s="290"/>
      <c r="CV326" s="290"/>
      <c r="CW326" s="290"/>
      <c r="CX326" s="290"/>
      <c r="CY326" s="290"/>
      <c r="CZ326" s="290"/>
      <c r="DA326" s="290"/>
      <c r="DB326" s="290"/>
      <c r="DC326" s="290"/>
      <c r="DD326" s="290"/>
      <c r="DE326" s="290"/>
      <c r="DF326" s="290"/>
      <c r="DG326" s="290"/>
      <c r="DH326" s="290"/>
      <c r="DI326" s="290"/>
      <c r="DJ326" s="290"/>
      <c r="DK326" s="290"/>
      <c r="DL326" s="290"/>
      <c r="DM326" s="290"/>
      <c r="DN326" s="290"/>
      <c r="DO326" s="290"/>
      <c r="DP326" s="765"/>
    </row>
    <row r="327" spans="1:120" s="305" customFormat="1" ht="15" customHeight="1" x14ac:dyDescent="0.3">
      <c r="A327" s="654" t="s">
        <v>1286</v>
      </c>
      <c r="B327" s="655"/>
      <c r="C327" s="655"/>
      <c r="D327" s="656" t="s">
        <v>1289</v>
      </c>
      <c r="E327" s="657"/>
      <c r="F327" s="46"/>
      <c r="G327" s="47"/>
      <c r="H327" s="47"/>
      <c r="I327" s="269"/>
      <c r="J327" s="270"/>
      <c r="K327" s="298">
        <f>+COUNTIF(L325:DO325, "31-60")</f>
        <v>0</v>
      </c>
      <c r="L327" s="291"/>
      <c r="M327" s="292"/>
      <c r="N327" s="292"/>
      <c r="O327" s="292"/>
      <c r="P327" s="292"/>
      <c r="Q327" s="292"/>
      <c r="R327" s="292"/>
      <c r="S327" s="292"/>
      <c r="T327" s="292"/>
      <c r="U327" s="292"/>
      <c r="V327" s="292"/>
      <c r="W327" s="292"/>
      <c r="X327" s="292"/>
      <c r="Y327" s="292"/>
      <c r="Z327" s="292"/>
      <c r="AA327" s="292"/>
      <c r="AB327" s="292"/>
      <c r="AC327" s="292"/>
      <c r="AD327" s="292"/>
      <c r="AE327" s="292"/>
      <c r="AF327" s="292"/>
      <c r="AG327" s="292"/>
      <c r="AH327" s="292"/>
      <c r="AI327" s="292"/>
      <c r="AJ327" s="292"/>
      <c r="AK327" s="292"/>
      <c r="AL327" s="292"/>
      <c r="AM327" s="292"/>
      <c r="AN327" s="292"/>
      <c r="AO327" s="292"/>
      <c r="AP327" s="292"/>
      <c r="AQ327" s="292"/>
      <c r="AR327" s="292"/>
      <c r="AS327" s="292"/>
      <c r="AT327" s="292"/>
      <c r="AU327" s="292"/>
      <c r="AV327" s="292"/>
      <c r="AW327" s="292"/>
      <c r="AX327" s="292"/>
      <c r="AY327" s="292"/>
      <c r="AZ327" s="292"/>
      <c r="BA327" s="292"/>
      <c r="BB327" s="292"/>
      <c r="BC327" s="292"/>
      <c r="BD327" s="292"/>
      <c r="BE327" s="292"/>
      <c r="BF327" s="292"/>
      <c r="BG327" s="292"/>
      <c r="BH327" s="292"/>
      <c r="BI327" s="292"/>
      <c r="BJ327" s="292"/>
      <c r="BK327" s="292"/>
      <c r="BL327" s="292"/>
      <c r="BM327" s="292"/>
      <c r="BN327" s="292"/>
      <c r="BO327" s="292"/>
      <c r="BP327" s="292"/>
      <c r="BQ327" s="292"/>
      <c r="BR327" s="292"/>
      <c r="BS327" s="292"/>
      <c r="BT327" s="292"/>
      <c r="BU327" s="292"/>
      <c r="BV327" s="292"/>
      <c r="BW327" s="292"/>
      <c r="BX327" s="292"/>
      <c r="BY327" s="292"/>
      <c r="BZ327" s="292"/>
      <c r="CA327" s="292"/>
      <c r="CB327" s="292"/>
      <c r="CC327" s="292"/>
      <c r="CD327" s="292"/>
      <c r="CE327" s="292"/>
      <c r="CF327" s="292"/>
      <c r="CG327" s="292"/>
      <c r="CH327" s="292"/>
      <c r="CI327" s="292"/>
      <c r="CJ327" s="292"/>
      <c r="CK327" s="292"/>
      <c r="CL327" s="292"/>
      <c r="CM327" s="292"/>
      <c r="CN327" s="292"/>
      <c r="CO327" s="292"/>
      <c r="CP327" s="292"/>
      <c r="CQ327" s="292"/>
      <c r="CR327" s="292"/>
      <c r="CS327" s="292"/>
      <c r="CT327" s="292"/>
      <c r="CU327" s="292"/>
      <c r="CV327" s="292"/>
      <c r="CW327" s="292"/>
      <c r="CX327" s="292"/>
      <c r="CY327" s="292"/>
      <c r="CZ327" s="292"/>
      <c r="DA327" s="292"/>
      <c r="DB327" s="292"/>
      <c r="DC327" s="292"/>
      <c r="DD327" s="292"/>
      <c r="DE327" s="292"/>
      <c r="DF327" s="292"/>
      <c r="DG327" s="292"/>
      <c r="DH327" s="292"/>
      <c r="DI327" s="292"/>
      <c r="DJ327" s="292"/>
      <c r="DK327" s="292"/>
      <c r="DL327" s="292"/>
      <c r="DM327" s="292"/>
      <c r="DN327" s="292"/>
      <c r="DO327" s="292"/>
      <c r="DP327" s="765"/>
    </row>
    <row r="328" spans="1:120" s="305" customFormat="1" ht="15" customHeight="1" x14ac:dyDescent="0.3">
      <c r="A328" s="654" t="s">
        <v>1286</v>
      </c>
      <c r="B328" s="655"/>
      <c r="C328" s="655"/>
      <c r="D328" s="656" t="s">
        <v>1290</v>
      </c>
      <c r="E328" s="657"/>
      <c r="F328" s="46"/>
      <c r="G328" s="47"/>
      <c r="H328" s="47"/>
      <c r="I328" s="269"/>
      <c r="J328" s="270"/>
      <c r="K328" s="298">
        <f>+COUNTIF(L325:DO325, "61-90")</f>
        <v>0</v>
      </c>
      <c r="L328" s="291"/>
      <c r="M328" s="292"/>
      <c r="N328" s="292"/>
      <c r="O328" s="292"/>
      <c r="P328" s="292"/>
      <c r="Q328" s="292"/>
      <c r="R328" s="292"/>
      <c r="S328" s="292"/>
      <c r="T328" s="292"/>
      <c r="U328" s="292"/>
      <c r="V328" s="292"/>
      <c r="W328" s="292"/>
      <c r="X328" s="292"/>
      <c r="Y328" s="292"/>
      <c r="Z328" s="292"/>
      <c r="AA328" s="292"/>
      <c r="AB328" s="292"/>
      <c r="AC328" s="292"/>
      <c r="AD328" s="292"/>
      <c r="AE328" s="292"/>
      <c r="AF328" s="292"/>
      <c r="AG328" s="292"/>
      <c r="AH328" s="292"/>
      <c r="AI328" s="292"/>
      <c r="AJ328" s="292"/>
      <c r="AK328" s="292"/>
      <c r="AL328" s="292"/>
      <c r="AM328" s="292"/>
      <c r="AN328" s="292"/>
      <c r="AO328" s="292"/>
      <c r="AP328" s="292"/>
      <c r="AQ328" s="292"/>
      <c r="AR328" s="292"/>
      <c r="AS328" s="292"/>
      <c r="AT328" s="292"/>
      <c r="AU328" s="292"/>
      <c r="AV328" s="292"/>
      <c r="AW328" s="292"/>
      <c r="AX328" s="292"/>
      <c r="AY328" s="292"/>
      <c r="AZ328" s="292"/>
      <c r="BA328" s="292"/>
      <c r="BB328" s="292"/>
      <c r="BC328" s="292"/>
      <c r="BD328" s="292"/>
      <c r="BE328" s="292"/>
      <c r="BF328" s="292"/>
      <c r="BG328" s="292"/>
      <c r="BH328" s="292"/>
      <c r="BI328" s="292"/>
      <c r="BJ328" s="292"/>
      <c r="BK328" s="292"/>
      <c r="BL328" s="292"/>
      <c r="BM328" s="292"/>
      <c r="BN328" s="292"/>
      <c r="BO328" s="292"/>
      <c r="BP328" s="292"/>
      <c r="BQ328" s="292"/>
      <c r="BR328" s="292"/>
      <c r="BS328" s="292"/>
      <c r="BT328" s="292"/>
      <c r="BU328" s="292"/>
      <c r="BV328" s="292"/>
      <c r="BW328" s="292"/>
      <c r="BX328" s="292"/>
      <c r="BY328" s="292"/>
      <c r="BZ328" s="292"/>
      <c r="CA328" s="292"/>
      <c r="CB328" s="292"/>
      <c r="CC328" s="292"/>
      <c r="CD328" s="292"/>
      <c r="CE328" s="292"/>
      <c r="CF328" s="292"/>
      <c r="CG328" s="292"/>
      <c r="CH328" s="292"/>
      <c r="CI328" s="292"/>
      <c r="CJ328" s="292"/>
      <c r="CK328" s="292"/>
      <c r="CL328" s="292"/>
      <c r="CM328" s="292"/>
      <c r="CN328" s="292"/>
      <c r="CO328" s="292"/>
      <c r="CP328" s="292"/>
      <c r="CQ328" s="292"/>
      <c r="CR328" s="292"/>
      <c r="CS328" s="292"/>
      <c r="CT328" s="292"/>
      <c r="CU328" s="292"/>
      <c r="CV328" s="292"/>
      <c r="CW328" s="292"/>
      <c r="CX328" s="292"/>
      <c r="CY328" s="292"/>
      <c r="CZ328" s="292"/>
      <c r="DA328" s="292"/>
      <c r="DB328" s="292"/>
      <c r="DC328" s="292"/>
      <c r="DD328" s="292"/>
      <c r="DE328" s="292"/>
      <c r="DF328" s="292"/>
      <c r="DG328" s="292"/>
      <c r="DH328" s="292"/>
      <c r="DI328" s="292"/>
      <c r="DJ328" s="292"/>
      <c r="DK328" s="292"/>
      <c r="DL328" s="292"/>
      <c r="DM328" s="292"/>
      <c r="DN328" s="292"/>
      <c r="DO328" s="292"/>
      <c r="DP328" s="765"/>
    </row>
    <row r="329" spans="1:120" s="305" customFormat="1" ht="15" customHeight="1" x14ac:dyDescent="0.3">
      <c r="A329" s="654" t="s">
        <v>1286</v>
      </c>
      <c r="B329" s="655"/>
      <c r="C329" s="655"/>
      <c r="D329" s="658" t="s">
        <v>1291</v>
      </c>
      <c r="E329" s="658"/>
      <c r="F329" s="46"/>
      <c r="G329" s="47"/>
      <c r="H329" s="47"/>
      <c r="I329" s="269"/>
      <c r="J329" s="270"/>
      <c r="K329" s="298">
        <f>+COUNTIF(L325:DO325, "over 90 days")</f>
        <v>0</v>
      </c>
      <c r="L329" s="293"/>
      <c r="M329" s="294"/>
      <c r="N329" s="294"/>
      <c r="O329" s="294"/>
      <c r="P329" s="294"/>
      <c r="Q329" s="294"/>
      <c r="R329" s="294"/>
      <c r="S329" s="294"/>
      <c r="T329" s="294"/>
      <c r="U329" s="294"/>
      <c r="V329" s="294"/>
      <c r="W329" s="294"/>
      <c r="X329" s="294"/>
      <c r="Y329" s="294"/>
      <c r="Z329" s="294"/>
      <c r="AA329" s="294"/>
      <c r="AB329" s="294"/>
      <c r="AC329" s="294"/>
      <c r="AD329" s="294"/>
      <c r="AE329" s="294"/>
      <c r="AF329" s="294"/>
      <c r="AG329" s="294"/>
      <c r="AH329" s="294"/>
      <c r="AI329" s="294"/>
      <c r="AJ329" s="294"/>
      <c r="AK329" s="294"/>
      <c r="AL329" s="294"/>
      <c r="AM329" s="294"/>
      <c r="AN329" s="294"/>
      <c r="AO329" s="294"/>
      <c r="AP329" s="294"/>
      <c r="AQ329" s="294"/>
      <c r="AR329" s="294"/>
      <c r="AS329" s="294"/>
      <c r="AT329" s="294"/>
      <c r="AU329" s="294"/>
      <c r="AV329" s="294"/>
      <c r="AW329" s="294"/>
      <c r="AX329" s="294"/>
      <c r="AY329" s="294"/>
      <c r="AZ329" s="294"/>
      <c r="BA329" s="294"/>
      <c r="BB329" s="294"/>
      <c r="BC329" s="294"/>
      <c r="BD329" s="294"/>
      <c r="BE329" s="294"/>
      <c r="BF329" s="294"/>
      <c r="BG329" s="294"/>
      <c r="BH329" s="294"/>
      <c r="BI329" s="294"/>
      <c r="BJ329" s="294"/>
      <c r="BK329" s="294"/>
      <c r="BL329" s="294"/>
      <c r="BM329" s="294"/>
      <c r="BN329" s="294"/>
      <c r="BO329" s="294"/>
      <c r="BP329" s="294"/>
      <c r="BQ329" s="294"/>
      <c r="BR329" s="294"/>
      <c r="BS329" s="294"/>
      <c r="BT329" s="294"/>
      <c r="BU329" s="294"/>
      <c r="BV329" s="294"/>
      <c r="BW329" s="294"/>
      <c r="BX329" s="294"/>
      <c r="BY329" s="294"/>
      <c r="BZ329" s="294"/>
      <c r="CA329" s="294"/>
      <c r="CB329" s="294"/>
      <c r="CC329" s="294"/>
      <c r="CD329" s="294"/>
      <c r="CE329" s="294"/>
      <c r="CF329" s="294"/>
      <c r="CG329" s="294"/>
      <c r="CH329" s="294"/>
      <c r="CI329" s="294"/>
      <c r="CJ329" s="294"/>
      <c r="CK329" s="294"/>
      <c r="CL329" s="294"/>
      <c r="CM329" s="294"/>
      <c r="CN329" s="294"/>
      <c r="CO329" s="294"/>
      <c r="CP329" s="294"/>
      <c r="CQ329" s="294"/>
      <c r="CR329" s="294"/>
      <c r="CS329" s="294"/>
      <c r="CT329" s="294"/>
      <c r="CU329" s="294"/>
      <c r="CV329" s="294"/>
      <c r="CW329" s="294"/>
      <c r="CX329" s="294"/>
      <c r="CY329" s="294"/>
      <c r="CZ329" s="294"/>
      <c r="DA329" s="294"/>
      <c r="DB329" s="294"/>
      <c r="DC329" s="294"/>
      <c r="DD329" s="294"/>
      <c r="DE329" s="294"/>
      <c r="DF329" s="294"/>
      <c r="DG329" s="294"/>
      <c r="DH329" s="294"/>
      <c r="DI329" s="294"/>
      <c r="DJ329" s="294"/>
      <c r="DK329" s="294"/>
      <c r="DL329" s="294"/>
      <c r="DM329" s="294"/>
      <c r="DN329" s="294"/>
      <c r="DO329" s="294"/>
      <c r="DP329" s="765"/>
    </row>
    <row r="330" spans="1:120" s="305" customFormat="1" ht="15" customHeight="1" x14ac:dyDescent="0.3">
      <c r="A330" s="654" t="s">
        <v>1286</v>
      </c>
      <c r="B330" s="655"/>
      <c r="C330" s="655"/>
      <c r="D330" s="659" t="s">
        <v>1298</v>
      </c>
      <c r="E330" s="660"/>
      <c r="F330" s="46"/>
      <c r="G330" s="47"/>
      <c r="H330" s="47"/>
      <c r="I330" s="44"/>
      <c r="J330" s="45"/>
      <c r="K330" s="298">
        <f>+COUNTIF(L330:DO330, "Yes d.")</f>
        <v>0</v>
      </c>
      <c r="L330" s="268"/>
      <c r="M330" s="268"/>
      <c r="N330" s="268"/>
      <c r="O330" s="268"/>
      <c r="P330" s="268"/>
      <c r="Q330" s="268"/>
      <c r="R330" s="268"/>
      <c r="S330" s="268"/>
      <c r="T330" s="268"/>
      <c r="U330" s="268"/>
      <c r="V330" s="268"/>
      <c r="W330" s="268"/>
      <c r="X330" s="268"/>
      <c r="Y330" s="268"/>
      <c r="Z330" s="268"/>
      <c r="AA330" s="268"/>
      <c r="AB330" s="268"/>
      <c r="AC330" s="268"/>
      <c r="AD330" s="268"/>
      <c r="AE330" s="268"/>
      <c r="AF330" s="268"/>
      <c r="AG330" s="268"/>
      <c r="AH330" s="268"/>
      <c r="AI330" s="268"/>
      <c r="AJ330" s="268"/>
      <c r="AK330" s="268"/>
      <c r="AL330" s="268"/>
      <c r="AM330" s="268"/>
      <c r="AN330" s="268"/>
      <c r="AO330" s="268"/>
      <c r="AP330" s="268"/>
      <c r="AQ330" s="268"/>
      <c r="AR330" s="268"/>
      <c r="AS330" s="268"/>
      <c r="AT330" s="268"/>
      <c r="AU330" s="268"/>
      <c r="AV330" s="268"/>
      <c r="AW330" s="268"/>
      <c r="AX330" s="268"/>
      <c r="AY330" s="268"/>
      <c r="AZ330" s="268"/>
      <c r="BA330" s="268"/>
      <c r="BB330" s="268"/>
      <c r="BC330" s="268"/>
      <c r="BD330" s="268"/>
      <c r="BE330" s="268"/>
      <c r="BF330" s="268"/>
      <c r="BG330" s="268"/>
      <c r="BH330" s="268"/>
      <c r="BI330" s="268"/>
      <c r="BJ330" s="268"/>
      <c r="BK330" s="268"/>
      <c r="BL330" s="268"/>
      <c r="BM330" s="268"/>
      <c r="BN330" s="268"/>
      <c r="BO330" s="268"/>
      <c r="BP330" s="268"/>
      <c r="BQ330" s="268"/>
      <c r="BR330" s="268"/>
      <c r="BS330" s="268"/>
      <c r="BT330" s="268"/>
      <c r="BU330" s="268"/>
      <c r="BV330" s="268"/>
      <c r="BW330" s="268"/>
      <c r="BX330" s="268"/>
      <c r="BY330" s="268"/>
      <c r="BZ330" s="268"/>
      <c r="CA330" s="268"/>
      <c r="CB330" s="268"/>
      <c r="CC330" s="268"/>
      <c r="CD330" s="268"/>
      <c r="CE330" s="268"/>
      <c r="CF330" s="268"/>
      <c r="CG330" s="268"/>
      <c r="CH330" s="268"/>
      <c r="CI330" s="268"/>
      <c r="CJ330" s="268"/>
      <c r="CK330" s="268"/>
      <c r="CL330" s="268"/>
      <c r="CM330" s="268"/>
      <c r="CN330" s="268"/>
      <c r="CO330" s="268"/>
      <c r="CP330" s="268"/>
      <c r="CQ330" s="268"/>
      <c r="CR330" s="268"/>
      <c r="CS330" s="268"/>
      <c r="CT330" s="268"/>
      <c r="CU330" s="268"/>
      <c r="CV330" s="268"/>
      <c r="CW330" s="268"/>
      <c r="CX330" s="268"/>
      <c r="CY330" s="268"/>
      <c r="CZ330" s="268"/>
      <c r="DA330" s="268"/>
      <c r="DB330" s="268"/>
      <c r="DC330" s="268"/>
      <c r="DD330" s="268"/>
      <c r="DE330" s="268"/>
      <c r="DF330" s="268"/>
      <c r="DG330" s="268"/>
      <c r="DH330" s="268"/>
      <c r="DI330" s="268"/>
      <c r="DJ330" s="268"/>
      <c r="DK330" s="268"/>
      <c r="DL330" s="268"/>
      <c r="DM330" s="268"/>
      <c r="DN330" s="268"/>
      <c r="DO330" s="268"/>
      <c r="DP330" s="765"/>
    </row>
    <row r="331" spans="1:120" s="305" customFormat="1" ht="15" customHeight="1" thickBot="1" x14ac:dyDescent="0.35">
      <c r="A331" s="661" t="s">
        <v>1286</v>
      </c>
      <c r="B331" s="662"/>
      <c r="C331" s="662"/>
      <c r="D331" s="680" t="s">
        <v>1318</v>
      </c>
      <c r="E331" s="681"/>
      <c r="F331" s="57"/>
      <c r="G331" s="58"/>
      <c r="H331" s="58"/>
      <c r="I331" s="48"/>
      <c r="J331" s="49"/>
      <c r="K331" s="50">
        <f>+COUNTIF(L331:DO331, "Yes e.")</f>
        <v>0</v>
      </c>
      <c r="L331" s="272"/>
      <c r="M331" s="272"/>
      <c r="N331" s="272"/>
      <c r="O331" s="272"/>
      <c r="P331" s="272"/>
      <c r="Q331" s="272"/>
      <c r="R331" s="272"/>
      <c r="S331" s="272"/>
      <c r="T331" s="272"/>
      <c r="U331" s="272"/>
      <c r="V331" s="272"/>
      <c r="W331" s="272"/>
      <c r="X331" s="272"/>
      <c r="Y331" s="272"/>
      <c r="Z331" s="272"/>
      <c r="AA331" s="272"/>
      <c r="AB331" s="272"/>
      <c r="AC331" s="272"/>
      <c r="AD331" s="272"/>
      <c r="AE331" s="272"/>
      <c r="AF331" s="272"/>
      <c r="AG331" s="272"/>
      <c r="AH331" s="272"/>
      <c r="AI331" s="272"/>
      <c r="AJ331" s="272"/>
      <c r="AK331" s="272"/>
      <c r="AL331" s="272"/>
      <c r="AM331" s="272"/>
      <c r="AN331" s="272"/>
      <c r="AO331" s="272"/>
      <c r="AP331" s="272"/>
      <c r="AQ331" s="272"/>
      <c r="AR331" s="272"/>
      <c r="AS331" s="272"/>
      <c r="AT331" s="272"/>
      <c r="AU331" s="272"/>
      <c r="AV331" s="272"/>
      <c r="AW331" s="272"/>
      <c r="AX331" s="272"/>
      <c r="AY331" s="272"/>
      <c r="AZ331" s="272"/>
      <c r="BA331" s="272"/>
      <c r="BB331" s="272"/>
      <c r="BC331" s="272"/>
      <c r="BD331" s="272"/>
      <c r="BE331" s="272"/>
      <c r="BF331" s="272"/>
      <c r="BG331" s="272"/>
      <c r="BH331" s="272"/>
      <c r="BI331" s="272"/>
      <c r="BJ331" s="272"/>
      <c r="BK331" s="272"/>
      <c r="BL331" s="272"/>
      <c r="BM331" s="272"/>
      <c r="BN331" s="272"/>
      <c r="BO331" s="272"/>
      <c r="BP331" s="272"/>
      <c r="BQ331" s="272"/>
      <c r="BR331" s="272"/>
      <c r="BS331" s="272"/>
      <c r="BT331" s="272"/>
      <c r="BU331" s="272"/>
      <c r="BV331" s="272"/>
      <c r="BW331" s="272"/>
      <c r="BX331" s="272"/>
      <c r="BY331" s="272"/>
      <c r="BZ331" s="272"/>
      <c r="CA331" s="272"/>
      <c r="CB331" s="272"/>
      <c r="CC331" s="272"/>
      <c r="CD331" s="272"/>
      <c r="CE331" s="272"/>
      <c r="CF331" s="272"/>
      <c r="CG331" s="272"/>
      <c r="CH331" s="272"/>
      <c r="CI331" s="272"/>
      <c r="CJ331" s="272"/>
      <c r="CK331" s="272"/>
      <c r="CL331" s="272"/>
      <c r="CM331" s="272"/>
      <c r="CN331" s="272"/>
      <c r="CO331" s="272"/>
      <c r="CP331" s="272"/>
      <c r="CQ331" s="272"/>
      <c r="CR331" s="272"/>
      <c r="CS331" s="272"/>
      <c r="CT331" s="272"/>
      <c r="CU331" s="272"/>
      <c r="CV331" s="272"/>
      <c r="CW331" s="272"/>
      <c r="CX331" s="272"/>
      <c r="CY331" s="272"/>
      <c r="CZ331" s="272"/>
      <c r="DA331" s="272"/>
      <c r="DB331" s="272"/>
      <c r="DC331" s="272"/>
      <c r="DD331" s="272"/>
      <c r="DE331" s="272"/>
      <c r="DF331" s="272"/>
      <c r="DG331" s="272"/>
      <c r="DH331" s="272"/>
      <c r="DI331" s="272"/>
      <c r="DJ331" s="272"/>
      <c r="DK331" s="272"/>
      <c r="DL331" s="272"/>
      <c r="DM331" s="272"/>
      <c r="DN331" s="272"/>
      <c r="DO331" s="272"/>
      <c r="DP331" s="766"/>
    </row>
    <row r="332" spans="1:120" ht="25" x14ac:dyDescent="0.3">
      <c r="A332" s="53" t="s">
        <v>1284</v>
      </c>
      <c r="B332" s="54">
        <v>59</v>
      </c>
      <c r="C332" s="53" t="s">
        <v>1300</v>
      </c>
      <c r="D332" s="55" t="s">
        <v>985</v>
      </c>
      <c r="E332" s="302" t="str">
        <f>IF(F332=0,"",IF(F332=G332,"N/A",IF(ISERROR(J332/I332),1,J332/I332)))</f>
        <v/>
      </c>
      <c r="F332" s="303">
        <f>COUNTIF(L332:DO332,"1 Yes")+COUNTIF(L332:DO332,"2 No")+COUNTIF(L332:DO332,"3 No")+COUNTIF(L332:DO332,"4 N/A")</f>
        <v>0</v>
      </c>
      <c r="G332" s="303">
        <f>COUNTIF(L332:DO332,"4 N/A")</f>
        <v>0</v>
      </c>
      <c r="H332" s="348">
        <f>COUNTIF(L332:DO332, "2 No")+COUNTIF(L332:DO332, "3 No")</f>
        <v>0</v>
      </c>
      <c r="I332" s="33">
        <f>COUNTIF(L332:DO332,"1 Yes")+COUNTIF(L332:DO332, "2 No")+COUNTIF(L332:DO332, "3 No")</f>
        <v>0</v>
      </c>
      <c r="J332" s="25">
        <f>+COUNTIF(L332:DO332, "1 Yes")</f>
        <v>0</v>
      </c>
      <c r="K332" s="449"/>
      <c r="L332" s="267"/>
      <c r="M332" s="267"/>
      <c r="N332" s="267"/>
      <c r="O332" s="267"/>
      <c r="P332" s="267"/>
      <c r="Q332" s="267"/>
      <c r="R332" s="267"/>
      <c r="S332" s="267"/>
      <c r="T332" s="267"/>
      <c r="U332" s="267"/>
      <c r="V332" s="267"/>
      <c r="W332" s="267"/>
      <c r="X332" s="267"/>
      <c r="Y332" s="267"/>
      <c r="Z332" s="267"/>
      <c r="AA332" s="267"/>
      <c r="AB332" s="267"/>
      <c r="AC332" s="267"/>
      <c r="AD332" s="267"/>
      <c r="AE332" s="267"/>
      <c r="AF332" s="267"/>
      <c r="AG332" s="267"/>
      <c r="AH332" s="267"/>
      <c r="AI332" s="267"/>
      <c r="AJ332" s="267"/>
      <c r="AK332" s="267"/>
      <c r="AL332" s="267"/>
      <c r="AM332" s="267"/>
      <c r="AN332" s="267"/>
      <c r="AO332" s="267"/>
      <c r="AP332" s="267"/>
      <c r="AQ332" s="267"/>
      <c r="AR332" s="267"/>
      <c r="AS332" s="267"/>
      <c r="AT332" s="267"/>
      <c r="AU332" s="267"/>
      <c r="AV332" s="267"/>
      <c r="AW332" s="267"/>
      <c r="AX332" s="267"/>
      <c r="AY332" s="267"/>
      <c r="AZ332" s="267"/>
      <c r="BA332" s="267"/>
      <c r="BB332" s="267"/>
      <c r="BC332" s="267"/>
      <c r="BD332" s="267"/>
      <c r="BE332" s="267"/>
      <c r="BF332" s="267"/>
      <c r="BG332" s="267"/>
      <c r="BH332" s="267"/>
      <c r="BI332" s="267"/>
      <c r="BJ332" s="267"/>
      <c r="BK332" s="267"/>
      <c r="BL332" s="267"/>
      <c r="BM332" s="267"/>
      <c r="BN332" s="267"/>
      <c r="BO332" s="267"/>
      <c r="BP332" s="267"/>
      <c r="BQ332" s="267"/>
      <c r="BR332" s="267"/>
      <c r="BS332" s="267"/>
      <c r="BT332" s="267"/>
      <c r="BU332" s="267"/>
      <c r="BV332" s="267"/>
      <c r="BW332" s="267"/>
      <c r="BX332" s="267"/>
      <c r="BY332" s="267"/>
      <c r="BZ332" s="267"/>
      <c r="CA332" s="267"/>
      <c r="CB332" s="267"/>
      <c r="CC332" s="267"/>
      <c r="CD332" s="267"/>
      <c r="CE332" s="267"/>
      <c r="CF332" s="267"/>
      <c r="CG332" s="267"/>
      <c r="CH332" s="267"/>
      <c r="CI332" s="267"/>
      <c r="CJ332" s="267"/>
      <c r="CK332" s="267"/>
      <c r="CL332" s="267"/>
      <c r="CM332" s="267"/>
      <c r="CN332" s="267"/>
      <c r="CO332" s="267"/>
      <c r="CP332" s="267"/>
      <c r="CQ332" s="267"/>
      <c r="CR332" s="267"/>
      <c r="CS332" s="267"/>
      <c r="CT332" s="267"/>
      <c r="CU332" s="267"/>
      <c r="CV332" s="267"/>
      <c r="CW332" s="267"/>
      <c r="CX332" s="267"/>
      <c r="CY332" s="267"/>
      <c r="CZ332" s="267"/>
      <c r="DA332" s="267"/>
      <c r="DB332" s="267"/>
      <c r="DC332" s="267"/>
      <c r="DD332" s="267"/>
      <c r="DE332" s="267"/>
      <c r="DF332" s="267"/>
      <c r="DG332" s="267"/>
      <c r="DH332" s="267"/>
      <c r="DI332" s="267"/>
      <c r="DJ332" s="267"/>
      <c r="DK332" s="267"/>
      <c r="DL332" s="267"/>
      <c r="DM332" s="267"/>
      <c r="DN332" s="267"/>
      <c r="DO332" s="319"/>
      <c r="DP332" s="744"/>
    </row>
    <row r="333" spans="1:120" ht="15" customHeight="1" x14ac:dyDescent="0.3">
      <c r="A333" s="676" t="s">
        <v>1286</v>
      </c>
      <c r="B333" s="676"/>
      <c r="C333" s="676"/>
      <c r="D333" s="659" t="s">
        <v>1323</v>
      </c>
      <c r="E333" s="660"/>
      <c r="F333" s="42"/>
      <c r="G333" s="43"/>
      <c r="H333" s="43"/>
      <c r="I333" s="44"/>
      <c r="J333" s="45"/>
      <c r="K333" s="298">
        <f>+COUNTIF(L333:DO333, "Yes a.")</f>
        <v>0</v>
      </c>
      <c r="L333" s="268"/>
      <c r="M333" s="268"/>
      <c r="N333" s="268"/>
      <c r="O333" s="268"/>
      <c r="P333" s="268"/>
      <c r="Q333" s="268"/>
      <c r="R333" s="268"/>
      <c r="S333" s="268"/>
      <c r="T333" s="268"/>
      <c r="U333" s="268"/>
      <c r="V333" s="268"/>
      <c r="W333" s="268"/>
      <c r="X333" s="268"/>
      <c r="Y333" s="268"/>
      <c r="Z333" s="268"/>
      <c r="AA333" s="268"/>
      <c r="AB333" s="268"/>
      <c r="AC333" s="268"/>
      <c r="AD333" s="268"/>
      <c r="AE333" s="268"/>
      <c r="AF333" s="268"/>
      <c r="AG333" s="268"/>
      <c r="AH333" s="268"/>
      <c r="AI333" s="268"/>
      <c r="AJ333" s="268"/>
      <c r="AK333" s="268"/>
      <c r="AL333" s="268"/>
      <c r="AM333" s="268"/>
      <c r="AN333" s="268"/>
      <c r="AO333" s="268"/>
      <c r="AP333" s="268"/>
      <c r="AQ333" s="268"/>
      <c r="AR333" s="268"/>
      <c r="AS333" s="268"/>
      <c r="AT333" s="268"/>
      <c r="AU333" s="268"/>
      <c r="AV333" s="268"/>
      <c r="AW333" s="268"/>
      <c r="AX333" s="268"/>
      <c r="AY333" s="268"/>
      <c r="AZ333" s="268"/>
      <c r="BA333" s="268"/>
      <c r="BB333" s="268"/>
      <c r="BC333" s="268"/>
      <c r="BD333" s="268"/>
      <c r="BE333" s="268"/>
      <c r="BF333" s="268"/>
      <c r="BG333" s="268"/>
      <c r="BH333" s="268"/>
      <c r="BI333" s="268"/>
      <c r="BJ333" s="268"/>
      <c r="BK333" s="268"/>
      <c r="BL333" s="268"/>
      <c r="BM333" s="268"/>
      <c r="BN333" s="268"/>
      <c r="BO333" s="268"/>
      <c r="BP333" s="268"/>
      <c r="BQ333" s="268"/>
      <c r="BR333" s="268"/>
      <c r="BS333" s="268"/>
      <c r="BT333" s="268"/>
      <c r="BU333" s="268"/>
      <c r="BV333" s="268"/>
      <c r="BW333" s="268"/>
      <c r="BX333" s="268"/>
      <c r="BY333" s="268"/>
      <c r="BZ333" s="268"/>
      <c r="CA333" s="268"/>
      <c r="CB333" s="268"/>
      <c r="CC333" s="268"/>
      <c r="CD333" s="268"/>
      <c r="CE333" s="268"/>
      <c r="CF333" s="268"/>
      <c r="CG333" s="268"/>
      <c r="CH333" s="268"/>
      <c r="CI333" s="268"/>
      <c r="CJ333" s="268"/>
      <c r="CK333" s="268"/>
      <c r="CL333" s="268"/>
      <c r="CM333" s="268"/>
      <c r="CN333" s="268"/>
      <c r="CO333" s="268"/>
      <c r="CP333" s="268"/>
      <c r="CQ333" s="268"/>
      <c r="CR333" s="268"/>
      <c r="CS333" s="268"/>
      <c r="CT333" s="268"/>
      <c r="CU333" s="268"/>
      <c r="CV333" s="268"/>
      <c r="CW333" s="268"/>
      <c r="CX333" s="268"/>
      <c r="CY333" s="268"/>
      <c r="CZ333" s="268"/>
      <c r="DA333" s="268"/>
      <c r="DB333" s="268"/>
      <c r="DC333" s="268"/>
      <c r="DD333" s="268"/>
      <c r="DE333" s="268"/>
      <c r="DF333" s="268"/>
      <c r="DG333" s="268"/>
      <c r="DH333" s="268"/>
      <c r="DI333" s="268"/>
      <c r="DJ333" s="268"/>
      <c r="DK333" s="268"/>
      <c r="DL333" s="268"/>
      <c r="DM333" s="268"/>
      <c r="DN333" s="268"/>
      <c r="DO333" s="320"/>
      <c r="DP333" s="745"/>
    </row>
    <row r="334" spans="1:120" ht="15" customHeight="1" x14ac:dyDescent="0.3">
      <c r="A334" s="676" t="s">
        <v>1286</v>
      </c>
      <c r="B334" s="676"/>
      <c r="C334" s="676"/>
      <c r="D334" s="659" t="s">
        <v>1235</v>
      </c>
      <c r="E334" s="660"/>
      <c r="F334" s="46"/>
      <c r="G334" s="47"/>
      <c r="H334" s="47"/>
      <c r="I334" s="44"/>
      <c r="J334" s="45"/>
      <c r="K334" s="298">
        <f>+COUNTIF(L334:DO334, "Yes b.")</f>
        <v>0</v>
      </c>
      <c r="L334" s="268"/>
      <c r="M334" s="268"/>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c r="AJ334" s="268"/>
      <c r="AK334" s="268"/>
      <c r="AL334" s="268"/>
      <c r="AM334" s="268"/>
      <c r="AN334" s="268"/>
      <c r="AO334" s="268"/>
      <c r="AP334" s="268"/>
      <c r="AQ334" s="268"/>
      <c r="AR334" s="268"/>
      <c r="AS334" s="268"/>
      <c r="AT334" s="268"/>
      <c r="AU334" s="268"/>
      <c r="AV334" s="268"/>
      <c r="AW334" s="268"/>
      <c r="AX334" s="268"/>
      <c r="AY334" s="268"/>
      <c r="AZ334" s="268"/>
      <c r="BA334" s="268"/>
      <c r="BB334" s="268"/>
      <c r="BC334" s="268"/>
      <c r="BD334" s="268"/>
      <c r="BE334" s="268"/>
      <c r="BF334" s="268"/>
      <c r="BG334" s="268"/>
      <c r="BH334" s="268"/>
      <c r="BI334" s="268"/>
      <c r="BJ334" s="268"/>
      <c r="BK334" s="268"/>
      <c r="BL334" s="268"/>
      <c r="BM334" s="268"/>
      <c r="BN334" s="268"/>
      <c r="BO334" s="268"/>
      <c r="BP334" s="268"/>
      <c r="BQ334" s="268"/>
      <c r="BR334" s="268"/>
      <c r="BS334" s="268"/>
      <c r="BT334" s="268"/>
      <c r="BU334" s="268"/>
      <c r="BV334" s="268"/>
      <c r="BW334" s="268"/>
      <c r="BX334" s="268"/>
      <c r="BY334" s="268"/>
      <c r="BZ334" s="268"/>
      <c r="CA334" s="268"/>
      <c r="CB334" s="268"/>
      <c r="CC334" s="268"/>
      <c r="CD334" s="268"/>
      <c r="CE334" s="268"/>
      <c r="CF334" s="268"/>
      <c r="CG334" s="268"/>
      <c r="CH334" s="268"/>
      <c r="CI334" s="268"/>
      <c r="CJ334" s="268"/>
      <c r="CK334" s="268"/>
      <c r="CL334" s="268"/>
      <c r="CM334" s="268"/>
      <c r="CN334" s="268"/>
      <c r="CO334" s="268"/>
      <c r="CP334" s="268"/>
      <c r="CQ334" s="268"/>
      <c r="CR334" s="268"/>
      <c r="CS334" s="268"/>
      <c r="CT334" s="268"/>
      <c r="CU334" s="268"/>
      <c r="CV334" s="268"/>
      <c r="CW334" s="268"/>
      <c r="CX334" s="268"/>
      <c r="CY334" s="268"/>
      <c r="CZ334" s="268"/>
      <c r="DA334" s="268"/>
      <c r="DB334" s="268"/>
      <c r="DC334" s="268"/>
      <c r="DD334" s="268"/>
      <c r="DE334" s="268"/>
      <c r="DF334" s="268"/>
      <c r="DG334" s="268"/>
      <c r="DH334" s="268"/>
      <c r="DI334" s="268"/>
      <c r="DJ334" s="268"/>
      <c r="DK334" s="268"/>
      <c r="DL334" s="268"/>
      <c r="DM334" s="268"/>
      <c r="DN334" s="268"/>
      <c r="DO334" s="320"/>
      <c r="DP334" s="745"/>
    </row>
    <row r="335" spans="1:120" ht="15" customHeight="1" x14ac:dyDescent="0.3">
      <c r="A335" s="676" t="s">
        <v>1286</v>
      </c>
      <c r="B335" s="676"/>
      <c r="C335" s="676"/>
      <c r="D335" s="667" t="s">
        <v>129</v>
      </c>
      <c r="E335" s="668"/>
      <c r="F335" s="46"/>
      <c r="G335" s="47"/>
      <c r="H335" s="47"/>
      <c r="I335" s="269"/>
      <c r="J335" s="270"/>
      <c r="K335" s="298">
        <f>+COUNTIF(L335:DO335, "0-30")+COUNTIF(L335:DO335, "31-60")+COUNTIF(L335:DO335, "61-90")+COUNTIF(L335:DO335, "over 90 days")</f>
        <v>0</v>
      </c>
      <c r="L335" s="271"/>
      <c r="M335" s="271"/>
      <c r="N335" s="271"/>
      <c r="O335" s="271"/>
      <c r="P335" s="271"/>
      <c r="Q335" s="271"/>
      <c r="R335" s="271"/>
      <c r="S335" s="271"/>
      <c r="T335" s="271"/>
      <c r="U335" s="271"/>
      <c r="V335" s="271"/>
      <c r="W335" s="271"/>
      <c r="X335" s="271"/>
      <c r="Y335" s="271"/>
      <c r="Z335" s="271"/>
      <c r="AA335" s="271"/>
      <c r="AB335" s="271"/>
      <c r="AC335" s="271"/>
      <c r="AD335" s="271"/>
      <c r="AE335" s="271"/>
      <c r="AF335" s="271"/>
      <c r="AG335" s="271"/>
      <c r="AH335" s="271"/>
      <c r="AI335" s="271"/>
      <c r="AJ335" s="271"/>
      <c r="AK335" s="271"/>
      <c r="AL335" s="271"/>
      <c r="AM335" s="271"/>
      <c r="AN335" s="271"/>
      <c r="AO335" s="271"/>
      <c r="AP335" s="271"/>
      <c r="AQ335" s="271"/>
      <c r="AR335" s="271"/>
      <c r="AS335" s="271"/>
      <c r="AT335" s="271"/>
      <c r="AU335" s="271"/>
      <c r="AV335" s="271"/>
      <c r="AW335" s="271"/>
      <c r="AX335" s="271"/>
      <c r="AY335" s="271"/>
      <c r="AZ335" s="271"/>
      <c r="BA335" s="271"/>
      <c r="BB335" s="271"/>
      <c r="BC335" s="271"/>
      <c r="BD335" s="271"/>
      <c r="BE335" s="271"/>
      <c r="BF335" s="271"/>
      <c r="BG335" s="271"/>
      <c r="BH335" s="271"/>
      <c r="BI335" s="271"/>
      <c r="BJ335" s="271"/>
      <c r="BK335" s="271"/>
      <c r="BL335" s="271"/>
      <c r="BM335" s="271"/>
      <c r="BN335" s="271"/>
      <c r="BO335" s="271"/>
      <c r="BP335" s="271"/>
      <c r="BQ335" s="271"/>
      <c r="BR335" s="271"/>
      <c r="BS335" s="271"/>
      <c r="BT335" s="271"/>
      <c r="BU335" s="271"/>
      <c r="BV335" s="271"/>
      <c r="BW335" s="271"/>
      <c r="BX335" s="271"/>
      <c r="BY335" s="271"/>
      <c r="BZ335" s="271"/>
      <c r="CA335" s="271"/>
      <c r="CB335" s="271"/>
      <c r="CC335" s="271"/>
      <c r="CD335" s="271"/>
      <c r="CE335" s="271"/>
      <c r="CF335" s="271"/>
      <c r="CG335" s="271"/>
      <c r="CH335" s="271"/>
      <c r="CI335" s="271"/>
      <c r="CJ335" s="271"/>
      <c r="CK335" s="271"/>
      <c r="CL335" s="271"/>
      <c r="CM335" s="271"/>
      <c r="CN335" s="271"/>
      <c r="CO335" s="271"/>
      <c r="CP335" s="271"/>
      <c r="CQ335" s="271"/>
      <c r="CR335" s="271"/>
      <c r="CS335" s="271"/>
      <c r="CT335" s="271"/>
      <c r="CU335" s="271"/>
      <c r="CV335" s="271"/>
      <c r="CW335" s="271"/>
      <c r="CX335" s="271"/>
      <c r="CY335" s="271"/>
      <c r="CZ335" s="271"/>
      <c r="DA335" s="271"/>
      <c r="DB335" s="271"/>
      <c r="DC335" s="271"/>
      <c r="DD335" s="271"/>
      <c r="DE335" s="271"/>
      <c r="DF335" s="271"/>
      <c r="DG335" s="271"/>
      <c r="DH335" s="271"/>
      <c r="DI335" s="271"/>
      <c r="DJ335" s="271"/>
      <c r="DK335" s="271"/>
      <c r="DL335" s="271"/>
      <c r="DM335" s="271"/>
      <c r="DN335" s="271"/>
      <c r="DO335" s="321"/>
      <c r="DP335" s="745"/>
    </row>
    <row r="336" spans="1:120" ht="15" customHeight="1" x14ac:dyDescent="0.3">
      <c r="A336" s="676" t="s">
        <v>1286</v>
      </c>
      <c r="B336" s="676"/>
      <c r="C336" s="676"/>
      <c r="D336" s="656" t="s">
        <v>1288</v>
      </c>
      <c r="E336" s="657"/>
      <c r="F336" s="46"/>
      <c r="G336" s="47"/>
      <c r="H336" s="47"/>
      <c r="I336" s="269"/>
      <c r="J336" s="270"/>
      <c r="K336" s="298">
        <f>+COUNTIF(L335:DO335, "0-30")</f>
        <v>0</v>
      </c>
      <c r="L336" s="289"/>
      <c r="M336" s="290"/>
      <c r="N336" s="290"/>
      <c r="O336" s="290"/>
      <c r="P336" s="290"/>
      <c r="Q336" s="290"/>
      <c r="R336" s="290"/>
      <c r="S336" s="290"/>
      <c r="T336" s="290"/>
      <c r="U336" s="290"/>
      <c r="V336" s="290"/>
      <c r="W336" s="290"/>
      <c r="X336" s="290"/>
      <c r="Y336" s="290"/>
      <c r="Z336" s="290"/>
      <c r="AA336" s="290"/>
      <c r="AB336" s="290"/>
      <c r="AC336" s="290"/>
      <c r="AD336" s="290"/>
      <c r="AE336" s="290"/>
      <c r="AF336" s="290"/>
      <c r="AG336" s="290"/>
      <c r="AH336" s="290"/>
      <c r="AI336" s="290"/>
      <c r="AJ336" s="290"/>
      <c r="AK336" s="290"/>
      <c r="AL336" s="290"/>
      <c r="AM336" s="290"/>
      <c r="AN336" s="290"/>
      <c r="AO336" s="290"/>
      <c r="AP336" s="290"/>
      <c r="AQ336" s="290"/>
      <c r="AR336" s="290"/>
      <c r="AS336" s="290"/>
      <c r="AT336" s="290"/>
      <c r="AU336" s="290"/>
      <c r="AV336" s="290"/>
      <c r="AW336" s="290"/>
      <c r="AX336" s="290"/>
      <c r="AY336" s="290"/>
      <c r="AZ336" s="290"/>
      <c r="BA336" s="290"/>
      <c r="BB336" s="290"/>
      <c r="BC336" s="290"/>
      <c r="BD336" s="290"/>
      <c r="BE336" s="290"/>
      <c r="BF336" s="290"/>
      <c r="BG336" s="290"/>
      <c r="BH336" s="290"/>
      <c r="BI336" s="290"/>
      <c r="BJ336" s="290"/>
      <c r="BK336" s="290"/>
      <c r="BL336" s="290"/>
      <c r="BM336" s="290"/>
      <c r="BN336" s="290"/>
      <c r="BO336" s="290"/>
      <c r="BP336" s="290"/>
      <c r="BQ336" s="290"/>
      <c r="BR336" s="290"/>
      <c r="BS336" s="290"/>
      <c r="BT336" s="290"/>
      <c r="BU336" s="290"/>
      <c r="BV336" s="290"/>
      <c r="BW336" s="290"/>
      <c r="BX336" s="290"/>
      <c r="BY336" s="290"/>
      <c r="BZ336" s="290"/>
      <c r="CA336" s="290"/>
      <c r="CB336" s="290"/>
      <c r="CC336" s="290"/>
      <c r="CD336" s="290"/>
      <c r="CE336" s="290"/>
      <c r="CF336" s="290"/>
      <c r="CG336" s="290"/>
      <c r="CH336" s="290"/>
      <c r="CI336" s="290"/>
      <c r="CJ336" s="290"/>
      <c r="CK336" s="290"/>
      <c r="CL336" s="290"/>
      <c r="CM336" s="290"/>
      <c r="CN336" s="290"/>
      <c r="CO336" s="290"/>
      <c r="CP336" s="290"/>
      <c r="CQ336" s="290"/>
      <c r="CR336" s="290"/>
      <c r="CS336" s="290"/>
      <c r="CT336" s="290"/>
      <c r="CU336" s="290"/>
      <c r="CV336" s="290"/>
      <c r="CW336" s="290"/>
      <c r="CX336" s="290"/>
      <c r="CY336" s="290"/>
      <c r="CZ336" s="290"/>
      <c r="DA336" s="290"/>
      <c r="DB336" s="290"/>
      <c r="DC336" s="290"/>
      <c r="DD336" s="290"/>
      <c r="DE336" s="290"/>
      <c r="DF336" s="290"/>
      <c r="DG336" s="290"/>
      <c r="DH336" s="290"/>
      <c r="DI336" s="290"/>
      <c r="DJ336" s="290"/>
      <c r="DK336" s="290"/>
      <c r="DL336" s="290"/>
      <c r="DM336" s="290"/>
      <c r="DN336" s="290"/>
      <c r="DO336" s="290"/>
      <c r="DP336" s="745"/>
    </row>
    <row r="337" spans="1:120" ht="15" customHeight="1" x14ac:dyDescent="0.3">
      <c r="A337" s="676" t="s">
        <v>1286</v>
      </c>
      <c r="B337" s="676"/>
      <c r="C337" s="676"/>
      <c r="D337" s="656" t="s">
        <v>1289</v>
      </c>
      <c r="E337" s="657"/>
      <c r="F337" s="46"/>
      <c r="G337" s="47"/>
      <c r="H337" s="47"/>
      <c r="I337" s="269"/>
      <c r="J337" s="270"/>
      <c r="K337" s="298">
        <f>+COUNTIF(L335:DO335, "31-60")</f>
        <v>0</v>
      </c>
      <c r="L337" s="291"/>
      <c r="M337" s="292"/>
      <c r="N337" s="292"/>
      <c r="O337" s="292"/>
      <c r="P337" s="292"/>
      <c r="Q337" s="292"/>
      <c r="R337" s="292"/>
      <c r="S337" s="292"/>
      <c r="T337" s="292"/>
      <c r="U337" s="292"/>
      <c r="V337" s="292"/>
      <c r="W337" s="292"/>
      <c r="X337" s="292"/>
      <c r="Y337" s="292"/>
      <c r="Z337" s="292"/>
      <c r="AA337" s="292"/>
      <c r="AB337" s="292"/>
      <c r="AC337" s="292"/>
      <c r="AD337" s="292"/>
      <c r="AE337" s="292"/>
      <c r="AF337" s="292"/>
      <c r="AG337" s="292"/>
      <c r="AH337" s="292"/>
      <c r="AI337" s="292"/>
      <c r="AJ337" s="292"/>
      <c r="AK337" s="292"/>
      <c r="AL337" s="292"/>
      <c r="AM337" s="292"/>
      <c r="AN337" s="292"/>
      <c r="AO337" s="292"/>
      <c r="AP337" s="292"/>
      <c r="AQ337" s="292"/>
      <c r="AR337" s="292"/>
      <c r="AS337" s="292"/>
      <c r="AT337" s="292"/>
      <c r="AU337" s="292"/>
      <c r="AV337" s="292"/>
      <c r="AW337" s="292"/>
      <c r="AX337" s="292"/>
      <c r="AY337" s="292"/>
      <c r="AZ337" s="292"/>
      <c r="BA337" s="292"/>
      <c r="BB337" s="292"/>
      <c r="BC337" s="292"/>
      <c r="BD337" s="292"/>
      <c r="BE337" s="292"/>
      <c r="BF337" s="292"/>
      <c r="BG337" s="292"/>
      <c r="BH337" s="292"/>
      <c r="BI337" s="292"/>
      <c r="BJ337" s="292"/>
      <c r="BK337" s="292"/>
      <c r="BL337" s="292"/>
      <c r="BM337" s="292"/>
      <c r="BN337" s="292"/>
      <c r="BO337" s="292"/>
      <c r="BP337" s="292"/>
      <c r="BQ337" s="292"/>
      <c r="BR337" s="292"/>
      <c r="BS337" s="292"/>
      <c r="BT337" s="292"/>
      <c r="BU337" s="292"/>
      <c r="BV337" s="292"/>
      <c r="BW337" s="292"/>
      <c r="BX337" s="292"/>
      <c r="BY337" s="292"/>
      <c r="BZ337" s="292"/>
      <c r="CA337" s="292"/>
      <c r="CB337" s="292"/>
      <c r="CC337" s="292"/>
      <c r="CD337" s="292"/>
      <c r="CE337" s="292"/>
      <c r="CF337" s="292"/>
      <c r="CG337" s="292"/>
      <c r="CH337" s="292"/>
      <c r="CI337" s="292"/>
      <c r="CJ337" s="292"/>
      <c r="CK337" s="292"/>
      <c r="CL337" s="292"/>
      <c r="CM337" s="292"/>
      <c r="CN337" s="292"/>
      <c r="CO337" s="292"/>
      <c r="CP337" s="292"/>
      <c r="CQ337" s="292"/>
      <c r="CR337" s="292"/>
      <c r="CS337" s="292"/>
      <c r="CT337" s="292"/>
      <c r="CU337" s="292"/>
      <c r="CV337" s="292"/>
      <c r="CW337" s="292"/>
      <c r="CX337" s="292"/>
      <c r="CY337" s="292"/>
      <c r="CZ337" s="292"/>
      <c r="DA337" s="292"/>
      <c r="DB337" s="292"/>
      <c r="DC337" s="292"/>
      <c r="DD337" s="292"/>
      <c r="DE337" s="292"/>
      <c r="DF337" s="292"/>
      <c r="DG337" s="292"/>
      <c r="DH337" s="292"/>
      <c r="DI337" s="292"/>
      <c r="DJ337" s="292"/>
      <c r="DK337" s="292"/>
      <c r="DL337" s="292"/>
      <c r="DM337" s="292"/>
      <c r="DN337" s="292"/>
      <c r="DO337" s="292"/>
      <c r="DP337" s="745"/>
    </row>
    <row r="338" spans="1:120" ht="15" customHeight="1" x14ac:dyDescent="0.3">
      <c r="A338" s="676" t="s">
        <v>1286</v>
      </c>
      <c r="B338" s="676"/>
      <c r="C338" s="676"/>
      <c r="D338" s="656" t="s">
        <v>1290</v>
      </c>
      <c r="E338" s="657"/>
      <c r="F338" s="46"/>
      <c r="G338" s="47"/>
      <c r="H338" s="47"/>
      <c r="I338" s="269"/>
      <c r="J338" s="270"/>
      <c r="K338" s="298">
        <f>+COUNTIF(L335:DO335, "61-90")</f>
        <v>0</v>
      </c>
      <c r="L338" s="291"/>
      <c r="M338" s="292"/>
      <c r="N338" s="292"/>
      <c r="O338" s="292"/>
      <c r="P338" s="292"/>
      <c r="Q338" s="292"/>
      <c r="R338" s="292"/>
      <c r="S338" s="292"/>
      <c r="T338" s="292"/>
      <c r="U338" s="292"/>
      <c r="V338" s="292"/>
      <c r="W338" s="292"/>
      <c r="X338" s="292"/>
      <c r="Y338" s="292"/>
      <c r="Z338" s="292"/>
      <c r="AA338" s="292"/>
      <c r="AB338" s="292"/>
      <c r="AC338" s="292"/>
      <c r="AD338" s="292"/>
      <c r="AE338" s="292"/>
      <c r="AF338" s="292"/>
      <c r="AG338" s="292"/>
      <c r="AH338" s="292"/>
      <c r="AI338" s="292"/>
      <c r="AJ338" s="292"/>
      <c r="AK338" s="292"/>
      <c r="AL338" s="292"/>
      <c r="AM338" s="292"/>
      <c r="AN338" s="292"/>
      <c r="AO338" s="292"/>
      <c r="AP338" s="292"/>
      <c r="AQ338" s="292"/>
      <c r="AR338" s="292"/>
      <c r="AS338" s="292"/>
      <c r="AT338" s="292"/>
      <c r="AU338" s="292"/>
      <c r="AV338" s="292"/>
      <c r="AW338" s="292"/>
      <c r="AX338" s="292"/>
      <c r="AY338" s="292"/>
      <c r="AZ338" s="292"/>
      <c r="BA338" s="292"/>
      <c r="BB338" s="292"/>
      <c r="BC338" s="292"/>
      <c r="BD338" s="292"/>
      <c r="BE338" s="292"/>
      <c r="BF338" s="292"/>
      <c r="BG338" s="292"/>
      <c r="BH338" s="292"/>
      <c r="BI338" s="292"/>
      <c r="BJ338" s="292"/>
      <c r="BK338" s="292"/>
      <c r="BL338" s="292"/>
      <c r="BM338" s="292"/>
      <c r="BN338" s="292"/>
      <c r="BO338" s="292"/>
      <c r="BP338" s="292"/>
      <c r="BQ338" s="292"/>
      <c r="BR338" s="292"/>
      <c r="BS338" s="292"/>
      <c r="BT338" s="292"/>
      <c r="BU338" s="292"/>
      <c r="BV338" s="292"/>
      <c r="BW338" s="292"/>
      <c r="BX338" s="292"/>
      <c r="BY338" s="292"/>
      <c r="BZ338" s="292"/>
      <c r="CA338" s="292"/>
      <c r="CB338" s="292"/>
      <c r="CC338" s="292"/>
      <c r="CD338" s="292"/>
      <c r="CE338" s="292"/>
      <c r="CF338" s="292"/>
      <c r="CG338" s="292"/>
      <c r="CH338" s="292"/>
      <c r="CI338" s="292"/>
      <c r="CJ338" s="292"/>
      <c r="CK338" s="292"/>
      <c r="CL338" s="292"/>
      <c r="CM338" s="292"/>
      <c r="CN338" s="292"/>
      <c r="CO338" s="292"/>
      <c r="CP338" s="292"/>
      <c r="CQ338" s="292"/>
      <c r="CR338" s="292"/>
      <c r="CS338" s="292"/>
      <c r="CT338" s="292"/>
      <c r="CU338" s="292"/>
      <c r="CV338" s="292"/>
      <c r="CW338" s="292"/>
      <c r="CX338" s="292"/>
      <c r="CY338" s="292"/>
      <c r="CZ338" s="292"/>
      <c r="DA338" s="292"/>
      <c r="DB338" s="292"/>
      <c r="DC338" s="292"/>
      <c r="DD338" s="292"/>
      <c r="DE338" s="292"/>
      <c r="DF338" s="292"/>
      <c r="DG338" s="292"/>
      <c r="DH338" s="292"/>
      <c r="DI338" s="292"/>
      <c r="DJ338" s="292"/>
      <c r="DK338" s="292"/>
      <c r="DL338" s="292"/>
      <c r="DM338" s="292"/>
      <c r="DN338" s="292"/>
      <c r="DO338" s="292"/>
      <c r="DP338" s="745"/>
    </row>
    <row r="339" spans="1:120" ht="15" customHeight="1" x14ac:dyDescent="0.3">
      <c r="A339" s="676" t="s">
        <v>1286</v>
      </c>
      <c r="B339" s="676"/>
      <c r="C339" s="676"/>
      <c r="D339" s="658" t="s">
        <v>1291</v>
      </c>
      <c r="E339" s="658"/>
      <c r="F339" s="46"/>
      <c r="G339" s="47"/>
      <c r="H339" s="47"/>
      <c r="I339" s="269"/>
      <c r="J339" s="270"/>
      <c r="K339" s="298">
        <f>+COUNTIF(L335:DO335, "over 90 days")</f>
        <v>0</v>
      </c>
      <c r="L339" s="293"/>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c r="AH339" s="294"/>
      <c r="AI339" s="294"/>
      <c r="AJ339" s="294"/>
      <c r="AK339" s="294"/>
      <c r="AL339" s="294"/>
      <c r="AM339" s="294"/>
      <c r="AN339" s="294"/>
      <c r="AO339" s="294"/>
      <c r="AP339" s="294"/>
      <c r="AQ339" s="294"/>
      <c r="AR339" s="294"/>
      <c r="AS339" s="294"/>
      <c r="AT339" s="294"/>
      <c r="AU339" s="294"/>
      <c r="AV339" s="294"/>
      <c r="AW339" s="294"/>
      <c r="AX339" s="294"/>
      <c r="AY339" s="294"/>
      <c r="AZ339" s="294"/>
      <c r="BA339" s="294"/>
      <c r="BB339" s="294"/>
      <c r="BC339" s="294"/>
      <c r="BD339" s="294"/>
      <c r="BE339" s="294"/>
      <c r="BF339" s="294"/>
      <c r="BG339" s="294"/>
      <c r="BH339" s="294"/>
      <c r="BI339" s="294"/>
      <c r="BJ339" s="294"/>
      <c r="BK339" s="294"/>
      <c r="BL339" s="294"/>
      <c r="BM339" s="294"/>
      <c r="BN339" s="294"/>
      <c r="BO339" s="294"/>
      <c r="BP339" s="294"/>
      <c r="BQ339" s="294"/>
      <c r="BR339" s="294"/>
      <c r="BS339" s="294"/>
      <c r="BT339" s="294"/>
      <c r="BU339" s="294"/>
      <c r="BV339" s="294"/>
      <c r="BW339" s="294"/>
      <c r="BX339" s="294"/>
      <c r="BY339" s="294"/>
      <c r="BZ339" s="294"/>
      <c r="CA339" s="294"/>
      <c r="CB339" s="294"/>
      <c r="CC339" s="294"/>
      <c r="CD339" s="294"/>
      <c r="CE339" s="294"/>
      <c r="CF339" s="294"/>
      <c r="CG339" s="294"/>
      <c r="CH339" s="294"/>
      <c r="CI339" s="294"/>
      <c r="CJ339" s="294"/>
      <c r="CK339" s="294"/>
      <c r="CL339" s="294"/>
      <c r="CM339" s="294"/>
      <c r="CN339" s="294"/>
      <c r="CO339" s="294"/>
      <c r="CP339" s="294"/>
      <c r="CQ339" s="294"/>
      <c r="CR339" s="294"/>
      <c r="CS339" s="294"/>
      <c r="CT339" s="294"/>
      <c r="CU339" s="294"/>
      <c r="CV339" s="294"/>
      <c r="CW339" s="294"/>
      <c r="CX339" s="294"/>
      <c r="CY339" s="294"/>
      <c r="CZ339" s="294"/>
      <c r="DA339" s="294"/>
      <c r="DB339" s="294"/>
      <c r="DC339" s="294"/>
      <c r="DD339" s="294"/>
      <c r="DE339" s="294"/>
      <c r="DF339" s="294"/>
      <c r="DG339" s="294"/>
      <c r="DH339" s="294"/>
      <c r="DI339" s="294"/>
      <c r="DJ339" s="294"/>
      <c r="DK339" s="294"/>
      <c r="DL339" s="294"/>
      <c r="DM339" s="294"/>
      <c r="DN339" s="294"/>
      <c r="DO339" s="294"/>
      <c r="DP339" s="745"/>
    </row>
    <row r="340" spans="1:120" ht="15" customHeight="1" x14ac:dyDescent="0.3">
      <c r="A340" s="676" t="s">
        <v>1286</v>
      </c>
      <c r="B340" s="676"/>
      <c r="C340" s="676"/>
      <c r="D340" s="659" t="s">
        <v>1292</v>
      </c>
      <c r="E340" s="660"/>
      <c r="F340" s="46"/>
      <c r="G340" s="47"/>
      <c r="H340" s="47"/>
      <c r="I340" s="44"/>
      <c r="J340" s="45"/>
      <c r="K340" s="298">
        <f>+COUNTIF(L340:DO340, "Yes c.")</f>
        <v>0</v>
      </c>
      <c r="L340" s="271"/>
      <c r="M340" s="271"/>
      <c r="N340" s="271"/>
      <c r="O340" s="271"/>
      <c r="P340" s="271"/>
      <c r="Q340" s="271"/>
      <c r="R340" s="271"/>
      <c r="S340" s="271"/>
      <c r="T340" s="271"/>
      <c r="U340" s="271"/>
      <c r="V340" s="271"/>
      <c r="W340" s="271"/>
      <c r="X340" s="271"/>
      <c r="Y340" s="271"/>
      <c r="Z340" s="271"/>
      <c r="AA340" s="271"/>
      <c r="AB340" s="271"/>
      <c r="AC340" s="271"/>
      <c r="AD340" s="271"/>
      <c r="AE340" s="271"/>
      <c r="AF340" s="271"/>
      <c r="AG340" s="271"/>
      <c r="AH340" s="271"/>
      <c r="AI340" s="271"/>
      <c r="AJ340" s="271"/>
      <c r="AK340" s="271"/>
      <c r="AL340" s="271"/>
      <c r="AM340" s="271"/>
      <c r="AN340" s="271"/>
      <c r="AO340" s="271"/>
      <c r="AP340" s="271"/>
      <c r="AQ340" s="271"/>
      <c r="AR340" s="271"/>
      <c r="AS340" s="271"/>
      <c r="AT340" s="271"/>
      <c r="AU340" s="271"/>
      <c r="AV340" s="271"/>
      <c r="AW340" s="271"/>
      <c r="AX340" s="271"/>
      <c r="AY340" s="271"/>
      <c r="AZ340" s="271"/>
      <c r="BA340" s="271"/>
      <c r="BB340" s="271"/>
      <c r="BC340" s="271"/>
      <c r="BD340" s="271"/>
      <c r="BE340" s="271"/>
      <c r="BF340" s="271"/>
      <c r="BG340" s="271"/>
      <c r="BH340" s="271"/>
      <c r="BI340" s="271"/>
      <c r="BJ340" s="271"/>
      <c r="BK340" s="271"/>
      <c r="BL340" s="271"/>
      <c r="BM340" s="271"/>
      <c r="BN340" s="271"/>
      <c r="BO340" s="271"/>
      <c r="BP340" s="271"/>
      <c r="BQ340" s="271"/>
      <c r="BR340" s="271"/>
      <c r="BS340" s="271"/>
      <c r="BT340" s="271"/>
      <c r="BU340" s="271"/>
      <c r="BV340" s="271"/>
      <c r="BW340" s="271"/>
      <c r="BX340" s="271"/>
      <c r="BY340" s="271"/>
      <c r="BZ340" s="271"/>
      <c r="CA340" s="271"/>
      <c r="CB340" s="271"/>
      <c r="CC340" s="271"/>
      <c r="CD340" s="271"/>
      <c r="CE340" s="271"/>
      <c r="CF340" s="271"/>
      <c r="CG340" s="271"/>
      <c r="CH340" s="271"/>
      <c r="CI340" s="271"/>
      <c r="CJ340" s="271"/>
      <c r="CK340" s="271"/>
      <c r="CL340" s="271"/>
      <c r="CM340" s="271"/>
      <c r="CN340" s="271"/>
      <c r="CO340" s="271"/>
      <c r="CP340" s="271"/>
      <c r="CQ340" s="271"/>
      <c r="CR340" s="271"/>
      <c r="CS340" s="271"/>
      <c r="CT340" s="271"/>
      <c r="CU340" s="271"/>
      <c r="CV340" s="271"/>
      <c r="CW340" s="271"/>
      <c r="CX340" s="271"/>
      <c r="CY340" s="271"/>
      <c r="CZ340" s="271"/>
      <c r="DA340" s="271"/>
      <c r="DB340" s="271"/>
      <c r="DC340" s="271"/>
      <c r="DD340" s="271"/>
      <c r="DE340" s="271"/>
      <c r="DF340" s="271"/>
      <c r="DG340" s="271"/>
      <c r="DH340" s="271"/>
      <c r="DI340" s="271"/>
      <c r="DJ340" s="271"/>
      <c r="DK340" s="271"/>
      <c r="DL340" s="271"/>
      <c r="DM340" s="271"/>
      <c r="DN340" s="271"/>
      <c r="DO340" s="321"/>
      <c r="DP340" s="745"/>
    </row>
    <row r="341" spans="1:120" ht="15.75" customHeight="1" thickBot="1" x14ac:dyDescent="0.35">
      <c r="A341" s="679" t="s">
        <v>1286</v>
      </c>
      <c r="B341" s="679"/>
      <c r="C341" s="679"/>
      <c r="D341" s="663" t="s">
        <v>1324</v>
      </c>
      <c r="E341" s="663"/>
      <c r="F341" s="57"/>
      <c r="G341" s="58"/>
      <c r="H341" s="58"/>
      <c r="I341" s="48"/>
      <c r="J341" s="49"/>
      <c r="K341" s="50">
        <f>+COUNTIF(L341:DO341, "Yes d.")</f>
        <v>0</v>
      </c>
      <c r="L341" s="272"/>
      <c r="M341" s="272"/>
      <c r="N341" s="272"/>
      <c r="O341" s="272"/>
      <c r="P341" s="272"/>
      <c r="Q341" s="272"/>
      <c r="R341" s="272"/>
      <c r="S341" s="272"/>
      <c r="T341" s="272"/>
      <c r="U341" s="272"/>
      <c r="V341" s="272"/>
      <c r="W341" s="272"/>
      <c r="X341" s="272"/>
      <c r="Y341" s="272"/>
      <c r="Z341" s="272"/>
      <c r="AA341" s="272"/>
      <c r="AB341" s="272"/>
      <c r="AC341" s="272"/>
      <c r="AD341" s="272"/>
      <c r="AE341" s="272"/>
      <c r="AF341" s="272"/>
      <c r="AG341" s="272"/>
      <c r="AH341" s="272"/>
      <c r="AI341" s="272"/>
      <c r="AJ341" s="272"/>
      <c r="AK341" s="272"/>
      <c r="AL341" s="272"/>
      <c r="AM341" s="272"/>
      <c r="AN341" s="272"/>
      <c r="AO341" s="272"/>
      <c r="AP341" s="272"/>
      <c r="AQ341" s="272"/>
      <c r="AR341" s="272"/>
      <c r="AS341" s="272"/>
      <c r="AT341" s="272"/>
      <c r="AU341" s="272"/>
      <c r="AV341" s="272"/>
      <c r="AW341" s="272"/>
      <c r="AX341" s="272"/>
      <c r="AY341" s="272"/>
      <c r="AZ341" s="272"/>
      <c r="BA341" s="272"/>
      <c r="BB341" s="272"/>
      <c r="BC341" s="272"/>
      <c r="BD341" s="272"/>
      <c r="BE341" s="272"/>
      <c r="BF341" s="272"/>
      <c r="BG341" s="272"/>
      <c r="BH341" s="272"/>
      <c r="BI341" s="272"/>
      <c r="BJ341" s="272"/>
      <c r="BK341" s="272"/>
      <c r="BL341" s="272"/>
      <c r="BM341" s="272"/>
      <c r="BN341" s="272"/>
      <c r="BO341" s="272"/>
      <c r="BP341" s="272"/>
      <c r="BQ341" s="272"/>
      <c r="BR341" s="272"/>
      <c r="BS341" s="272"/>
      <c r="BT341" s="272"/>
      <c r="BU341" s="272"/>
      <c r="BV341" s="272"/>
      <c r="BW341" s="272"/>
      <c r="BX341" s="272"/>
      <c r="BY341" s="272"/>
      <c r="BZ341" s="272"/>
      <c r="CA341" s="272"/>
      <c r="CB341" s="272"/>
      <c r="CC341" s="272"/>
      <c r="CD341" s="272"/>
      <c r="CE341" s="272"/>
      <c r="CF341" s="272"/>
      <c r="CG341" s="272"/>
      <c r="CH341" s="272"/>
      <c r="CI341" s="272"/>
      <c r="CJ341" s="272"/>
      <c r="CK341" s="272"/>
      <c r="CL341" s="272"/>
      <c r="CM341" s="272"/>
      <c r="CN341" s="272"/>
      <c r="CO341" s="272"/>
      <c r="CP341" s="272"/>
      <c r="CQ341" s="272"/>
      <c r="CR341" s="272"/>
      <c r="CS341" s="272"/>
      <c r="CT341" s="272"/>
      <c r="CU341" s="272"/>
      <c r="CV341" s="272"/>
      <c r="CW341" s="272"/>
      <c r="CX341" s="272"/>
      <c r="CY341" s="272"/>
      <c r="CZ341" s="272"/>
      <c r="DA341" s="272"/>
      <c r="DB341" s="272"/>
      <c r="DC341" s="272"/>
      <c r="DD341" s="272"/>
      <c r="DE341" s="272"/>
      <c r="DF341" s="272"/>
      <c r="DG341" s="272"/>
      <c r="DH341" s="272"/>
      <c r="DI341" s="272"/>
      <c r="DJ341" s="272"/>
      <c r="DK341" s="272"/>
      <c r="DL341" s="272"/>
      <c r="DM341" s="272"/>
      <c r="DN341" s="272"/>
      <c r="DO341" s="322"/>
      <c r="DP341" s="746"/>
    </row>
    <row r="342" spans="1:120" s="419" customFormat="1" ht="50" x14ac:dyDescent="0.3">
      <c r="A342" s="569" t="s">
        <v>1284</v>
      </c>
      <c r="B342" s="573">
        <v>60</v>
      </c>
      <c r="C342" s="332" t="s">
        <v>1325</v>
      </c>
      <c r="D342" s="301" t="s">
        <v>1326</v>
      </c>
      <c r="E342" s="414" t="str">
        <f>IF(F342=0,"",IF(F342=G342,"N/A",IF(ISERROR(J342/I342),1,J342/I342)))</f>
        <v/>
      </c>
      <c r="F342" s="415">
        <f>COUNTIF(L142:DO342,"1 Yes")+COUNTIF(L142:DO342,"2 No")+COUNTIF(L142:DO342,"3 N/A")</f>
        <v>0</v>
      </c>
      <c r="G342" s="415">
        <f>COUNTIF(L142:DO342,"3 N/A")</f>
        <v>0</v>
      </c>
      <c r="H342" s="416">
        <f>+COUNTIF(L342:DO342, "2 No")</f>
        <v>0</v>
      </c>
      <c r="I342" s="417">
        <f>+COUNTIF(L342:DO342, "2 No")+COUNTIF(L342:DO342,"1 Yes")</f>
        <v>0</v>
      </c>
      <c r="J342" s="417">
        <f>+COUNTIF(L342:DO342, "1 Yes")</f>
        <v>0</v>
      </c>
      <c r="K342" s="448"/>
      <c r="L342" s="418"/>
      <c r="M342" s="418"/>
      <c r="N342" s="418"/>
      <c r="O342" s="418"/>
      <c r="P342" s="418"/>
      <c r="Q342" s="418"/>
      <c r="R342" s="418"/>
      <c r="S342" s="418"/>
      <c r="T342" s="418"/>
      <c r="U342" s="418"/>
      <c r="V342" s="418"/>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c r="AS342" s="418"/>
      <c r="AT342" s="418"/>
      <c r="AU342" s="418"/>
      <c r="AV342" s="418"/>
      <c r="AW342" s="418"/>
      <c r="AX342" s="418"/>
      <c r="AY342" s="418"/>
      <c r="AZ342" s="418"/>
      <c r="BA342" s="418"/>
      <c r="BB342" s="418"/>
      <c r="BC342" s="418"/>
      <c r="BD342" s="418"/>
      <c r="BE342" s="418"/>
      <c r="BF342" s="418"/>
      <c r="BG342" s="418"/>
      <c r="BH342" s="418"/>
      <c r="BI342" s="418"/>
      <c r="BJ342" s="418"/>
      <c r="BK342" s="418"/>
      <c r="BL342" s="418"/>
      <c r="BM342" s="418"/>
      <c r="BN342" s="418"/>
      <c r="BO342" s="418"/>
      <c r="BP342" s="418"/>
      <c r="BQ342" s="418"/>
      <c r="BR342" s="418"/>
      <c r="BS342" s="418"/>
      <c r="BT342" s="418"/>
      <c r="BU342" s="418"/>
      <c r="BV342" s="418"/>
      <c r="BW342" s="418"/>
      <c r="BX342" s="418"/>
      <c r="BY342" s="418"/>
      <c r="BZ342" s="418"/>
      <c r="CA342" s="418"/>
      <c r="CB342" s="418"/>
      <c r="CC342" s="418"/>
      <c r="CD342" s="418"/>
      <c r="CE342" s="418"/>
      <c r="CF342" s="418"/>
      <c r="CG342" s="418"/>
      <c r="CH342" s="418"/>
      <c r="CI342" s="418"/>
      <c r="CJ342" s="418"/>
      <c r="CK342" s="418"/>
      <c r="CL342" s="418"/>
      <c r="CM342" s="418"/>
      <c r="CN342" s="418"/>
      <c r="CO342" s="418"/>
      <c r="CP342" s="418"/>
      <c r="CQ342" s="418"/>
      <c r="CR342" s="418"/>
      <c r="CS342" s="418"/>
      <c r="CT342" s="418"/>
      <c r="CU342" s="418"/>
      <c r="CV342" s="418"/>
      <c r="CW342" s="418"/>
      <c r="CX342" s="418"/>
      <c r="CY342" s="418"/>
      <c r="CZ342" s="418"/>
      <c r="DA342" s="418"/>
      <c r="DB342" s="418"/>
      <c r="DC342" s="418"/>
      <c r="DD342" s="418"/>
      <c r="DE342" s="418"/>
      <c r="DF342" s="418"/>
      <c r="DG342" s="418"/>
      <c r="DH342" s="418"/>
      <c r="DI342" s="418"/>
      <c r="DJ342" s="418"/>
      <c r="DK342" s="418"/>
      <c r="DL342" s="418"/>
      <c r="DM342" s="418"/>
      <c r="DN342" s="418"/>
      <c r="DO342" s="450"/>
      <c r="DP342" s="664"/>
    </row>
    <row r="343" spans="1:120" s="305" customFormat="1" ht="15" customHeight="1" x14ac:dyDescent="0.3">
      <c r="A343" s="654" t="s">
        <v>1286</v>
      </c>
      <c r="B343" s="655"/>
      <c r="C343" s="655"/>
      <c r="D343" s="659" t="s">
        <v>1327</v>
      </c>
      <c r="E343" s="660"/>
      <c r="F343" s="42"/>
      <c r="G343" s="43"/>
      <c r="H343" s="43"/>
      <c r="I343" s="44"/>
      <c r="J343" s="45"/>
      <c r="K343" s="298">
        <f>+COUNTIF(L343:DO343, "Yes a.")</f>
        <v>0</v>
      </c>
      <c r="L343" s="268"/>
      <c r="M343" s="268"/>
      <c r="N343" s="268"/>
      <c r="O343" s="268"/>
      <c r="P343" s="268"/>
      <c r="Q343" s="268"/>
      <c r="R343" s="268"/>
      <c r="S343" s="268"/>
      <c r="T343" s="268"/>
      <c r="U343" s="268"/>
      <c r="V343" s="268"/>
      <c r="W343" s="268"/>
      <c r="X343" s="268"/>
      <c r="Y343" s="268"/>
      <c r="Z343" s="268"/>
      <c r="AA343" s="268"/>
      <c r="AB343" s="268"/>
      <c r="AC343" s="268"/>
      <c r="AD343" s="268"/>
      <c r="AE343" s="268"/>
      <c r="AF343" s="268"/>
      <c r="AG343" s="268"/>
      <c r="AH343" s="268"/>
      <c r="AI343" s="268"/>
      <c r="AJ343" s="268"/>
      <c r="AK343" s="268"/>
      <c r="AL343" s="268"/>
      <c r="AM343" s="268"/>
      <c r="AN343" s="268"/>
      <c r="AO343" s="268"/>
      <c r="AP343" s="268"/>
      <c r="AQ343" s="268"/>
      <c r="AR343" s="268"/>
      <c r="AS343" s="268"/>
      <c r="AT343" s="268"/>
      <c r="AU343" s="268"/>
      <c r="AV343" s="268"/>
      <c r="AW343" s="268"/>
      <c r="AX343" s="268"/>
      <c r="AY343" s="268"/>
      <c r="AZ343" s="268"/>
      <c r="BA343" s="268"/>
      <c r="BB343" s="268"/>
      <c r="BC343" s="268"/>
      <c r="BD343" s="268"/>
      <c r="BE343" s="268"/>
      <c r="BF343" s="268"/>
      <c r="BG343" s="268"/>
      <c r="BH343" s="268"/>
      <c r="BI343" s="268"/>
      <c r="BJ343" s="268"/>
      <c r="BK343" s="268"/>
      <c r="BL343" s="268"/>
      <c r="BM343" s="268"/>
      <c r="BN343" s="268"/>
      <c r="BO343" s="268"/>
      <c r="BP343" s="268"/>
      <c r="BQ343" s="268"/>
      <c r="BR343" s="268"/>
      <c r="BS343" s="268"/>
      <c r="BT343" s="268"/>
      <c r="BU343" s="268"/>
      <c r="BV343" s="268"/>
      <c r="BW343" s="268"/>
      <c r="BX343" s="268"/>
      <c r="BY343" s="268"/>
      <c r="BZ343" s="268"/>
      <c r="CA343" s="268"/>
      <c r="CB343" s="268"/>
      <c r="CC343" s="268"/>
      <c r="CD343" s="268"/>
      <c r="CE343" s="268"/>
      <c r="CF343" s="268"/>
      <c r="CG343" s="268"/>
      <c r="CH343" s="268"/>
      <c r="CI343" s="268"/>
      <c r="CJ343" s="268"/>
      <c r="CK343" s="268"/>
      <c r="CL343" s="268"/>
      <c r="CM343" s="268"/>
      <c r="CN343" s="268"/>
      <c r="CO343" s="268"/>
      <c r="CP343" s="268"/>
      <c r="CQ343" s="268"/>
      <c r="CR343" s="268"/>
      <c r="CS343" s="268"/>
      <c r="CT343" s="268"/>
      <c r="CU343" s="268"/>
      <c r="CV343" s="268"/>
      <c r="CW343" s="268"/>
      <c r="CX343" s="268"/>
      <c r="CY343" s="268"/>
      <c r="CZ343" s="268"/>
      <c r="DA343" s="268"/>
      <c r="DB343" s="268"/>
      <c r="DC343" s="268"/>
      <c r="DD343" s="268"/>
      <c r="DE343" s="268"/>
      <c r="DF343" s="268"/>
      <c r="DG343" s="268"/>
      <c r="DH343" s="268"/>
      <c r="DI343" s="268"/>
      <c r="DJ343" s="268"/>
      <c r="DK343" s="268"/>
      <c r="DL343" s="268"/>
      <c r="DM343" s="268"/>
      <c r="DN343" s="268"/>
      <c r="DO343" s="451"/>
      <c r="DP343" s="665"/>
    </row>
    <row r="344" spans="1:120" s="305" customFormat="1" ht="15" customHeight="1" x14ac:dyDescent="0.3">
      <c r="A344" s="654" t="s">
        <v>1286</v>
      </c>
      <c r="B344" s="655"/>
      <c r="C344" s="655"/>
      <c r="D344" s="659" t="s">
        <v>1235</v>
      </c>
      <c r="E344" s="660"/>
      <c r="F344" s="46"/>
      <c r="G344" s="47"/>
      <c r="H344" s="47"/>
      <c r="I344" s="44"/>
      <c r="J344" s="45"/>
      <c r="K344" s="298">
        <f>+COUNTIF(L344:DO344, "Yes b.")</f>
        <v>0</v>
      </c>
      <c r="L344" s="268"/>
      <c r="M344" s="268"/>
      <c r="N344" s="268"/>
      <c r="O344" s="268"/>
      <c r="P344" s="268"/>
      <c r="Q344" s="268"/>
      <c r="R344" s="268"/>
      <c r="S344" s="268"/>
      <c r="T344" s="268"/>
      <c r="U344" s="268"/>
      <c r="V344" s="268"/>
      <c r="W344" s="268"/>
      <c r="X344" s="268"/>
      <c r="Y344" s="268"/>
      <c r="Z344" s="268"/>
      <c r="AA344" s="268"/>
      <c r="AB344" s="268"/>
      <c r="AC344" s="268"/>
      <c r="AD344" s="268"/>
      <c r="AE344" s="268"/>
      <c r="AF344" s="268"/>
      <c r="AG344" s="268"/>
      <c r="AH344" s="268"/>
      <c r="AI344" s="268"/>
      <c r="AJ344" s="268"/>
      <c r="AK344" s="268"/>
      <c r="AL344" s="268"/>
      <c r="AM344" s="268"/>
      <c r="AN344" s="268"/>
      <c r="AO344" s="268"/>
      <c r="AP344" s="268"/>
      <c r="AQ344" s="268"/>
      <c r="AR344" s="268"/>
      <c r="AS344" s="268"/>
      <c r="AT344" s="268"/>
      <c r="AU344" s="268"/>
      <c r="AV344" s="268"/>
      <c r="AW344" s="268"/>
      <c r="AX344" s="268"/>
      <c r="AY344" s="268"/>
      <c r="AZ344" s="268"/>
      <c r="BA344" s="268"/>
      <c r="BB344" s="268"/>
      <c r="BC344" s="268"/>
      <c r="BD344" s="268"/>
      <c r="BE344" s="268"/>
      <c r="BF344" s="268"/>
      <c r="BG344" s="268"/>
      <c r="BH344" s="268"/>
      <c r="BI344" s="268"/>
      <c r="BJ344" s="268"/>
      <c r="BK344" s="268"/>
      <c r="BL344" s="268"/>
      <c r="BM344" s="268"/>
      <c r="BN344" s="268"/>
      <c r="BO344" s="268"/>
      <c r="BP344" s="268"/>
      <c r="BQ344" s="268"/>
      <c r="BR344" s="268"/>
      <c r="BS344" s="268"/>
      <c r="BT344" s="268"/>
      <c r="BU344" s="268"/>
      <c r="BV344" s="268"/>
      <c r="BW344" s="268"/>
      <c r="BX344" s="268"/>
      <c r="BY344" s="268"/>
      <c r="BZ344" s="268"/>
      <c r="CA344" s="268"/>
      <c r="CB344" s="268"/>
      <c r="CC344" s="268"/>
      <c r="CD344" s="268"/>
      <c r="CE344" s="268"/>
      <c r="CF344" s="268"/>
      <c r="CG344" s="268"/>
      <c r="CH344" s="268"/>
      <c r="CI344" s="268"/>
      <c r="CJ344" s="268"/>
      <c r="CK344" s="268"/>
      <c r="CL344" s="268"/>
      <c r="CM344" s="268"/>
      <c r="CN344" s="268"/>
      <c r="CO344" s="268"/>
      <c r="CP344" s="268"/>
      <c r="CQ344" s="268"/>
      <c r="CR344" s="268"/>
      <c r="CS344" s="268"/>
      <c r="CT344" s="268"/>
      <c r="CU344" s="268"/>
      <c r="CV344" s="268"/>
      <c r="CW344" s="268"/>
      <c r="CX344" s="268"/>
      <c r="CY344" s="268"/>
      <c r="CZ344" s="268"/>
      <c r="DA344" s="268"/>
      <c r="DB344" s="268"/>
      <c r="DC344" s="268"/>
      <c r="DD344" s="268"/>
      <c r="DE344" s="268"/>
      <c r="DF344" s="268"/>
      <c r="DG344" s="268"/>
      <c r="DH344" s="268"/>
      <c r="DI344" s="268"/>
      <c r="DJ344" s="268"/>
      <c r="DK344" s="268"/>
      <c r="DL344" s="268"/>
      <c r="DM344" s="268"/>
      <c r="DN344" s="268"/>
      <c r="DO344" s="451"/>
      <c r="DP344" s="665"/>
    </row>
    <row r="345" spans="1:120" s="305" customFormat="1" ht="15" customHeight="1" x14ac:dyDescent="0.3">
      <c r="A345" s="654" t="s">
        <v>1286</v>
      </c>
      <c r="B345" s="655"/>
      <c r="C345" s="655"/>
      <c r="D345" s="667" t="s">
        <v>129</v>
      </c>
      <c r="E345" s="668"/>
      <c r="F345" s="46"/>
      <c r="G345" s="47"/>
      <c r="H345" s="47"/>
      <c r="I345" s="269"/>
      <c r="J345" s="270"/>
      <c r="K345" s="298">
        <f>+COUNTIF(L345:DO345, "0-30")+COUNTIF(L345:DO345, "31-60")+COUNTIF(L345:DO345, "61-90")+COUNTIF(L345:DO345, "over 90 days")</f>
        <v>0</v>
      </c>
      <c r="L345" s="271"/>
      <c r="M345" s="271"/>
      <c r="N345" s="271"/>
      <c r="O345" s="271"/>
      <c r="P345" s="271"/>
      <c r="Q345" s="271"/>
      <c r="R345" s="271"/>
      <c r="S345" s="271"/>
      <c r="T345" s="271"/>
      <c r="U345" s="271"/>
      <c r="V345" s="271"/>
      <c r="W345" s="271"/>
      <c r="X345" s="271"/>
      <c r="Y345" s="271"/>
      <c r="Z345" s="271"/>
      <c r="AA345" s="271"/>
      <c r="AB345" s="271"/>
      <c r="AC345" s="271"/>
      <c r="AD345" s="271"/>
      <c r="AE345" s="271"/>
      <c r="AF345" s="271"/>
      <c r="AG345" s="271"/>
      <c r="AH345" s="271"/>
      <c r="AI345" s="271"/>
      <c r="AJ345" s="271"/>
      <c r="AK345" s="271"/>
      <c r="AL345" s="271"/>
      <c r="AM345" s="271"/>
      <c r="AN345" s="271"/>
      <c r="AO345" s="271"/>
      <c r="AP345" s="271"/>
      <c r="AQ345" s="271"/>
      <c r="AR345" s="271"/>
      <c r="AS345" s="271"/>
      <c r="AT345" s="271"/>
      <c r="AU345" s="271"/>
      <c r="AV345" s="271"/>
      <c r="AW345" s="271"/>
      <c r="AX345" s="271"/>
      <c r="AY345" s="271"/>
      <c r="AZ345" s="271"/>
      <c r="BA345" s="271"/>
      <c r="BB345" s="271"/>
      <c r="BC345" s="271"/>
      <c r="BD345" s="271"/>
      <c r="BE345" s="271"/>
      <c r="BF345" s="271"/>
      <c r="BG345" s="271"/>
      <c r="BH345" s="271"/>
      <c r="BI345" s="271"/>
      <c r="BJ345" s="271"/>
      <c r="BK345" s="271"/>
      <c r="BL345" s="271"/>
      <c r="BM345" s="271"/>
      <c r="BN345" s="271"/>
      <c r="BO345" s="271"/>
      <c r="BP345" s="271"/>
      <c r="BQ345" s="271"/>
      <c r="BR345" s="271"/>
      <c r="BS345" s="271"/>
      <c r="BT345" s="271"/>
      <c r="BU345" s="271"/>
      <c r="BV345" s="271"/>
      <c r="BW345" s="271"/>
      <c r="BX345" s="271"/>
      <c r="BY345" s="271"/>
      <c r="BZ345" s="271"/>
      <c r="CA345" s="271"/>
      <c r="CB345" s="271"/>
      <c r="CC345" s="271"/>
      <c r="CD345" s="271"/>
      <c r="CE345" s="271"/>
      <c r="CF345" s="271"/>
      <c r="CG345" s="271"/>
      <c r="CH345" s="271"/>
      <c r="CI345" s="271"/>
      <c r="CJ345" s="271"/>
      <c r="CK345" s="271"/>
      <c r="CL345" s="271"/>
      <c r="CM345" s="271"/>
      <c r="CN345" s="271"/>
      <c r="CO345" s="271"/>
      <c r="CP345" s="271"/>
      <c r="CQ345" s="271"/>
      <c r="CR345" s="271"/>
      <c r="CS345" s="271"/>
      <c r="CT345" s="271"/>
      <c r="CU345" s="271"/>
      <c r="CV345" s="271"/>
      <c r="CW345" s="271"/>
      <c r="CX345" s="271"/>
      <c r="CY345" s="271"/>
      <c r="CZ345" s="271"/>
      <c r="DA345" s="271"/>
      <c r="DB345" s="271"/>
      <c r="DC345" s="271"/>
      <c r="DD345" s="271"/>
      <c r="DE345" s="271"/>
      <c r="DF345" s="271"/>
      <c r="DG345" s="271"/>
      <c r="DH345" s="271"/>
      <c r="DI345" s="271"/>
      <c r="DJ345" s="271"/>
      <c r="DK345" s="271"/>
      <c r="DL345" s="271"/>
      <c r="DM345" s="271"/>
      <c r="DN345" s="271"/>
      <c r="DO345" s="452"/>
      <c r="DP345" s="665"/>
    </row>
    <row r="346" spans="1:120" s="305" customFormat="1" ht="15" customHeight="1" x14ac:dyDescent="0.3">
      <c r="A346" s="654" t="s">
        <v>1286</v>
      </c>
      <c r="B346" s="655"/>
      <c r="C346" s="655"/>
      <c r="D346" s="656" t="s">
        <v>1288</v>
      </c>
      <c r="E346" s="657"/>
      <c r="F346" s="46"/>
      <c r="G346" s="47"/>
      <c r="H346" s="47"/>
      <c r="I346" s="269"/>
      <c r="J346" s="270"/>
      <c r="K346" s="298">
        <f>+COUNTIF(L345:DO345, "0-30")</f>
        <v>0</v>
      </c>
      <c r="L346" s="289"/>
      <c r="M346" s="290"/>
      <c r="N346" s="290"/>
      <c r="O346" s="290"/>
      <c r="P346" s="290"/>
      <c r="Q346" s="290"/>
      <c r="R346" s="290"/>
      <c r="S346" s="290"/>
      <c r="T346" s="290"/>
      <c r="U346" s="290"/>
      <c r="V346" s="290"/>
      <c r="W346" s="290"/>
      <c r="X346" s="290"/>
      <c r="Y346" s="290"/>
      <c r="Z346" s="290"/>
      <c r="AA346" s="290"/>
      <c r="AB346" s="290"/>
      <c r="AC346" s="290"/>
      <c r="AD346" s="290"/>
      <c r="AE346" s="290"/>
      <c r="AF346" s="290"/>
      <c r="AG346" s="290"/>
      <c r="AH346" s="290"/>
      <c r="AI346" s="290"/>
      <c r="AJ346" s="290"/>
      <c r="AK346" s="290"/>
      <c r="AL346" s="290"/>
      <c r="AM346" s="290"/>
      <c r="AN346" s="290"/>
      <c r="AO346" s="290"/>
      <c r="AP346" s="290"/>
      <c r="AQ346" s="290"/>
      <c r="AR346" s="290"/>
      <c r="AS346" s="290"/>
      <c r="AT346" s="290"/>
      <c r="AU346" s="290"/>
      <c r="AV346" s="290"/>
      <c r="AW346" s="290"/>
      <c r="AX346" s="290"/>
      <c r="AY346" s="290"/>
      <c r="AZ346" s="290"/>
      <c r="BA346" s="290"/>
      <c r="BB346" s="290"/>
      <c r="BC346" s="290"/>
      <c r="BD346" s="290"/>
      <c r="BE346" s="290"/>
      <c r="BF346" s="290"/>
      <c r="BG346" s="290"/>
      <c r="BH346" s="290"/>
      <c r="BI346" s="290"/>
      <c r="BJ346" s="290"/>
      <c r="BK346" s="290"/>
      <c r="BL346" s="290"/>
      <c r="BM346" s="290"/>
      <c r="BN346" s="290"/>
      <c r="BO346" s="290"/>
      <c r="BP346" s="290"/>
      <c r="BQ346" s="290"/>
      <c r="BR346" s="290"/>
      <c r="BS346" s="290"/>
      <c r="BT346" s="290"/>
      <c r="BU346" s="290"/>
      <c r="BV346" s="290"/>
      <c r="BW346" s="290"/>
      <c r="BX346" s="290"/>
      <c r="BY346" s="290"/>
      <c r="BZ346" s="290"/>
      <c r="CA346" s="290"/>
      <c r="CB346" s="290"/>
      <c r="CC346" s="290"/>
      <c r="CD346" s="290"/>
      <c r="CE346" s="290"/>
      <c r="CF346" s="290"/>
      <c r="CG346" s="290"/>
      <c r="CH346" s="290"/>
      <c r="CI346" s="290"/>
      <c r="CJ346" s="290"/>
      <c r="CK346" s="290"/>
      <c r="CL346" s="290"/>
      <c r="CM346" s="290"/>
      <c r="CN346" s="290"/>
      <c r="CO346" s="290"/>
      <c r="CP346" s="290"/>
      <c r="CQ346" s="290"/>
      <c r="CR346" s="290"/>
      <c r="CS346" s="290"/>
      <c r="CT346" s="290"/>
      <c r="CU346" s="290"/>
      <c r="CV346" s="290"/>
      <c r="CW346" s="290"/>
      <c r="CX346" s="290"/>
      <c r="CY346" s="290"/>
      <c r="CZ346" s="290"/>
      <c r="DA346" s="290"/>
      <c r="DB346" s="290"/>
      <c r="DC346" s="290"/>
      <c r="DD346" s="290"/>
      <c r="DE346" s="290"/>
      <c r="DF346" s="290"/>
      <c r="DG346" s="290"/>
      <c r="DH346" s="290"/>
      <c r="DI346" s="290"/>
      <c r="DJ346" s="290"/>
      <c r="DK346" s="290"/>
      <c r="DL346" s="290"/>
      <c r="DM346" s="290"/>
      <c r="DN346" s="290"/>
      <c r="DO346" s="329"/>
      <c r="DP346" s="665"/>
    </row>
    <row r="347" spans="1:120" s="305" customFormat="1" ht="15" customHeight="1" x14ac:dyDescent="0.3">
      <c r="A347" s="654" t="s">
        <v>1286</v>
      </c>
      <c r="B347" s="655"/>
      <c r="C347" s="655"/>
      <c r="D347" s="656" t="s">
        <v>1289</v>
      </c>
      <c r="E347" s="657"/>
      <c r="F347" s="46"/>
      <c r="G347" s="47"/>
      <c r="H347" s="47"/>
      <c r="I347" s="269"/>
      <c r="J347" s="270"/>
      <c r="K347" s="298">
        <f>+COUNTIF(L345:DO345, "31-60")</f>
        <v>0</v>
      </c>
      <c r="L347" s="291"/>
      <c r="M347" s="292"/>
      <c r="N347" s="292"/>
      <c r="O347" s="292"/>
      <c r="P347" s="292"/>
      <c r="Q347" s="292"/>
      <c r="R347" s="292"/>
      <c r="S347" s="292"/>
      <c r="T347" s="292"/>
      <c r="U347" s="292"/>
      <c r="V347" s="292"/>
      <c r="W347" s="292"/>
      <c r="X347" s="292"/>
      <c r="Y347" s="292"/>
      <c r="Z347" s="292"/>
      <c r="AA347" s="292"/>
      <c r="AB347" s="292"/>
      <c r="AC347" s="292"/>
      <c r="AD347" s="292"/>
      <c r="AE347" s="292"/>
      <c r="AF347" s="292"/>
      <c r="AG347" s="292"/>
      <c r="AH347" s="292"/>
      <c r="AI347" s="292"/>
      <c r="AJ347" s="292"/>
      <c r="AK347" s="292"/>
      <c r="AL347" s="292"/>
      <c r="AM347" s="292"/>
      <c r="AN347" s="292"/>
      <c r="AO347" s="292"/>
      <c r="AP347" s="292"/>
      <c r="AQ347" s="292"/>
      <c r="AR347" s="292"/>
      <c r="AS347" s="292"/>
      <c r="AT347" s="292"/>
      <c r="AU347" s="292"/>
      <c r="AV347" s="292"/>
      <c r="AW347" s="292"/>
      <c r="AX347" s="292"/>
      <c r="AY347" s="292"/>
      <c r="AZ347" s="292"/>
      <c r="BA347" s="292"/>
      <c r="BB347" s="292"/>
      <c r="BC347" s="292"/>
      <c r="BD347" s="292"/>
      <c r="BE347" s="292"/>
      <c r="BF347" s="292"/>
      <c r="BG347" s="292"/>
      <c r="BH347" s="292"/>
      <c r="BI347" s="292"/>
      <c r="BJ347" s="292"/>
      <c r="BK347" s="292"/>
      <c r="BL347" s="292"/>
      <c r="BM347" s="292"/>
      <c r="BN347" s="292"/>
      <c r="BO347" s="292"/>
      <c r="BP347" s="292"/>
      <c r="BQ347" s="292"/>
      <c r="BR347" s="292"/>
      <c r="BS347" s="292"/>
      <c r="BT347" s="292"/>
      <c r="BU347" s="292"/>
      <c r="BV347" s="292"/>
      <c r="BW347" s="292"/>
      <c r="BX347" s="292"/>
      <c r="BY347" s="292"/>
      <c r="BZ347" s="292"/>
      <c r="CA347" s="292"/>
      <c r="CB347" s="292"/>
      <c r="CC347" s="292"/>
      <c r="CD347" s="292"/>
      <c r="CE347" s="292"/>
      <c r="CF347" s="292"/>
      <c r="CG347" s="292"/>
      <c r="CH347" s="292"/>
      <c r="CI347" s="292"/>
      <c r="CJ347" s="292"/>
      <c r="CK347" s="292"/>
      <c r="CL347" s="292"/>
      <c r="CM347" s="292"/>
      <c r="CN347" s="292"/>
      <c r="CO347" s="292"/>
      <c r="CP347" s="292"/>
      <c r="CQ347" s="292"/>
      <c r="CR347" s="292"/>
      <c r="CS347" s="292"/>
      <c r="CT347" s="292"/>
      <c r="CU347" s="292"/>
      <c r="CV347" s="292"/>
      <c r="CW347" s="292"/>
      <c r="CX347" s="292"/>
      <c r="CY347" s="292"/>
      <c r="CZ347" s="292"/>
      <c r="DA347" s="292"/>
      <c r="DB347" s="292"/>
      <c r="DC347" s="292"/>
      <c r="DD347" s="292"/>
      <c r="DE347" s="292"/>
      <c r="DF347" s="292"/>
      <c r="DG347" s="292"/>
      <c r="DH347" s="292"/>
      <c r="DI347" s="292"/>
      <c r="DJ347" s="292"/>
      <c r="DK347" s="292"/>
      <c r="DL347" s="292"/>
      <c r="DM347" s="292"/>
      <c r="DN347" s="292"/>
      <c r="DO347" s="330"/>
      <c r="DP347" s="665"/>
    </row>
    <row r="348" spans="1:120" s="305" customFormat="1" ht="15" customHeight="1" x14ac:dyDescent="0.3">
      <c r="A348" s="654" t="s">
        <v>1286</v>
      </c>
      <c r="B348" s="655"/>
      <c r="C348" s="655"/>
      <c r="D348" s="656" t="s">
        <v>1290</v>
      </c>
      <c r="E348" s="657"/>
      <c r="F348" s="46"/>
      <c r="G348" s="47"/>
      <c r="H348" s="47"/>
      <c r="I348" s="269"/>
      <c r="J348" s="270"/>
      <c r="K348" s="298">
        <f>+COUNTIF(L345:DO345, "61-90")</f>
        <v>0</v>
      </c>
      <c r="L348" s="291"/>
      <c r="M348" s="292"/>
      <c r="N348" s="292"/>
      <c r="O348" s="292"/>
      <c r="P348" s="292"/>
      <c r="Q348" s="292"/>
      <c r="R348" s="292"/>
      <c r="S348" s="292"/>
      <c r="T348" s="292"/>
      <c r="U348" s="292"/>
      <c r="V348" s="292"/>
      <c r="W348" s="292"/>
      <c r="X348" s="292"/>
      <c r="Y348" s="292"/>
      <c r="Z348" s="292"/>
      <c r="AA348" s="292"/>
      <c r="AB348" s="292"/>
      <c r="AC348" s="292"/>
      <c r="AD348" s="292"/>
      <c r="AE348" s="292"/>
      <c r="AF348" s="292"/>
      <c r="AG348" s="292"/>
      <c r="AH348" s="292"/>
      <c r="AI348" s="292"/>
      <c r="AJ348" s="292"/>
      <c r="AK348" s="292"/>
      <c r="AL348" s="292"/>
      <c r="AM348" s="292"/>
      <c r="AN348" s="292"/>
      <c r="AO348" s="292"/>
      <c r="AP348" s="292"/>
      <c r="AQ348" s="292"/>
      <c r="AR348" s="292"/>
      <c r="AS348" s="292"/>
      <c r="AT348" s="292"/>
      <c r="AU348" s="292"/>
      <c r="AV348" s="292"/>
      <c r="AW348" s="292"/>
      <c r="AX348" s="292"/>
      <c r="AY348" s="292"/>
      <c r="AZ348" s="292"/>
      <c r="BA348" s="292"/>
      <c r="BB348" s="292"/>
      <c r="BC348" s="292"/>
      <c r="BD348" s="292"/>
      <c r="BE348" s="292"/>
      <c r="BF348" s="292"/>
      <c r="BG348" s="292"/>
      <c r="BH348" s="292"/>
      <c r="BI348" s="292"/>
      <c r="BJ348" s="292"/>
      <c r="BK348" s="292"/>
      <c r="BL348" s="292"/>
      <c r="BM348" s="292"/>
      <c r="BN348" s="292"/>
      <c r="BO348" s="292"/>
      <c r="BP348" s="292"/>
      <c r="BQ348" s="292"/>
      <c r="BR348" s="292"/>
      <c r="BS348" s="292"/>
      <c r="BT348" s="292"/>
      <c r="BU348" s="292"/>
      <c r="BV348" s="292"/>
      <c r="BW348" s="292"/>
      <c r="BX348" s="292"/>
      <c r="BY348" s="292"/>
      <c r="BZ348" s="292"/>
      <c r="CA348" s="292"/>
      <c r="CB348" s="292"/>
      <c r="CC348" s="292"/>
      <c r="CD348" s="292"/>
      <c r="CE348" s="292"/>
      <c r="CF348" s="292"/>
      <c r="CG348" s="292"/>
      <c r="CH348" s="292"/>
      <c r="CI348" s="292"/>
      <c r="CJ348" s="292"/>
      <c r="CK348" s="292"/>
      <c r="CL348" s="292"/>
      <c r="CM348" s="292"/>
      <c r="CN348" s="292"/>
      <c r="CO348" s="292"/>
      <c r="CP348" s="292"/>
      <c r="CQ348" s="292"/>
      <c r="CR348" s="292"/>
      <c r="CS348" s="292"/>
      <c r="CT348" s="292"/>
      <c r="CU348" s="292"/>
      <c r="CV348" s="292"/>
      <c r="CW348" s="292"/>
      <c r="CX348" s="292"/>
      <c r="CY348" s="292"/>
      <c r="CZ348" s="292"/>
      <c r="DA348" s="292"/>
      <c r="DB348" s="292"/>
      <c r="DC348" s="292"/>
      <c r="DD348" s="292"/>
      <c r="DE348" s="292"/>
      <c r="DF348" s="292"/>
      <c r="DG348" s="292"/>
      <c r="DH348" s="292"/>
      <c r="DI348" s="292"/>
      <c r="DJ348" s="292"/>
      <c r="DK348" s="292"/>
      <c r="DL348" s="292"/>
      <c r="DM348" s="292"/>
      <c r="DN348" s="292"/>
      <c r="DO348" s="330"/>
      <c r="DP348" s="665"/>
    </row>
    <row r="349" spans="1:120" s="305" customFormat="1" ht="15" customHeight="1" x14ac:dyDescent="0.3">
      <c r="A349" s="654" t="s">
        <v>1286</v>
      </c>
      <c r="B349" s="655"/>
      <c r="C349" s="655"/>
      <c r="D349" s="658" t="s">
        <v>1291</v>
      </c>
      <c r="E349" s="658"/>
      <c r="F349" s="46"/>
      <c r="G349" s="47"/>
      <c r="H349" s="47"/>
      <c r="I349" s="269"/>
      <c r="J349" s="270"/>
      <c r="K349" s="298">
        <f>+COUNTIF(L345:DO345, "over 90 days")</f>
        <v>0</v>
      </c>
      <c r="L349" s="293"/>
      <c r="M349" s="294"/>
      <c r="N349" s="294"/>
      <c r="O349" s="294"/>
      <c r="P349" s="294"/>
      <c r="Q349" s="294"/>
      <c r="R349" s="294"/>
      <c r="S349" s="294"/>
      <c r="T349" s="294"/>
      <c r="U349" s="294"/>
      <c r="V349" s="294"/>
      <c r="W349" s="294"/>
      <c r="X349" s="294"/>
      <c r="Y349" s="294"/>
      <c r="Z349" s="294"/>
      <c r="AA349" s="294"/>
      <c r="AB349" s="294"/>
      <c r="AC349" s="294"/>
      <c r="AD349" s="294"/>
      <c r="AE349" s="294"/>
      <c r="AF349" s="294"/>
      <c r="AG349" s="294"/>
      <c r="AH349" s="294"/>
      <c r="AI349" s="294"/>
      <c r="AJ349" s="294"/>
      <c r="AK349" s="294"/>
      <c r="AL349" s="294"/>
      <c r="AM349" s="294"/>
      <c r="AN349" s="294"/>
      <c r="AO349" s="294"/>
      <c r="AP349" s="294"/>
      <c r="AQ349" s="294"/>
      <c r="AR349" s="294"/>
      <c r="AS349" s="294"/>
      <c r="AT349" s="294"/>
      <c r="AU349" s="294"/>
      <c r="AV349" s="294"/>
      <c r="AW349" s="294"/>
      <c r="AX349" s="294"/>
      <c r="AY349" s="294"/>
      <c r="AZ349" s="294"/>
      <c r="BA349" s="294"/>
      <c r="BB349" s="294"/>
      <c r="BC349" s="294"/>
      <c r="BD349" s="294"/>
      <c r="BE349" s="294"/>
      <c r="BF349" s="294"/>
      <c r="BG349" s="294"/>
      <c r="BH349" s="294"/>
      <c r="BI349" s="294"/>
      <c r="BJ349" s="294"/>
      <c r="BK349" s="294"/>
      <c r="BL349" s="294"/>
      <c r="BM349" s="294"/>
      <c r="BN349" s="294"/>
      <c r="BO349" s="294"/>
      <c r="BP349" s="294"/>
      <c r="BQ349" s="294"/>
      <c r="BR349" s="294"/>
      <c r="BS349" s="294"/>
      <c r="BT349" s="294"/>
      <c r="BU349" s="294"/>
      <c r="BV349" s="294"/>
      <c r="BW349" s="294"/>
      <c r="BX349" s="294"/>
      <c r="BY349" s="294"/>
      <c r="BZ349" s="294"/>
      <c r="CA349" s="294"/>
      <c r="CB349" s="294"/>
      <c r="CC349" s="294"/>
      <c r="CD349" s="294"/>
      <c r="CE349" s="294"/>
      <c r="CF349" s="294"/>
      <c r="CG349" s="294"/>
      <c r="CH349" s="294"/>
      <c r="CI349" s="294"/>
      <c r="CJ349" s="294"/>
      <c r="CK349" s="294"/>
      <c r="CL349" s="294"/>
      <c r="CM349" s="294"/>
      <c r="CN349" s="294"/>
      <c r="CO349" s="294"/>
      <c r="CP349" s="294"/>
      <c r="CQ349" s="294"/>
      <c r="CR349" s="294"/>
      <c r="CS349" s="294"/>
      <c r="CT349" s="294"/>
      <c r="CU349" s="294"/>
      <c r="CV349" s="294"/>
      <c r="CW349" s="294"/>
      <c r="CX349" s="294"/>
      <c r="CY349" s="294"/>
      <c r="CZ349" s="294"/>
      <c r="DA349" s="294"/>
      <c r="DB349" s="294"/>
      <c r="DC349" s="294"/>
      <c r="DD349" s="294"/>
      <c r="DE349" s="294"/>
      <c r="DF349" s="294"/>
      <c r="DG349" s="294"/>
      <c r="DH349" s="294"/>
      <c r="DI349" s="294"/>
      <c r="DJ349" s="294"/>
      <c r="DK349" s="294"/>
      <c r="DL349" s="294"/>
      <c r="DM349" s="294"/>
      <c r="DN349" s="294"/>
      <c r="DO349" s="331"/>
      <c r="DP349" s="665"/>
    </row>
    <row r="350" spans="1:120" s="305" customFormat="1" ht="15" customHeight="1" x14ac:dyDescent="0.3">
      <c r="A350" s="654" t="s">
        <v>1286</v>
      </c>
      <c r="B350" s="655"/>
      <c r="C350" s="655"/>
      <c r="D350" s="659" t="s">
        <v>1292</v>
      </c>
      <c r="E350" s="660"/>
      <c r="F350" s="46"/>
      <c r="G350" s="47"/>
      <c r="H350" s="47"/>
      <c r="I350" s="44"/>
      <c r="J350" s="45"/>
      <c r="K350" s="298">
        <f>+COUNTIF(L350:DO350, "Yes c.")</f>
        <v>0</v>
      </c>
      <c r="L350" s="271"/>
      <c r="M350" s="271"/>
      <c r="N350" s="271"/>
      <c r="O350" s="271"/>
      <c r="P350" s="271"/>
      <c r="Q350" s="271"/>
      <c r="R350" s="271"/>
      <c r="S350" s="271"/>
      <c r="T350" s="271"/>
      <c r="U350" s="271"/>
      <c r="V350" s="271"/>
      <c r="W350" s="271"/>
      <c r="X350" s="271"/>
      <c r="Y350" s="271"/>
      <c r="Z350" s="271"/>
      <c r="AA350" s="271"/>
      <c r="AB350" s="271"/>
      <c r="AC350" s="271"/>
      <c r="AD350" s="271"/>
      <c r="AE350" s="271"/>
      <c r="AF350" s="271"/>
      <c r="AG350" s="271"/>
      <c r="AH350" s="271"/>
      <c r="AI350" s="271"/>
      <c r="AJ350" s="271"/>
      <c r="AK350" s="271"/>
      <c r="AL350" s="271"/>
      <c r="AM350" s="271"/>
      <c r="AN350" s="271"/>
      <c r="AO350" s="271"/>
      <c r="AP350" s="271"/>
      <c r="AQ350" s="271"/>
      <c r="AR350" s="271"/>
      <c r="AS350" s="271"/>
      <c r="AT350" s="271"/>
      <c r="AU350" s="271"/>
      <c r="AV350" s="271"/>
      <c r="AW350" s="271"/>
      <c r="AX350" s="271"/>
      <c r="AY350" s="271"/>
      <c r="AZ350" s="271"/>
      <c r="BA350" s="271"/>
      <c r="BB350" s="271"/>
      <c r="BC350" s="271"/>
      <c r="BD350" s="271"/>
      <c r="BE350" s="271"/>
      <c r="BF350" s="271"/>
      <c r="BG350" s="271"/>
      <c r="BH350" s="271"/>
      <c r="BI350" s="271"/>
      <c r="BJ350" s="271"/>
      <c r="BK350" s="271"/>
      <c r="BL350" s="271"/>
      <c r="BM350" s="271"/>
      <c r="BN350" s="271"/>
      <c r="BO350" s="271"/>
      <c r="BP350" s="271"/>
      <c r="BQ350" s="271"/>
      <c r="BR350" s="271"/>
      <c r="BS350" s="271"/>
      <c r="BT350" s="271"/>
      <c r="BU350" s="271"/>
      <c r="BV350" s="271"/>
      <c r="BW350" s="271"/>
      <c r="BX350" s="271"/>
      <c r="BY350" s="271"/>
      <c r="BZ350" s="271"/>
      <c r="CA350" s="271"/>
      <c r="CB350" s="271"/>
      <c r="CC350" s="271"/>
      <c r="CD350" s="271"/>
      <c r="CE350" s="271"/>
      <c r="CF350" s="271"/>
      <c r="CG350" s="271"/>
      <c r="CH350" s="271"/>
      <c r="CI350" s="271"/>
      <c r="CJ350" s="271"/>
      <c r="CK350" s="271"/>
      <c r="CL350" s="271"/>
      <c r="CM350" s="271"/>
      <c r="CN350" s="271"/>
      <c r="CO350" s="271"/>
      <c r="CP350" s="271"/>
      <c r="CQ350" s="271"/>
      <c r="CR350" s="271"/>
      <c r="CS350" s="271"/>
      <c r="CT350" s="271"/>
      <c r="CU350" s="271"/>
      <c r="CV350" s="271"/>
      <c r="CW350" s="271"/>
      <c r="CX350" s="271"/>
      <c r="CY350" s="271"/>
      <c r="CZ350" s="271"/>
      <c r="DA350" s="271"/>
      <c r="DB350" s="271"/>
      <c r="DC350" s="271"/>
      <c r="DD350" s="271"/>
      <c r="DE350" s="271"/>
      <c r="DF350" s="271"/>
      <c r="DG350" s="271"/>
      <c r="DH350" s="271"/>
      <c r="DI350" s="271"/>
      <c r="DJ350" s="271"/>
      <c r="DK350" s="271"/>
      <c r="DL350" s="271"/>
      <c r="DM350" s="271"/>
      <c r="DN350" s="271"/>
      <c r="DO350" s="452"/>
      <c r="DP350" s="665"/>
    </row>
    <row r="351" spans="1:120" s="305" customFormat="1" ht="15.75" customHeight="1" thickBot="1" x14ac:dyDescent="0.35">
      <c r="A351" s="661" t="s">
        <v>1286</v>
      </c>
      <c r="B351" s="662"/>
      <c r="C351" s="662"/>
      <c r="D351" s="663" t="s">
        <v>1324</v>
      </c>
      <c r="E351" s="663"/>
      <c r="F351" s="57"/>
      <c r="G351" s="58"/>
      <c r="H351" s="58"/>
      <c r="I351" s="48"/>
      <c r="J351" s="49"/>
      <c r="K351" s="50">
        <f>+COUNTIF(L351:DO351, "Yes d.")</f>
        <v>0</v>
      </c>
      <c r="L351" s="272"/>
      <c r="M351" s="272"/>
      <c r="N351" s="272"/>
      <c r="O351" s="272"/>
      <c r="P351" s="272"/>
      <c r="Q351" s="272"/>
      <c r="R351" s="272"/>
      <c r="S351" s="272"/>
      <c r="T351" s="272"/>
      <c r="U351" s="272"/>
      <c r="V351" s="272"/>
      <c r="W351" s="272"/>
      <c r="X351" s="272"/>
      <c r="Y351" s="272"/>
      <c r="Z351" s="272"/>
      <c r="AA351" s="272"/>
      <c r="AB351" s="272"/>
      <c r="AC351" s="272"/>
      <c r="AD351" s="272"/>
      <c r="AE351" s="272"/>
      <c r="AF351" s="272"/>
      <c r="AG351" s="272"/>
      <c r="AH351" s="272"/>
      <c r="AI351" s="272"/>
      <c r="AJ351" s="272"/>
      <c r="AK351" s="272"/>
      <c r="AL351" s="272"/>
      <c r="AM351" s="272"/>
      <c r="AN351" s="272"/>
      <c r="AO351" s="272"/>
      <c r="AP351" s="272"/>
      <c r="AQ351" s="272"/>
      <c r="AR351" s="272"/>
      <c r="AS351" s="272"/>
      <c r="AT351" s="272"/>
      <c r="AU351" s="272"/>
      <c r="AV351" s="272"/>
      <c r="AW351" s="272"/>
      <c r="AX351" s="272"/>
      <c r="AY351" s="272"/>
      <c r="AZ351" s="272"/>
      <c r="BA351" s="272"/>
      <c r="BB351" s="272"/>
      <c r="BC351" s="272"/>
      <c r="BD351" s="272"/>
      <c r="BE351" s="272"/>
      <c r="BF351" s="272"/>
      <c r="BG351" s="272"/>
      <c r="BH351" s="272"/>
      <c r="BI351" s="272"/>
      <c r="BJ351" s="272"/>
      <c r="BK351" s="272"/>
      <c r="BL351" s="272"/>
      <c r="BM351" s="272"/>
      <c r="BN351" s="272"/>
      <c r="BO351" s="272"/>
      <c r="BP351" s="272"/>
      <c r="BQ351" s="272"/>
      <c r="BR351" s="272"/>
      <c r="BS351" s="272"/>
      <c r="BT351" s="272"/>
      <c r="BU351" s="272"/>
      <c r="BV351" s="272"/>
      <c r="BW351" s="272"/>
      <c r="BX351" s="272"/>
      <c r="BY351" s="272"/>
      <c r="BZ351" s="272"/>
      <c r="CA351" s="272"/>
      <c r="CB351" s="272"/>
      <c r="CC351" s="272"/>
      <c r="CD351" s="272"/>
      <c r="CE351" s="272"/>
      <c r="CF351" s="272"/>
      <c r="CG351" s="272"/>
      <c r="CH351" s="272"/>
      <c r="CI351" s="272"/>
      <c r="CJ351" s="272"/>
      <c r="CK351" s="272"/>
      <c r="CL351" s="272"/>
      <c r="CM351" s="272"/>
      <c r="CN351" s="272"/>
      <c r="CO351" s="272"/>
      <c r="CP351" s="272"/>
      <c r="CQ351" s="272"/>
      <c r="CR351" s="272"/>
      <c r="CS351" s="272"/>
      <c r="CT351" s="272"/>
      <c r="CU351" s="272"/>
      <c r="CV351" s="272"/>
      <c r="CW351" s="272"/>
      <c r="CX351" s="272"/>
      <c r="CY351" s="272"/>
      <c r="CZ351" s="272"/>
      <c r="DA351" s="272"/>
      <c r="DB351" s="272"/>
      <c r="DC351" s="272"/>
      <c r="DD351" s="272"/>
      <c r="DE351" s="272"/>
      <c r="DF351" s="272"/>
      <c r="DG351" s="272"/>
      <c r="DH351" s="272"/>
      <c r="DI351" s="272"/>
      <c r="DJ351" s="272"/>
      <c r="DK351" s="272"/>
      <c r="DL351" s="272"/>
      <c r="DM351" s="272"/>
      <c r="DN351" s="272"/>
      <c r="DO351" s="453"/>
      <c r="DP351" s="666"/>
    </row>
    <row r="413" spans="14:31" x14ac:dyDescent="0.3">
      <c r="N413" s="703"/>
      <c r="O413" s="703"/>
      <c r="P413" s="703"/>
      <c r="Q413" s="703"/>
      <c r="R413" s="703"/>
      <c r="S413" s="703"/>
      <c r="T413" s="703"/>
      <c r="U413" s="703"/>
      <c r="V413" s="703"/>
      <c r="W413" s="703"/>
      <c r="X413" s="570"/>
      <c r="Y413" s="570"/>
      <c r="Z413" s="703"/>
      <c r="AA413" s="703"/>
      <c r="AB413" s="703"/>
      <c r="AC413" s="703"/>
      <c r="AD413" s="703"/>
      <c r="AE413" s="703"/>
    </row>
    <row r="414" spans="14:31" x14ac:dyDescent="0.3">
      <c r="N414" s="703"/>
      <c r="O414" s="703"/>
      <c r="P414" s="703"/>
      <c r="Q414" s="703"/>
      <c r="R414" s="703"/>
      <c r="S414" s="703"/>
      <c r="T414" s="703"/>
      <c r="U414" s="703"/>
      <c r="V414" s="703"/>
      <c r="W414" s="703"/>
      <c r="X414" s="570"/>
      <c r="Y414" s="570"/>
      <c r="Z414" s="703"/>
      <c r="AA414" s="703"/>
      <c r="AB414" s="703"/>
      <c r="AC414" s="703"/>
      <c r="AD414" s="703"/>
      <c r="AE414" s="703"/>
    </row>
  </sheetData>
  <sheetProtection algorithmName="SHA-512" hashValue="OVwKyLrB48kH1mrYXjGwt482RYcD+Q6+UyfAb/96CCz71p2bhaAlzUXch6++osmdtm7pKDMtKSCuMEyh3p9Ovw==" saltValue="JSZL9LBqY6j1UlTheqPXwA==" spinCount="100000" sheet="1" formatColumns="0" sort="0"/>
  <autoFilter ref="A5:K341" xr:uid="{00000000-0009-0000-0000-000001000000}"/>
  <dataConsolidate/>
  <mergeCells count="664">
    <mergeCell ref="HI184:HI187"/>
    <mergeCell ref="A185:C185"/>
    <mergeCell ref="A186:C186"/>
    <mergeCell ref="A187:C187"/>
    <mergeCell ref="DP164:DP169"/>
    <mergeCell ref="HI164:HI169"/>
    <mergeCell ref="HJ164:HJ169"/>
    <mergeCell ref="A165:C165"/>
    <mergeCell ref="A166:C166"/>
    <mergeCell ref="A167:C167"/>
    <mergeCell ref="A168:C168"/>
    <mergeCell ref="A169:C169"/>
    <mergeCell ref="HJ184:HJ187"/>
    <mergeCell ref="DP170:DP173"/>
    <mergeCell ref="A176:C176"/>
    <mergeCell ref="A177:C177"/>
    <mergeCell ref="A178:C178"/>
    <mergeCell ref="HJ140:HJ143"/>
    <mergeCell ref="HJ146:HJ151"/>
    <mergeCell ref="A147:C147"/>
    <mergeCell ref="A148:C148"/>
    <mergeCell ref="A149:C149"/>
    <mergeCell ref="A150:C150"/>
    <mergeCell ref="A151:C151"/>
    <mergeCell ref="DP146:DP151"/>
    <mergeCell ref="I144:J144"/>
    <mergeCell ref="HI140:HI143"/>
    <mergeCell ref="A143:C143"/>
    <mergeCell ref="A141:C141"/>
    <mergeCell ref="A142:C142"/>
    <mergeCell ref="HJ152:HJ157"/>
    <mergeCell ref="A153:C153"/>
    <mergeCell ref="A154:C154"/>
    <mergeCell ref="A155:C155"/>
    <mergeCell ref="A156:C156"/>
    <mergeCell ref="A157:C157"/>
    <mergeCell ref="DP158:DP163"/>
    <mergeCell ref="HI158:HI163"/>
    <mergeCell ref="HJ158:HJ163"/>
    <mergeCell ref="A159:C159"/>
    <mergeCell ref="A160:C160"/>
    <mergeCell ref="A161:C161"/>
    <mergeCell ref="A162:C162"/>
    <mergeCell ref="A163:C163"/>
    <mergeCell ref="DP152:DP157"/>
    <mergeCell ref="HI152:HI157"/>
    <mergeCell ref="HJ120:HJ125"/>
    <mergeCell ref="A121:C121"/>
    <mergeCell ref="A122:C122"/>
    <mergeCell ref="A124:C124"/>
    <mergeCell ref="A125:C125"/>
    <mergeCell ref="A123:C123"/>
    <mergeCell ref="A128:C128"/>
    <mergeCell ref="A129:C129"/>
    <mergeCell ref="A130:C130"/>
    <mergeCell ref="I126:J126"/>
    <mergeCell ref="DP128:DP131"/>
    <mergeCell ref="HI120:HI125"/>
    <mergeCell ref="HI59:HI62"/>
    <mergeCell ref="HJ59:HJ62"/>
    <mergeCell ref="A60:C60"/>
    <mergeCell ref="A61:C61"/>
    <mergeCell ref="A62:C62"/>
    <mergeCell ref="DP90:DP92"/>
    <mergeCell ref="HI97:HI101"/>
    <mergeCell ref="HJ97:HJ101"/>
    <mergeCell ref="DP106:DP109"/>
    <mergeCell ref="A107:C107"/>
    <mergeCell ref="A108:C108"/>
    <mergeCell ref="A109:C109"/>
    <mergeCell ref="A82:C82"/>
    <mergeCell ref="A83:C83"/>
    <mergeCell ref="HI63:HI67"/>
    <mergeCell ref="DP68:DP71"/>
    <mergeCell ref="HI68:HI71"/>
    <mergeCell ref="HJ63:HJ67"/>
    <mergeCell ref="A64:C64"/>
    <mergeCell ref="A65:C65"/>
    <mergeCell ref="A66:C66"/>
    <mergeCell ref="A67:C67"/>
    <mergeCell ref="DP63:DP67"/>
    <mergeCell ref="HJ68:HJ71"/>
    <mergeCell ref="A51:C51"/>
    <mergeCell ref="A52:C52"/>
    <mergeCell ref="A53:C53"/>
    <mergeCell ref="DP54:DP57"/>
    <mergeCell ref="A55:C55"/>
    <mergeCell ref="A56:C56"/>
    <mergeCell ref="A57:C57"/>
    <mergeCell ref="I72:J72"/>
    <mergeCell ref="DP73:DP77"/>
    <mergeCell ref="A74:C74"/>
    <mergeCell ref="DP59:DP62"/>
    <mergeCell ref="A69:C69"/>
    <mergeCell ref="A70:C70"/>
    <mergeCell ref="A71:C71"/>
    <mergeCell ref="HJ78:HJ83"/>
    <mergeCell ref="HJ84:HJ88"/>
    <mergeCell ref="A86:C86"/>
    <mergeCell ref="A87:C87"/>
    <mergeCell ref="A88:C88"/>
    <mergeCell ref="DP93:DP96"/>
    <mergeCell ref="DP110:DP114"/>
    <mergeCell ref="HI110:HI114"/>
    <mergeCell ref="HJ110:HJ114"/>
    <mergeCell ref="A100:C100"/>
    <mergeCell ref="A101:C101"/>
    <mergeCell ref="DP84:DP88"/>
    <mergeCell ref="DP103:DP105"/>
    <mergeCell ref="A133:C133"/>
    <mergeCell ref="A134:C134"/>
    <mergeCell ref="A135:C135"/>
    <mergeCell ref="A137:C137"/>
    <mergeCell ref="A138:C138"/>
    <mergeCell ref="A139:C139"/>
    <mergeCell ref="A131:C131"/>
    <mergeCell ref="HI78:HI83"/>
    <mergeCell ref="A79:C79"/>
    <mergeCell ref="DP79:DP83"/>
    <mergeCell ref="A80:C80"/>
    <mergeCell ref="A81:C81"/>
    <mergeCell ref="HI84:HI88"/>
    <mergeCell ref="A85:C85"/>
    <mergeCell ref="N413:N414"/>
    <mergeCell ref="O413:O414"/>
    <mergeCell ref="P413:P414"/>
    <mergeCell ref="DP174:DP178"/>
    <mergeCell ref="DP188:DP192"/>
    <mergeCell ref="DP184:DP187"/>
    <mergeCell ref="DP120:DP125"/>
    <mergeCell ref="DP132:DP135"/>
    <mergeCell ref="DP136:DP139"/>
    <mergeCell ref="DP140:DP143"/>
    <mergeCell ref="Z413:Z414"/>
    <mergeCell ref="AB246:AB247"/>
    <mergeCell ref="AC246:AC247"/>
    <mergeCell ref="AD246:AD247"/>
    <mergeCell ref="AE246:AE247"/>
    <mergeCell ref="DP321:DP331"/>
    <mergeCell ref="AA246:AA247"/>
    <mergeCell ref="T246:T247"/>
    <mergeCell ref="U246:U247"/>
    <mergeCell ref="V246:V247"/>
    <mergeCell ref="W246:W247"/>
    <mergeCell ref="DP237:DP245"/>
    <mergeCell ref="DP299:DP309"/>
    <mergeCell ref="DP227:DP235"/>
    <mergeCell ref="A8:A9"/>
    <mergeCell ref="B8:B9"/>
    <mergeCell ref="C8:C9"/>
    <mergeCell ref="D8:D9"/>
    <mergeCell ref="E8:E9"/>
    <mergeCell ref="I8:J9"/>
    <mergeCell ref="A173:C173"/>
    <mergeCell ref="A29:C29"/>
    <mergeCell ref="A30:C30"/>
    <mergeCell ref="A31:C31"/>
    <mergeCell ref="A46:C46"/>
    <mergeCell ref="A47:C47"/>
    <mergeCell ref="I58:J58"/>
    <mergeCell ref="A111:C111"/>
    <mergeCell ref="A112:C112"/>
    <mergeCell ref="A113:C113"/>
    <mergeCell ref="A91:C91"/>
    <mergeCell ref="A92:C92"/>
    <mergeCell ref="A94:C94"/>
    <mergeCell ref="A75:C75"/>
    <mergeCell ref="A76:C76"/>
    <mergeCell ref="A77:C77"/>
    <mergeCell ref="A43:C43"/>
    <mergeCell ref="A44:C44"/>
    <mergeCell ref="R246:R247"/>
    <mergeCell ref="S246:S247"/>
    <mergeCell ref="O246:O247"/>
    <mergeCell ref="P246:P247"/>
    <mergeCell ref="Q246:Q247"/>
    <mergeCell ref="D250:E250"/>
    <mergeCell ref="C246:C247"/>
    <mergeCell ref="D246:D247"/>
    <mergeCell ref="E246:E247"/>
    <mergeCell ref="L246:L247"/>
    <mergeCell ref="M246:M247"/>
    <mergeCell ref="N246:N247"/>
    <mergeCell ref="A249:C249"/>
    <mergeCell ref="D249:E249"/>
    <mergeCell ref="I246:I247"/>
    <mergeCell ref="J246:J247"/>
    <mergeCell ref="A246:A247"/>
    <mergeCell ref="B246:B247"/>
    <mergeCell ref="A250:C250"/>
    <mergeCell ref="A267:C267"/>
    <mergeCell ref="D267:E267"/>
    <mergeCell ref="A268:C268"/>
    <mergeCell ref="D268:E268"/>
    <mergeCell ref="A269:C269"/>
    <mergeCell ref="D269:E269"/>
    <mergeCell ref="A270:C270"/>
    <mergeCell ref="D270:E270"/>
    <mergeCell ref="D278:E278"/>
    <mergeCell ref="A271:C271"/>
    <mergeCell ref="A277:C277"/>
    <mergeCell ref="D277:E277"/>
    <mergeCell ref="A278:C278"/>
    <mergeCell ref="A280:C280"/>
    <mergeCell ref="A285:C285"/>
    <mergeCell ref="D285:E285"/>
    <mergeCell ref="A305:C305"/>
    <mergeCell ref="D295:E295"/>
    <mergeCell ref="A296:C296"/>
    <mergeCell ref="D290:E290"/>
    <mergeCell ref="A291:C291"/>
    <mergeCell ref="D300:E300"/>
    <mergeCell ref="A301:C301"/>
    <mergeCell ref="A298:C298"/>
    <mergeCell ref="D298:E298"/>
    <mergeCell ref="A290:C290"/>
    <mergeCell ref="D301:E301"/>
    <mergeCell ref="D304:E304"/>
    <mergeCell ref="A300:C300"/>
    <mergeCell ref="D280:E280"/>
    <mergeCell ref="A281:C281"/>
    <mergeCell ref="D281:E281"/>
    <mergeCell ref="A282:C282"/>
    <mergeCell ref="D282:E282"/>
    <mergeCell ref="A307:C307"/>
    <mergeCell ref="A316:C316"/>
    <mergeCell ref="D320:E320"/>
    <mergeCell ref="A309:C309"/>
    <mergeCell ref="D309:E309"/>
    <mergeCell ref="D307:E307"/>
    <mergeCell ref="A292:C292"/>
    <mergeCell ref="D292:E292"/>
    <mergeCell ref="A293:C293"/>
    <mergeCell ref="D293:E293"/>
    <mergeCell ref="A302:C302"/>
    <mergeCell ref="A303:C303"/>
    <mergeCell ref="D303:E303"/>
    <mergeCell ref="A244:C244"/>
    <mergeCell ref="D244:E244"/>
    <mergeCell ref="A241:C241"/>
    <mergeCell ref="A239:C239"/>
    <mergeCell ref="D239:E239"/>
    <mergeCell ref="A243:C243"/>
    <mergeCell ref="D242:E242"/>
    <mergeCell ref="D243:E243"/>
    <mergeCell ref="D241:E241"/>
    <mergeCell ref="A242:C242"/>
    <mergeCell ref="A245:C245"/>
    <mergeCell ref="D245:E245"/>
    <mergeCell ref="D296:E296"/>
    <mergeCell ref="DP332:DP341"/>
    <mergeCell ref="DP310:DP320"/>
    <mergeCell ref="A339:C339"/>
    <mergeCell ref="A312:C312"/>
    <mergeCell ref="D312:E312"/>
    <mergeCell ref="A313:C313"/>
    <mergeCell ref="A314:C314"/>
    <mergeCell ref="D334:E334"/>
    <mergeCell ref="A341:C341"/>
    <mergeCell ref="D331:E331"/>
    <mergeCell ref="A335:C335"/>
    <mergeCell ref="D327:E327"/>
    <mergeCell ref="A327:C327"/>
    <mergeCell ref="A328:C328"/>
    <mergeCell ref="A329:C329"/>
    <mergeCell ref="A338:C338"/>
    <mergeCell ref="D330:E330"/>
    <mergeCell ref="D322:E322"/>
    <mergeCell ref="A323:C323"/>
    <mergeCell ref="D323:E323"/>
    <mergeCell ref="A324:C324"/>
    <mergeCell ref="A326:C326"/>
    <mergeCell ref="A311:C311"/>
    <mergeCell ref="D311:E311"/>
    <mergeCell ref="D324:E324"/>
    <mergeCell ref="X246:X247"/>
    <mergeCell ref="A263:C263"/>
    <mergeCell ref="D263:E263"/>
    <mergeCell ref="A264:C264"/>
    <mergeCell ref="D264:E264"/>
    <mergeCell ref="A260:C260"/>
    <mergeCell ref="D276:E276"/>
    <mergeCell ref="A294:C294"/>
    <mergeCell ref="D294:E294"/>
    <mergeCell ref="A295:C295"/>
    <mergeCell ref="D326:E326"/>
    <mergeCell ref="D256:E256"/>
    <mergeCell ref="A258:C258"/>
    <mergeCell ref="D258:E258"/>
    <mergeCell ref="A259:C259"/>
    <mergeCell ref="A315:C315"/>
    <mergeCell ref="D315:E315"/>
    <mergeCell ref="D305:E305"/>
    <mergeCell ref="A306:C306"/>
    <mergeCell ref="D306:E306"/>
    <mergeCell ref="D230:E230"/>
    <mergeCell ref="A230:C230"/>
    <mergeCell ref="A228:C228"/>
    <mergeCell ref="A229:C229"/>
    <mergeCell ref="A237:C237"/>
    <mergeCell ref="D237:E237"/>
    <mergeCell ref="A238:C238"/>
    <mergeCell ref="D238:E238"/>
    <mergeCell ref="A262:C262"/>
    <mergeCell ref="D262:E262"/>
    <mergeCell ref="A256:C256"/>
    <mergeCell ref="D259:E259"/>
    <mergeCell ref="A254:C254"/>
    <mergeCell ref="D254:E254"/>
    <mergeCell ref="A255:C255"/>
    <mergeCell ref="D255:E255"/>
    <mergeCell ref="A251:C251"/>
    <mergeCell ref="D251:E251"/>
    <mergeCell ref="A252:C252"/>
    <mergeCell ref="A231:C231"/>
    <mergeCell ref="D231:E231"/>
    <mergeCell ref="A232:C232"/>
    <mergeCell ref="D232:E232"/>
    <mergeCell ref="A233:C233"/>
    <mergeCell ref="D233:E233"/>
    <mergeCell ref="A234:C234"/>
    <mergeCell ref="D234:E234"/>
    <mergeCell ref="A320:C320"/>
    <mergeCell ref="A272:C272"/>
    <mergeCell ref="D272:E272"/>
    <mergeCell ref="A273:C273"/>
    <mergeCell ref="D273:E273"/>
    <mergeCell ref="A274:C274"/>
    <mergeCell ref="D274:E274"/>
    <mergeCell ref="A276:C276"/>
    <mergeCell ref="D308:E308"/>
    <mergeCell ref="A308:C308"/>
    <mergeCell ref="D313:E313"/>
    <mergeCell ref="D314:E314"/>
    <mergeCell ref="D302:E302"/>
    <mergeCell ref="A297:C297"/>
    <mergeCell ref="D297:E297"/>
    <mergeCell ref="A304:C304"/>
    <mergeCell ref="A253:C253"/>
    <mergeCell ref="D253:E253"/>
    <mergeCell ref="D260:E260"/>
    <mergeCell ref="A261:C261"/>
    <mergeCell ref="D261:E261"/>
    <mergeCell ref="A235:C235"/>
    <mergeCell ref="D235:E235"/>
    <mergeCell ref="A240:C240"/>
    <mergeCell ref="D240:E240"/>
    <mergeCell ref="D252:E252"/>
    <mergeCell ref="DP288:DP298"/>
    <mergeCell ref="A283:C283"/>
    <mergeCell ref="D283:E283"/>
    <mergeCell ref="A284:C284"/>
    <mergeCell ref="D284:E284"/>
    <mergeCell ref="A286:C286"/>
    <mergeCell ref="D286:E286"/>
    <mergeCell ref="DP257:DP265"/>
    <mergeCell ref="DP275:DP286"/>
    <mergeCell ref="A279:C279"/>
    <mergeCell ref="D279:E279"/>
    <mergeCell ref="DP267:DP274"/>
    <mergeCell ref="A265:C265"/>
    <mergeCell ref="D265:E265"/>
    <mergeCell ref="A288:C288"/>
    <mergeCell ref="D288:E288"/>
    <mergeCell ref="A289:C289"/>
    <mergeCell ref="D289:E289"/>
    <mergeCell ref="D291:E291"/>
    <mergeCell ref="L4:DO4"/>
    <mergeCell ref="I6:K6"/>
    <mergeCell ref="D194:E194"/>
    <mergeCell ref="D195:E195"/>
    <mergeCell ref="D207:E207"/>
    <mergeCell ref="D210:E210"/>
    <mergeCell ref="D211:E211"/>
    <mergeCell ref="DP179:DP183"/>
    <mergeCell ref="DP97:DP101"/>
    <mergeCell ref="DP50:DP53"/>
    <mergeCell ref="I145:J145"/>
    <mergeCell ref="D199:E199"/>
    <mergeCell ref="D200:E200"/>
    <mergeCell ref="D201:E201"/>
    <mergeCell ref="DP206:DP215"/>
    <mergeCell ref="DP115:DP118"/>
    <mergeCell ref="I119:J119"/>
    <mergeCell ref="J28:K28"/>
    <mergeCell ref="L28:M28"/>
    <mergeCell ref="J29:K29"/>
    <mergeCell ref="I30:K30"/>
    <mergeCell ref="L29:M29"/>
    <mergeCell ref="L30:M30"/>
    <mergeCell ref="E202:J202"/>
    <mergeCell ref="A194:C194"/>
    <mergeCell ref="A195:C195"/>
    <mergeCell ref="A196:C196"/>
    <mergeCell ref="A197:C197"/>
    <mergeCell ref="A200:C200"/>
    <mergeCell ref="A199:C199"/>
    <mergeCell ref="B1:C1"/>
    <mergeCell ref="B2:C2"/>
    <mergeCell ref="A103:C103"/>
    <mergeCell ref="A104:C104"/>
    <mergeCell ref="A105:C105"/>
    <mergeCell ref="A95:C95"/>
    <mergeCell ref="A96:C96"/>
    <mergeCell ref="A98:C98"/>
    <mergeCell ref="A180:C180"/>
    <mergeCell ref="A114:C114"/>
    <mergeCell ref="A116:C116"/>
    <mergeCell ref="A117:C117"/>
    <mergeCell ref="A118:C118"/>
    <mergeCell ref="A32:A40"/>
    <mergeCell ref="B32:B40"/>
    <mergeCell ref="C32:C40"/>
    <mergeCell ref="B4:C4"/>
    <mergeCell ref="B3:C3"/>
    <mergeCell ref="A48:C48"/>
    <mergeCell ref="A49:C49"/>
    <mergeCell ref="A171:C171"/>
    <mergeCell ref="A172:C172"/>
    <mergeCell ref="A90:C90"/>
    <mergeCell ref="A99:C99"/>
    <mergeCell ref="HI10:HI14"/>
    <mergeCell ref="HJ10:HJ14"/>
    <mergeCell ref="A11:C11"/>
    <mergeCell ref="A12:C12"/>
    <mergeCell ref="A13:C13"/>
    <mergeCell ref="A14:C14"/>
    <mergeCell ref="DP11:DP14"/>
    <mergeCell ref="HI15:HI19"/>
    <mergeCell ref="HJ15:HJ19"/>
    <mergeCell ref="A16:C16"/>
    <mergeCell ref="A17:C17"/>
    <mergeCell ref="A18:C18"/>
    <mergeCell ref="A19:C19"/>
    <mergeCell ref="DP15:DP19"/>
    <mergeCell ref="DP45:DP49"/>
    <mergeCell ref="HI115:HI118"/>
    <mergeCell ref="HJ115:HJ118"/>
    <mergeCell ref="HI146:HI151"/>
    <mergeCell ref="V413:V414"/>
    <mergeCell ref="W413:W414"/>
    <mergeCell ref="DP20:DP31"/>
    <mergeCell ref="BT32:BT44"/>
    <mergeCell ref="BU32:BU44"/>
    <mergeCell ref="J24:M24"/>
    <mergeCell ref="A20:A28"/>
    <mergeCell ref="B20:B28"/>
    <mergeCell ref="C20:C28"/>
    <mergeCell ref="J25:M25"/>
    <mergeCell ref="J26:M26"/>
    <mergeCell ref="Q413:Q414"/>
    <mergeCell ref="R413:R414"/>
    <mergeCell ref="S413:S414"/>
    <mergeCell ref="T413:T414"/>
    <mergeCell ref="U413:U414"/>
    <mergeCell ref="AA413:AA414"/>
    <mergeCell ref="AB413:AB414"/>
    <mergeCell ref="AC413:AC414"/>
    <mergeCell ref="AD413:AD414"/>
    <mergeCell ref="AE413:AE414"/>
    <mergeCell ref="A181:C181"/>
    <mergeCell ref="A182:C182"/>
    <mergeCell ref="A183:C183"/>
    <mergeCell ref="D341:E341"/>
    <mergeCell ref="D271:E271"/>
    <mergeCell ref="DP5:DP6"/>
    <mergeCell ref="FM32:FM44"/>
    <mergeCell ref="FN32:FN44"/>
    <mergeCell ref="A41:C41"/>
    <mergeCell ref="A42:C42"/>
    <mergeCell ref="J27:M27"/>
    <mergeCell ref="A198:C198"/>
    <mergeCell ref="D197:E197"/>
    <mergeCell ref="D198:E198"/>
    <mergeCell ref="DP32:DP44"/>
    <mergeCell ref="I20:M20"/>
    <mergeCell ref="J21:M21"/>
    <mergeCell ref="J22:M22"/>
    <mergeCell ref="J23:M23"/>
    <mergeCell ref="DP193:DP201"/>
    <mergeCell ref="A201:C201"/>
    <mergeCell ref="D196:E196"/>
    <mergeCell ref="A189:C189"/>
    <mergeCell ref="A190:C190"/>
    <mergeCell ref="A191:C191"/>
    <mergeCell ref="A192:C192"/>
    <mergeCell ref="A175:C175"/>
    <mergeCell ref="D335:E335"/>
    <mergeCell ref="D336:E336"/>
    <mergeCell ref="D337:E337"/>
    <mergeCell ref="D338:E338"/>
    <mergeCell ref="D339:E339"/>
    <mergeCell ref="D316:E316"/>
    <mergeCell ref="A317:C317"/>
    <mergeCell ref="D317:E317"/>
    <mergeCell ref="A318:C318"/>
    <mergeCell ref="D318:E318"/>
    <mergeCell ref="A319:C319"/>
    <mergeCell ref="D319:E319"/>
    <mergeCell ref="A333:C333"/>
    <mergeCell ref="D333:E333"/>
    <mergeCell ref="A334:C334"/>
    <mergeCell ref="A336:C336"/>
    <mergeCell ref="D328:E328"/>
    <mergeCell ref="A337:C337"/>
    <mergeCell ref="D329:E329"/>
    <mergeCell ref="A322:C322"/>
    <mergeCell ref="A330:C330"/>
    <mergeCell ref="A331:C331"/>
    <mergeCell ref="D325:E325"/>
    <mergeCell ref="A325:C325"/>
    <mergeCell ref="DP217:DP225"/>
    <mergeCell ref="A225:C225"/>
    <mergeCell ref="D225:E225"/>
    <mergeCell ref="A227:C227"/>
    <mergeCell ref="D227:E227"/>
    <mergeCell ref="A220:C220"/>
    <mergeCell ref="A219:C219"/>
    <mergeCell ref="A218:C218"/>
    <mergeCell ref="A224:C224"/>
    <mergeCell ref="A223:C223"/>
    <mergeCell ref="A222:C222"/>
    <mergeCell ref="A221:C221"/>
    <mergeCell ref="D218:E218"/>
    <mergeCell ref="D219:E219"/>
    <mergeCell ref="D220:E220"/>
    <mergeCell ref="D221:E221"/>
    <mergeCell ref="D222:E222"/>
    <mergeCell ref="D223:E223"/>
    <mergeCell ref="D224:E224"/>
    <mergeCell ref="A217:C217"/>
    <mergeCell ref="A214:C214"/>
    <mergeCell ref="D214:E214"/>
    <mergeCell ref="A215:C215"/>
    <mergeCell ref="D215:E215"/>
    <mergeCell ref="A208:C208"/>
    <mergeCell ref="D208:E208"/>
    <mergeCell ref="A209:C209"/>
    <mergeCell ref="D209:E209"/>
    <mergeCell ref="D217:E217"/>
    <mergeCell ref="A206:C206"/>
    <mergeCell ref="D206:E206"/>
    <mergeCell ref="A207:C207"/>
    <mergeCell ref="A210:C210"/>
    <mergeCell ref="A211:C211"/>
    <mergeCell ref="A212:C212"/>
    <mergeCell ref="D212:E212"/>
    <mergeCell ref="A213:C213"/>
    <mergeCell ref="D213:E213"/>
    <mergeCell ref="DM246:DM247"/>
    <mergeCell ref="DK246:DK247"/>
    <mergeCell ref="DL246:DL247"/>
    <mergeCell ref="CE246:CE247"/>
    <mergeCell ref="CF246:CF247"/>
    <mergeCell ref="CG246:CG247"/>
    <mergeCell ref="CH246:CH247"/>
    <mergeCell ref="CI246:CI247"/>
    <mergeCell ref="CJ246:CJ247"/>
    <mergeCell ref="CK246:CK247"/>
    <mergeCell ref="CL246:CL247"/>
    <mergeCell ref="CM246:CM247"/>
    <mergeCell ref="CN246:CN247"/>
    <mergeCell ref="CO246:CO247"/>
    <mergeCell ref="CP246:CP247"/>
    <mergeCell ref="CQ246:CQ247"/>
    <mergeCell ref="CR246:CR247"/>
    <mergeCell ref="CS246:CS247"/>
    <mergeCell ref="CT246:CT247"/>
    <mergeCell ref="CU246:CU247"/>
    <mergeCell ref="CW246:CW247"/>
    <mergeCell ref="CX246:CX247"/>
    <mergeCell ref="CY246:CY247"/>
    <mergeCell ref="CZ246:CZ247"/>
    <mergeCell ref="DA246:DA247"/>
    <mergeCell ref="DG246:DG247"/>
    <mergeCell ref="DH246:DH247"/>
    <mergeCell ref="DI246:DI247"/>
    <mergeCell ref="A340:C340"/>
    <mergeCell ref="D340:E340"/>
    <mergeCell ref="AW246:AW247"/>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N246:BN247"/>
    <mergeCell ref="BO246:BO247"/>
    <mergeCell ref="CV246:CV247"/>
    <mergeCell ref="AP246:AP247"/>
    <mergeCell ref="E203:J203"/>
    <mergeCell ref="BK246:BK247"/>
    <mergeCell ref="BL246:BL247"/>
    <mergeCell ref="BM246:BM247"/>
    <mergeCell ref="AF246:AF247"/>
    <mergeCell ref="AG246:AG247"/>
    <mergeCell ref="AH246:AH247"/>
    <mergeCell ref="AI246:AI247"/>
    <mergeCell ref="AJ246:AJ247"/>
    <mergeCell ref="AK246:AK247"/>
    <mergeCell ref="AL246:AL247"/>
    <mergeCell ref="AM246:AM247"/>
    <mergeCell ref="AN246:AN247"/>
    <mergeCell ref="AO246:AO247"/>
    <mergeCell ref="AQ246:AQ247"/>
    <mergeCell ref="AR246:AR247"/>
    <mergeCell ref="AS246:AS247"/>
    <mergeCell ref="AT246:AT247"/>
    <mergeCell ref="AU246:AU247"/>
    <mergeCell ref="AV246:AV247"/>
    <mergeCell ref="Y246:Y247"/>
    <mergeCell ref="Z246:Z247"/>
    <mergeCell ref="D229:E229"/>
    <mergeCell ref="D228:E228"/>
    <mergeCell ref="DN246:DN247"/>
    <mergeCell ref="DO246:DO247"/>
    <mergeCell ref="DP248:DP256"/>
    <mergeCell ref="BP246:BP247"/>
    <mergeCell ref="BQ246:BQ247"/>
    <mergeCell ref="BR246:BR247"/>
    <mergeCell ref="BS246:BS247"/>
    <mergeCell ref="BT246:BT247"/>
    <mergeCell ref="BU246:BU247"/>
    <mergeCell ref="BV246:BV247"/>
    <mergeCell ref="BW246:BW247"/>
    <mergeCell ref="BX246:BX247"/>
    <mergeCell ref="BY246:BY247"/>
    <mergeCell ref="BZ246:BZ247"/>
    <mergeCell ref="CA246:CA247"/>
    <mergeCell ref="CB246:CB247"/>
    <mergeCell ref="CC246:CC247"/>
    <mergeCell ref="CD246:CD247"/>
    <mergeCell ref="DJ246:DJ247"/>
    <mergeCell ref="DB246:DB247"/>
    <mergeCell ref="DC246:DC247"/>
    <mergeCell ref="DD246:DD247"/>
    <mergeCell ref="DE246:DE247"/>
    <mergeCell ref="DF246:DF247"/>
    <mergeCell ref="A348:C348"/>
    <mergeCell ref="D348:E348"/>
    <mergeCell ref="A349:C349"/>
    <mergeCell ref="D349:E349"/>
    <mergeCell ref="A350:C350"/>
    <mergeCell ref="D350:E350"/>
    <mergeCell ref="A351:C351"/>
    <mergeCell ref="D351:E351"/>
    <mergeCell ref="DP342:DP351"/>
    <mergeCell ref="A343:C343"/>
    <mergeCell ref="D343:E343"/>
    <mergeCell ref="A344:C344"/>
    <mergeCell ref="D344:E344"/>
    <mergeCell ref="A345:C345"/>
    <mergeCell ref="D345:E345"/>
    <mergeCell ref="A346:C346"/>
    <mergeCell ref="D346:E346"/>
    <mergeCell ref="A347:C347"/>
    <mergeCell ref="D347:E347"/>
  </mergeCells>
  <phoneticPr fontId="26" type="noConversion"/>
  <conditionalFormatting sqref="E45">
    <cfRule type="cellIs" dxfId="747" priority="877" operator="equal">
      <formula>"1 Yes"</formula>
    </cfRule>
    <cfRule type="cellIs" dxfId="746" priority="3953" operator="equal">
      <formula>"2 No"</formula>
    </cfRule>
    <cfRule type="cellIs" dxfId="745" priority="6813" operator="equal">
      <formula>"3 No"</formula>
    </cfRule>
    <cfRule type="cellIs" dxfId="744" priority="11551" operator="equal">
      <formula>"4 N/A"</formula>
    </cfRule>
  </conditionalFormatting>
  <conditionalFormatting sqref="E45">
    <cfRule type="containsBlanks" dxfId="743" priority="11553">
      <formula>LEN(TRIM(E45))=0</formula>
    </cfRule>
  </conditionalFormatting>
  <conditionalFormatting sqref="E8">
    <cfRule type="cellIs" dxfId="742" priority="6810" operator="equal">
      <formula>"3 No"</formula>
    </cfRule>
    <cfRule type="cellIs" dxfId="741" priority="6811" operator="equal">
      <formula>"2 No"</formula>
    </cfRule>
  </conditionalFormatting>
  <conditionalFormatting sqref="E8">
    <cfRule type="containsBlanks" dxfId="740" priority="3881">
      <formula>LEN(TRIM(E8))=0</formula>
    </cfRule>
  </conditionalFormatting>
  <conditionalFormatting sqref="L193 DO193 Q193:Z193 BK193:DF193">
    <cfRule type="cellIs" dxfId="739" priority="6660" operator="equal">
      <formula>"2 No"</formula>
    </cfRule>
  </conditionalFormatting>
  <conditionalFormatting sqref="L193 DO193 Q193:Z193 BK193:DF193">
    <cfRule type="containsBlanks" dxfId="738" priority="6659">
      <formula>LEN(TRIM(L193))=0</formula>
    </cfRule>
  </conditionalFormatting>
  <conditionalFormatting sqref="E170">
    <cfRule type="cellIs" dxfId="737" priority="3892" operator="equal">
      <formula>"1 Yes"</formula>
    </cfRule>
    <cfRule type="cellIs" dxfId="736" priority="3943" operator="equal">
      <formula>"2 Yes"</formula>
    </cfRule>
    <cfRule type="cellIs" dxfId="735" priority="3944" operator="equal">
      <formula>"3 No"</formula>
    </cfRule>
    <cfRule type="cellIs" dxfId="734" priority="3945" operator="equal">
      <formula>"4 No"</formula>
    </cfRule>
  </conditionalFormatting>
  <conditionalFormatting sqref="E170">
    <cfRule type="containsBlanks" dxfId="733" priority="11555">
      <formula>LEN(TRIM(E170))=0</formula>
    </cfRule>
  </conditionalFormatting>
  <conditionalFormatting sqref="E172">
    <cfRule type="expression" dxfId="732" priority="3883">
      <formula>$E$171="Y"</formula>
    </cfRule>
  </conditionalFormatting>
  <conditionalFormatting sqref="E171">
    <cfRule type="expression" dxfId="731" priority="3884">
      <formula>$E$172="Y"</formula>
    </cfRule>
  </conditionalFormatting>
  <conditionalFormatting sqref="E171:E173">
    <cfRule type="expression" dxfId="730" priority="3888">
      <formula>$E$170=""</formula>
    </cfRule>
    <cfRule type="expression" dxfId="729" priority="3889">
      <formula>$E$170="1 Yes"</formula>
    </cfRule>
    <cfRule type="expression" dxfId="728" priority="3890">
      <formula>$E$170="2 Yes"</formula>
    </cfRule>
    <cfRule type="expression" dxfId="727" priority="3893">
      <formula>$E$170="3 No"</formula>
    </cfRule>
    <cfRule type="expression" dxfId="726" priority="3894">
      <formula>$E$170="4 No"</formula>
    </cfRule>
  </conditionalFormatting>
  <conditionalFormatting sqref="D179:D183">
    <cfRule type="expression" dxfId="725" priority="3685">
      <formula>#REF!="NA"</formula>
    </cfRule>
  </conditionalFormatting>
  <conditionalFormatting sqref="E179">
    <cfRule type="cellIs" dxfId="724" priority="3682" operator="equal">
      <formula>"2 No"</formula>
    </cfRule>
    <cfRule type="cellIs" dxfId="723" priority="3683" operator="equal">
      <formula>"3 No"</formula>
    </cfRule>
    <cfRule type="containsBlanks" dxfId="722" priority="3684">
      <formula>LEN(TRIM(E179))=0</formula>
    </cfRule>
  </conditionalFormatting>
  <conditionalFormatting sqref="E180:E183">
    <cfRule type="expression" dxfId="721" priority="3678">
      <formula>$E$179=""</formula>
    </cfRule>
    <cfRule type="expression" dxfId="720" priority="3679">
      <formula>$E$179="1 Yes"</formula>
    </cfRule>
    <cfRule type="expression" dxfId="719" priority="3680">
      <formula>$E$179="2 No"</formula>
    </cfRule>
  </conditionalFormatting>
  <conditionalFormatting sqref="E181:E182">
    <cfRule type="expression" dxfId="718" priority="3674">
      <formula>$E$180="Y"</formula>
    </cfRule>
  </conditionalFormatting>
  <conditionalFormatting sqref="E180 E182">
    <cfRule type="expression" dxfId="717" priority="3675">
      <formula>$E$181="Y"</formula>
    </cfRule>
  </conditionalFormatting>
  <conditionalFormatting sqref="E180:E181">
    <cfRule type="expression" dxfId="716" priority="3676">
      <formula>$E$182="Y"</formula>
    </cfRule>
  </conditionalFormatting>
  <conditionalFormatting sqref="L195:DO195 L201:DO201">
    <cfRule type="expression" dxfId="715" priority="522">
      <formula>L$194="Yes a."</formula>
    </cfRule>
  </conditionalFormatting>
  <conditionalFormatting sqref="L194:DO194 L201:DO201">
    <cfRule type="expression" dxfId="714" priority="3609">
      <formula>L$195="Yes b."</formula>
    </cfRule>
  </conditionalFormatting>
  <conditionalFormatting sqref="L194:DO196">
    <cfRule type="expression" dxfId="713" priority="3610">
      <formula>L$201="Yes c."</formula>
    </cfRule>
  </conditionalFormatting>
  <conditionalFormatting sqref="L246:DO246">
    <cfRule type="containsBlanks" dxfId="712" priority="3592">
      <formula>LEN(TRIM(L246))=0</formula>
    </cfRule>
  </conditionalFormatting>
  <conditionalFormatting sqref="L299:DO299">
    <cfRule type="containsBlanks" dxfId="711" priority="63">
      <formula>LEN(TRIM(L299))=0</formula>
    </cfRule>
    <cfRule type="cellIs" dxfId="710" priority="2462" operator="equal">
      <formula>"2 No"</formula>
    </cfRule>
    <cfRule type="cellIs" dxfId="709" priority="2463" operator="equal">
      <formula>"3 No"</formula>
    </cfRule>
  </conditionalFormatting>
  <conditionalFormatting sqref="L287:DO287">
    <cfRule type="cellIs" dxfId="708" priority="278" operator="equal">
      <formula>"3 No"</formula>
    </cfRule>
    <cfRule type="containsBlanks" dxfId="707" priority="2449">
      <formula>LEN(TRIM(L287))=0</formula>
    </cfRule>
    <cfRule type="cellIs" dxfId="706" priority="2450" operator="equal">
      <formula>"2 No"</formula>
    </cfRule>
  </conditionalFormatting>
  <conditionalFormatting sqref="DG193:DM193">
    <cfRule type="cellIs" dxfId="705" priority="2249" operator="equal">
      <formula>"2 No"</formula>
    </cfRule>
  </conditionalFormatting>
  <conditionalFormatting sqref="DG193:DM193">
    <cfRule type="containsBlanks" dxfId="704" priority="2248">
      <formula>LEN(TRIM(DG193))=0</formula>
    </cfRule>
  </conditionalFormatting>
  <conditionalFormatting sqref="M193:P193">
    <cfRule type="cellIs" dxfId="703" priority="1994" operator="equal">
      <formula>"2 No"</formula>
    </cfRule>
  </conditionalFormatting>
  <conditionalFormatting sqref="M193:P193">
    <cfRule type="containsBlanks" dxfId="702" priority="1993">
      <formula>LEN(TRIM(M193))=0</formula>
    </cfRule>
  </conditionalFormatting>
  <conditionalFormatting sqref="AA193:BE193">
    <cfRule type="cellIs" dxfId="701" priority="1739" operator="equal">
      <formula>"2 No"</formula>
    </cfRule>
  </conditionalFormatting>
  <conditionalFormatting sqref="AA193:BE193">
    <cfRule type="containsBlanks" dxfId="700" priority="1738">
      <formula>LEN(TRIM(AA193))=0</formula>
    </cfRule>
  </conditionalFormatting>
  <conditionalFormatting sqref="BF193:BJ193">
    <cfRule type="cellIs" dxfId="699" priority="1484" operator="equal">
      <formula>"2 No"</formula>
    </cfRule>
  </conditionalFormatting>
  <conditionalFormatting sqref="BF193:BJ193">
    <cfRule type="containsBlanks" dxfId="698" priority="1483">
      <formula>LEN(TRIM(BF193))=0</formula>
    </cfRule>
  </conditionalFormatting>
  <conditionalFormatting sqref="DN193">
    <cfRule type="cellIs" dxfId="697" priority="1229" operator="equal">
      <formula>"2 No"</formula>
    </cfRule>
  </conditionalFormatting>
  <conditionalFormatting sqref="DN193">
    <cfRule type="containsBlanks" dxfId="696" priority="1228">
      <formula>LEN(TRIM(DN193))=0</formula>
    </cfRule>
  </conditionalFormatting>
  <conditionalFormatting sqref="E10">
    <cfRule type="cellIs" dxfId="695" priority="971" operator="equal">
      <formula>"2 No"</formula>
    </cfRule>
    <cfRule type="cellIs" dxfId="694" priority="972" operator="equal">
      <formula>"3 No"</formula>
    </cfRule>
  </conditionalFormatting>
  <conditionalFormatting sqref="E10">
    <cfRule type="containsBlanks" dxfId="693" priority="968">
      <formula>LEN(TRIM(E10))=0</formula>
    </cfRule>
  </conditionalFormatting>
  <conditionalFormatting sqref="E11:E14">
    <cfRule type="expression" dxfId="692" priority="969">
      <formula>$E$10=""</formula>
    </cfRule>
    <cfRule type="expression" dxfId="691" priority="970">
      <formula>$E$10="1 Yes"</formula>
    </cfRule>
    <cfRule type="expression" dxfId="690" priority="973">
      <formula>$E$10="2 No"</formula>
    </cfRule>
    <cfRule type="expression" dxfId="689" priority="974">
      <formula>$E$10="3 No"</formula>
    </cfRule>
    <cfRule type="expression" dxfId="688" priority="975">
      <formula>$E$10="4 N/A"</formula>
    </cfRule>
  </conditionalFormatting>
  <conditionalFormatting sqref="E12:E13">
    <cfRule type="expression" dxfId="687" priority="961">
      <formula>$E$11="Y"</formula>
    </cfRule>
  </conditionalFormatting>
  <conditionalFormatting sqref="E11:E12">
    <cfRule type="expression" dxfId="686" priority="963">
      <formula>$E$13="Y"</formula>
    </cfRule>
  </conditionalFormatting>
  <conditionalFormatting sqref="E11 E13">
    <cfRule type="expression" dxfId="685" priority="962">
      <formula>$E$12="Y"</formula>
    </cfRule>
  </conditionalFormatting>
  <conditionalFormatting sqref="E15">
    <cfRule type="cellIs" dxfId="684" priority="956" operator="equal">
      <formula>"2 No"</formula>
    </cfRule>
    <cfRule type="cellIs" dxfId="683" priority="957" operator="equal">
      <formula>"3 No"</formula>
    </cfRule>
  </conditionalFormatting>
  <conditionalFormatting sqref="E15">
    <cfRule type="containsBlanks" dxfId="682" priority="953">
      <formula>LEN(TRIM(E15))=0</formula>
    </cfRule>
  </conditionalFormatting>
  <conditionalFormatting sqref="E16:E19">
    <cfRule type="expression" dxfId="681" priority="954">
      <formula>$E$15=""</formula>
    </cfRule>
    <cfRule type="expression" dxfId="680" priority="955">
      <formula>$E$15="1 Yes"</formula>
    </cfRule>
    <cfRule type="expression" dxfId="679" priority="958">
      <formula>$E$15="2 No"</formula>
    </cfRule>
    <cfRule type="expression" dxfId="678" priority="959">
      <formula>$E$15="3 No"</formula>
    </cfRule>
    <cfRule type="expression" dxfId="677" priority="960">
      <formula>$E$15="4 N/A"</formula>
    </cfRule>
  </conditionalFormatting>
  <conditionalFormatting sqref="E17:E18">
    <cfRule type="expression" dxfId="676" priority="950">
      <formula>$E$16="Y"</formula>
    </cfRule>
  </conditionalFormatting>
  <conditionalFormatting sqref="E16:E17">
    <cfRule type="expression" dxfId="675" priority="952">
      <formula>$E$18="Y"</formula>
    </cfRule>
  </conditionalFormatting>
  <conditionalFormatting sqref="E16 E18">
    <cfRule type="expression" dxfId="674" priority="951">
      <formula>$E$17="Y"</formula>
    </cfRule>
  </conditionalFormatting>
  <conditionalFormatting sqref="E20">
    <cfRule type="expression" dxfId="673" priority="884">
      <formula>$E$20="1 Yes"</formula>
    </cfRule>
    <cfRule type="cellIs" dxfId="672" priority="885" operator="equal">
      <formula>"2 No"</formula>
    </cfRule>
    <cfRule type="expression" dxfId="671" priority="907">
      <formula>$E$20="3 N/A"</formula>
    </cfRule>
  </conditionalFormatting>
  <conditionalFormatting sqref="E20">
    <cfRule type="containsText" dxfId="670" priority="912" operator="containsText" text="FALSE">
      <formula>NOT(ISERROR(SEARCH("FALSE",E20)))</formula>
    </cfRule>
  </conditionalFormatting>
  <conditionalFormatting sqref="I21:I28">
    <cfRule type="containsText" dxfId="669" priority="23" operator="containsText" text="1 Yes">
      <formula>NOT(ISERROR(SEARCH("1 Yes",I21)))</formula>
    </cfRule>
    <cfRule type="containsText" dxfId="668" priority="24" operator="containsText" text="2 No">
      <formula>NOT(ISERROR(SEARCH("2 No",I21)))</formula>
    </cfRule>
  </conditionalFormatting>
  <conditionalFormatting sqref="E32">
    <cfRule type="cellIs" dxfId="667" priority="896" operator="equal">
      <formula>"4 N/A"</formula>
    </cfRule>
    <cfRule type="cellIs" dxfId="666" priority="897" operator="equal">
      <formula>"1 Yes"</formula>
    </cfRule>
    <cfRule type="cellIs" dxfId="665" priority="906" operator="equal">
      <formula>"No"</formula>
    </cfRule>
  </conditionalFormatting>
  <conditionalFormatting sqref="E32">
    <cfRule type="containsText" dxfId="664" priority="905" operator="containsText" text="FALSE">
      <formula>NOT(ISERROR(SEARCH("FALSE",E32)))</formula>
    </cfRule>
  </conditionalFormatting>
  <conditionalFormatting sqref="E33:E40">
    <cfRule type="containsText" dxfId="663" priority="35" operator="containsText" text="1 Yes">
      <formula>NOT(ISERROR(SEARCH("1 Yes",E33)))</formula>
    </cfRule>
    <cfRule type="containsText" dxfId="662" priority="36" operator="containsText" text="2 No">
      <formula>NOT(ISERROR(SEARCH("2 No",E33)))</formula>
    </cfRule>
    <cfRule type="containsText" dxfId="661" priority="37" operator="containsText" text="3 No">
      <formula>NOT(ISERROR(SEARCH("3 No",E33)))</formula>
    </cfRule>
    <cfRule type="containsText" dxfId="660" priority="38" operator="containsText" text="4 N/A">
      <formula>NOT(ISERROR(SEARCH("4 N/A",E33)))</formula>
    </cfRule>
  </conditionalFormatting>
  <conditionalFormatting sqref="E21:E28">
    <cfRule type="notContainsBlanks" dxfId="659" priority="948">
      <formula>LEN(TRIM(E21))&gt;0</formula>
    </cfRule>
  </conditionalFormatting>
  <conditionalFormatting sqref="J21:J27 L28:M30">
    <cfRule type="notContainsBlanks" dxfId="658" priority="25">
      <formula>LEN(TRIM(J21))&gt;0</formula>
    </cfRule>
  </conditionalFormatting>
  <conditionalFormatting sqref="E29:E31">
    <cfRule type="expression" dxfId="657" priority="18404">
      <formula>$E$20="3 N/A"</formula>
    </cfRule>
    <cfRule type="expression" dxfId="656" priority="18405">
      <formula>$E$20="FALSE"</formula>
    </cfRule>
    <cfRule type="expression" dxfId="655" priority="18406">
      <formula>$E$20="2 No"</formula>
    </cfRule>
    <cfRule type="expression" dxfId="654" priority="18407">
      <formula>$E$20="1 Yes"</formula>
    </cfRule>
  </conditionalFormatting>
  <conditionalFormatting sqref="E30">
    <cfRule type="expression" dxfId="653" priority="18408">
      <formula>$E$29="Y"</formula>
    </cfRule>
  </conditionalFormatting>
  <conditionalFormatting sqref="E29">
    <cfRule type="expression" dxfId="652" priority="18409">
      <formula>$E$30="Y"</formula>
    </cfRule>
  </conditionalFormatting>
  <conditionalFormatting sqref="I22:J22">
    <cfRule type="expression" dxfId="651" priority="31">
      <formula>$E$22="Yes"</formula>
    </cfRule>
  </conditionalFormatting>
  <conditionalFormatting sqref="I23:J23">
    <cfRule type="expression" dxfId="650" priority="32">
      <formula>$E$23="Yes"</formula>
    </cfRule>
  </conditionalFormatting>
  <conditionalFormatting sqref="I24:J24">
    <cfRule type="expression" dxfId="649" priority="45">
      <formula>$E$24="Yes"</formula>
    </cfRule>
  </conditionalFormatting>
  <conditionalFormatting sqref="I25:J25">
    <cfRule type="expression" dxfId="648" priority="773">
      <formula>$E$25="Yes"</formula>
    </cfRule>
  </conditionalFormatting>
  <conditionalFormatting sqref="I26:J26">
    <cfRule type="expression" dxfId="647" priority="889">
      <formula>$E$26="Yes"</formula>
    </cfRule>
  </conditionalFormatting>
  <conditionalFormatting sqref="I27:M27">
    <cfRule type="expression" dxfId="646" priority="18417">
      <formula>$E$27="Yes"</formula>
    </cfRule>
    <cfRule type="expression" dxfId="645" priority="18419">
      <formula>$E$27=""</formula>
    </cfRule>
  </conditionalFormatting>
  <conditionalFormatting sqref="D33">
    <cfRule type="expression" dxfId="644" priority="18422">
      <formula>$E$21="Yes"</formula>
    </cfRule>
  </conditionalFormatting>
  <conditionalFormatting sqref="D34">
    <cfRule type="expression" dxfId="643" priority="18423">
      <formula>$E$22="yes"</formula>
    </cfRule>
  </conditionalFormatting>
  <conditionalFormatting sqref="E34">
    <cfRule type="expression" dxfId="642" priority="41">
      <formula>$E$22=""</formula>
    </cfRule>
    <cfRule type="expression" dxfId="641" priority="42">
      <formula>$E$22="Yes"</formula>
    </cfRule>
  </conditionalFormatting>
  <conditionalFormatting sqref="D35">
    <cfRule type="expression" dxfId="640" priority="18427">
      <formula>$E$23="yes"</formula>
    </cfRule>
  </conditionalFormatting>
  <conditionalFormatting sqref="E35">
    <cfRule type="expression" dxfId="639" priority="43">
      <formula>$E$23=""</formula>
    </cfRule>
    <cfRule type="expression" dxfId="638" priority="44">
      <formula>$E$23="Yes"</formula>
    </cfRule>
  </conditionalFormatting>
  <conditionalFormatting sqref="D36">
    <cfRule type="expression" dxfId="637" priority="18430">
      <formula>$E$24="yes"</formula>
    </cfRule>
  </conditionalFormatting>
  <conditionalFormatting sqref="E36">
    <cfRule type="expression" dxfId="636" priority="53">
      <formula>$E$24=""</formula>
    </cfRule>
    <cfRule type="expression" dxfId="635" priority="880">
      <formula>$E$24="Yes"</formula>
    </cfRule>
  </conditionalFormatting>
  <conditionalFormatting sqref="D37">
    <cfRule type="expression" dxfId="634" priority="18433">
      <formula>$E$25="yes"</formula>
    </cfRule>
  </conditionalFormatting>
  <conditionalFormatting sqref="E39">
    <cfRule type="expression" dxfId="633" priority="18432">
      <formula>$E$27=""</formula>
    </cfRule>
    <cfRule type="expression" dxfId="632" priority="18437">
      <formula>$E$27="Yes"</formula>
    </cfRule>
  </conditionalFormatting>
  <conditionalFormatting sqref="D40">
    <cfRule type="expression" dxfId="631" priority="18435">
      <formula>$E$28="yes"</formula>
    </cfRule>
  </conditionalFormatting>
  <conditionalFormatting sqref="E37">
    <cfRule type="expression" dxfId="630" priority="18424">
      <formula>$E$25=""</formula>
    </cfRule>
    <cfRule type="expression" dxfId="629" priority="18425">
      <formula>$E$25="Yes"</formula>
    </cfRule>
  </conditionalFormatting>
  <conditionalFormatting sqref="I28:J28 J29 I30 L28:L30">
    <cfRule type="expression" dxfId="628" priority="18420">
      <formula>$E$28=""</formula>
    </cfRule>
  </conditionalFormatting>
  <conditionalFormatting sqref="E40">
    <cfRule type="expression" dxfId="627" priority="18438">
      <formula>$E$28=""</formula>
    </cfRule>
    <cfRule type="expression" dxfId="626" priority="18439">
      <formula>$E$28="Yes"</formula>
    </cfRule>
  </conditionalFormatting>
  <conditionalFormatting sqref="E38">
    <cfRule type="expression" dxfId="625" priority="18428">
      <formula>$E$26=""</formula>
    </cfRule>
    <cfRule type="expression" dxfId="624" priority="18431">
      <formula>$E$26="Yes"</formula>
    </cfRule>
  </conditionalFormatting>
  <conditionalFormatting sqref="E50">
    <cfRule type="cellIs" dxfId="623" priority="864" operator="equal">
      <formula>"1 Yes"</formula>
    </cfRule>
    <cfRule type="cellIs" dxfId="622" priority="868" operator="equal">
      <formula>"2 No"</formula>
    </cfRule>
  </conditionalFormatting>
  <conditionalFormatting sqref="E50">
    <cfRule type="containsBlanks" dxfId="621" priority="876">
      <formula>LEN(TRIM(E50))=0</formula>
    </cfRule>
  </conditionalFormatting>
  <conditionalFormatting sqref="E51">
    <cfRule type="expression" dxfId="620" priority="862">
      <formula>$E$52="Y"</formula>
    </cfRule>
  </conditionalFormatting>
  <conditionalFormatting sqref="E52">
    <cfRule type="expression" dxfId="619" priority="861">
      <formula>$E$51="Y"</formula>
    </cfRule>
  </conditionalFormatting>
  <conditionalFormatting sqref="E51:E53">
    <cfRule type="expression" dxfId="618" priority="863">
      <formula>$E$50=""</formula>
    </cfRule>
    <cfRule type="expression" dxfId="617" priority="866">
      <formula>$E$50="1 Yes"</formula>
    </cfRule>
    <cfRule type="expression" dxfId="616" priority="11285">
      <formula>$E$50="2 No"</formula>
    </cfRule>
  </conditionalFormatting>
  <conditionalFormatting sqref="E54">
    <cfRule type="cellIs" dxfId="615" priority="856" operator="equal">
      <formula>"1 Yes"</formula>
    </cfRule>
    <cfRule type="cellIs" dxfId="614" priority="858" operator="equal">
      <formula>"2 No"</formula>
    </cfRule>
  </conditionalFormatting>
  <conditionalFormatting sqref="E54">
    <cfRule type="containsBlanks" dxfId="613" priority="859">
      <formula>LEN(TRIM(E54))=0</formula>
    </cfRule>
  </conditionalFormatting>
  <conditionalFormatting sqref="E55">
    <cfRule type="expression" dxfId="612" priority="854">
      <formula>$E$56="Y"</formula>
    </cfRule>
  </conditionalFormatting>
  <conditionalFormatting sqref="E56">
    <cfRule type="expression" dxfId="611" priority="853">
      <formula>$E$55="Y"</formula>
    </cfRule>
  </conditionalFormatting>
  <conditionalFormatting sqref="E55:E57">
    <cfRule type="expression" dxfId="610" priority="855">
      <formula>$E$54=""</formula>
    </cfRule>
    <cfRule type="expression" dxfId="609" priority="857">
      <formula>$E$54="1 Yes"</formula>
    </cfRule>
    <cfRule type="expression" dxfId="608" priority="860">
      <formula>$E$54="2 No"</formula>
    </cfRule>
  </conditionalFormatting>
  <conditionalFormatting sqref="E58">
    <cfRule type="cellIs" dxfId="607" priority="850" operator="equal">
      <formula>"1 Yes"</formula>
    </cfRule>
    <cfRule type="cellIs" dxfId="606" priority="851" operator="equal">
      <formula>"2 No"</formula>
    </cfRule>
  </conditionalFormatting>
  <conditionalFormatting sqref="E58">
    <cfRule type="containsBlanks" dxfId="605" priority="852">
      <formula>LEN(TRIM(E58))=0</formula>
    </cfRule>
  </conditionalFormatting>
  <conditionalFormatting sqref="E63">
    <cfRule type="cellIs" dxfId="604" priority="845" operator="equal">
      <formula>"2 No"</formula>
    </cfRule>
    <cfRule type="cellIs" dxfId="603" priority="846" operator="equal">
      <formula>"3 No"</formula>
    </cfRule>
  </conditionalFormatting>
  <conditionalFormatting sqref="E63">
    <cfRule type="containsBlanks" dxfId="602" priority="842">
      <formula>LEN(TRIM(E63))=0</formula>
    </cfRule>
  </conditionalFormatting>
  <conditionalFormatting sqref="E68">
    <cfRule type="cellIs" dxfId="601" priority="834" operator="equal">
      <formula>"2 No"</formula>
    </cfRule>
  </conditionalFormatting>
  <conditionalFormatting sqref="E68">
    <cfRule type="containsBlanks" dxfId="600" priority="831">
      <formula>LEN(TRIM(E68))=0</formula>
    </cfRule>
  </conditionalFormatting>
  <conditionalFormatting sqref="E69">
    <cfRule type="expression" dxfId="599" priority="824">
      <formula>$E$70="Y"</formula>
    </cfRule>
  </conditionalFormatting>
  <conditionalFormatting sqref="E70">
    <cfRule type="expression" dxfId="598" priority="823">
      <formula>$E$69="Y"</formula>
    </cfRule>
  </conditionalFormatting>
  <conditionalFormatting sqref="E69:E71">
    <cfRule type="expression" dxfId="597" priority="825">
      <formula>$E$68=""</formula>
    </cfRule>
    <cfRule type="expression" dxfId="596" priority="826">
      <formula>$E$68="1 Yes"</formula>
    </cfRule>
    <cfRule type="expression" dxfId="595" priority="829">
      <formula>$E$68="2 No"</formula>
    </cfRule>
    <cfRule type="expression" dxfId="594" priority="849">
      <formula>$E$68="3 N/A"</formula>
    </cfRule>
  </conditionalFormatting>
  <conditionalFormatting sqref="E72">
    <cfRule type="cellIs" dxfId="593" priority="820" operator="equal">
      <formula>"1 Yes"</formula>
    </cfRule>
    <cfRule type="cellIs" dxfId="592" priority="821" operator="equal">
      <formula>"2 No"</formula>
    </cfRule>
  </conditionalFormatting>
  <conditionalFormatting sqref="E72">
    <cfRule type="containsBlanks" dxfId="591" priority="822">
      <formula>LEN(TRIM(E72))=0</formula>
    </cfRule>
  </conditionalFormatting>
  <conditionalFormatting sqref="D73:D77 D89:D92">
    <cfRule type="expression" dxfId="590" priority="817">
      <formula>#REF!="NA"</formula>
    </cfRule>
  </conditionalFormatting>
  <conditionalFormatting sqref="E73">
    <cfRule type="cellIs" dxfId="589" priority="814" operator="equal">
      <formula>"2 No"</formula>
    </cfRule>
    <cfRule type="cellIs" dxfId="588" priority="815" operator="equal">
      <formula>"3 No"</formula>
    </cfRule>
    <cfRule type="containsBlanks" dxfId="587" priority="816">
      <formula>LEN(TRIM(E73))=0</formula>
    </cfRule>
  </conditionalFormatting>
  <conditionalFormatting sqref="E75:E76">
    <cfRule type="expression" dxfId="586" priority="772">
      <formula>$E$74="Y"</formula>
    </cfRule>
  </conditionalFormatting>
  <conditionalFormatting sqref="E76 E74">
    <cfRule type="expression" dxfId="585" priority="779">
      <formula>$E$75="Y"</formula>
    </cfRule>
  </conditionalFormatting>
  <conditionalFormatting sqref="E74:E75">
    <cfRule type="expression" dxfId="584" priority="819">
      <formula>$E$76="Y"</formula>
    </cfRule>
  </conditionalFormatting>
  <conditionalFormatting sqref="E78">
    <cfRule type="cellIs" dxfId="583" priority="802" operator="equal">
      <formula>"2 No"</formula>
    </cfRule>
    <cfRule type="cellIs" dxfId="582" priority="803" operator="equal">
      <formula>"3 No"</formula>
    </cfRule>
  </conditionalFormatting>
  <conditionalFormatting sqref="E78">
    <cfRule type="containsBlanks" dxfId="581" priority="799">
      <formula>LEN(TRIM(E78))=0</formula>
    </cfRule>
  </conditionalFormatting>
  <conditionalFormatting sqref="E79:E83">
    <cfRule type="expression" dxfId="580" priority="800">
      <formula>$E$78=""</formula>
    </cfRule>
    <cfRule type="expression" dxfId="579" priority="801">
      <formula>$E$78="1 Yes"</formula>
    </cfRule>
    <cfRule type="expression" dxfId="578" priority="804">
      <formula>$E$78="2 No"</formula>
    </cfRule>
    <cfRule type="expression" dxfId="577" priority="805">
      <formula>$E$78="3 N/A"</formula>
    </cfRule>
  </conditionalFormatting>
  <conditionalFormatting sqref="E80:E82">
    <cfRule type="expression" dxfId="576" priority="795">
      <formula>$E$79="Y"</formula>
    </cfRule>
  </conditionalFormatting>
  <conditionalFormatting sqref="E79 E81:E82">
    <cfRule type="expression" dxfId="575" priority="796">
      <formula>$E$80="Y"</formula>
    </cfRule>
  </conditionalFormatting>
  <conditionalFormatting sqref="E79:E80 E82">
    <cfRule type="expression" dxfId="574" priority="797">
      <formula>$E$81="Y"</formula>
    </cfRule>
  </conditionalFormatting>
  <conditionalFormatting sqref="E79:E81">
    <cfRule type="expression" dxfId="573" priority="798">
      <formula>$E$82="Y"</formula>
    </cfRule>
  </conditionalFormatting>
  <conditionalFormatting sqref="E84">
    <cfRule type="cellIs" dxfId="572" priority="792" operator="equal">
      <formula>"2 No"</formula>
    </cfRule>
    <cfRule type="cellIs" dxfId="571" priority="793" operator="equal">
      <formula>"3 No"</formula>
    </cfRule>
  </conditionalFormatting>
  <conditionalFormatting sqref="E84">
    <cfRule type="containsBlanks" dxfId="570" priority="789">
      <formula>LEN(TRIM(E84))=0</formula>
    </cfRule>
  </conditionalFormatting>
  <conditionalFormatting sqref="E86:E87">
    <cfRule type="expression" dxfId="569" priority="544">
      <formula>$E$85="Y"</formula>
    </cfRule>
  </conditionalFormatting>
  <conditionalFormatting sqref="E85:E86">
    <cfRule type="expression" dxfId="568" priority="784">
      <formula>$E$87="Y"</formula>
    </cfRule>
  </conditionalFormatting>
  <conditionalFormatting sqref="E85 E87">
    <cfRule type="expression" dxfId="567" priority="721">
      <formula>$E$86="Y"</formula>
    </cfRule>
  </conditionalFormatting>
  <conditionalFormatting sqref="E89">
    <cfRule type="cellIs" dxfId="566" priority="774" operator="equal">
      <formula>"2 No"</formula>
    </cfRule>
    <cfRule type="cellIs" dxfId="565" priority="775" operator="equal">
      <formula>"3 No"</formula>
    </cfRule>
    <cfRule type="containsBlanks" dxfId="564" priority="776">
      <formula>LEN(TRIM(E89))=0</formula>
    </cfRule>
  </conditionalFormatting>
  <conditionalFormatting sqref="E91">
    <cfRule type="expression" dxfId="563" priority="769">
      <formula>$E$90="Y"</formula>
    </cfRule>
  </conditionalFormatting>
  <conditionalFormatting sqref="E90">
    <cfRule type="expression" dxfId="562" priority="770">
      <formula>$E$91="Y"</formula>
    </cfRule>
  </conditionalFormatting>
  <conditionalFormatting sqref="I21">
    <cfRule type="expression" dxfId="561" priority="27">
      <formula>$E$21="No"</formula>
    </cfRule>
  </conditionalFormatting>
  <conditionalFormatting sqref="E74:E77">
    <cfRule type="expression" dxfId="560" priority="18440">
      <formula>$E$73=""</formula>
    </cfRule>
    <cfRule type="expression" dxfId="559" priority="19290">
      <formula>$E$73="1 Yes"</formula>
    </cfRule>
    <cfRule type="expression" dxfId="558" priority="19294">
      <formula>$E$73=""</formula>
    </cfRule>
    <cfRule type="expression" dxfId="557" priority="19295">
      <formula>$E$73="2 No"</formula>
    </cfRule>
  </conditionalFormatting>
  <conditionalFormatting sqref="E90:E92">
    <cfRule type="expression" dxfId="556" priority="771">
      <formula>$E$89=""</formula>
    </cfRule>
    <cfRule type="expression" dxfId="555" priority="780">
      <formula>$E$89="1 Yes"</formula>
    </cfRule>
    <cfRule type="expression" dxfId="554" priority="19296">
      <formula>$E$89="2 No"</formula>
    </cfRule>
  </conditionalFormatting>
  <conditionalFormatting sqref="D93:D96">
    <cfRule type="expression" dxfId="553" priority="767">
      <formula>#REF!="NA"</formula>
    </cfRule>
  </conditionalFormatting>
  <conditionalFormatting sqref="E93">
    <cfRule type="cellIs" dxfId="552" priority="763" operator="equal">
      <formula>"2 No"</formula>
    </cfRule>
    <cfRule type="cellIs" dxfId="551" priority="764" operator="equal">
      <formula>"3 No"</formula>
    </cfRule>
    <cfRule type="containsBlanks" dxfId="550" priority="765">
      <formula>LEN(TRIM(E93))=0</formula>
    </cfRule>
  </conditionalFormatting>
  <conditionalFormatting sqref="E95">
    <cfRule type="expression" dxfId="549" priority="760">
      <formula>$E$94="Y"</formula>
    </cfRule>
  </conditionalFormatting>
  <conditionalFormatting sqref="E94">
    <cfRule type="expression" dxfId="548" priority="761">
      <formula>$E$95="Y"</formula>
    </cfRule>
  </conditionalFormatting>
  <conditionalFormatting sqref="E94:E96">
    <cfRule type="expression" dxfId="547" priority="762">
      <formula>$E$93=""</formula>
    </cfRule>
    <cfRule type="expression" dxfId="546" priority="766">
      <formula>$E$93="1 Yes"</formula>
    </cfRule>
    <cfRule type="expression" dxfId="545" priority="768">
      <formula>$E$93="2 No"</formula>
    </cfRule>
  </conditionalFormatting>
  <conditionalFormatting sqref="E97">
    <cfRule type="cellIs" dxfId="544" priority="758" operator="equal">
      <formula>"2 No"</formula>
    </cfRule>
    <cfRule type="cellIs" dxfId="543" priority="759" operator="equal">
      <formula>"3 No"</formula>
    </cfRule>
  </conditionalFormatting>
  <conditionalFormatting sqref="E97">
    <cfRule type="containsBlanks" dxfId="542" priority="755">
      <formula>LEN(TRIM(E97))=0</formula>
    </cfRule>
  </conditionalFormatting>
  <conditionalFormatting sqref="E99:E100">
    <cfRule type="expression" dxfId="541" priority="750">
      <formula>$E$98="Y"</formula>
    </cfRule>
  </conditionalFormatting>
  <conditionalFormatting sqref="E98:E99">
    <cfRule type="expression" dxfId="540" priority="752">
      <formula>$E$100="Y"</formula>
    </cfRule>
  </conditionalFormatting>
  <conditionalFormatting sqref="E98 E100 E113">
    <cfRule type="expression" dxfId="539" priority="751">
      <formula>$E$99="Y"</formula>
    </cfRule>
  </conditionalFormatting>
  <conditionalFormatting sqref="E98:E101">
    <cfRule type="expression" dxfId="538" priority="753">
      <formula>$E$97=""</formula>
    </cfRule>
    <cfRule type="expression" dxfId="537" priority="754">
      <formula>$E$97="1 Yes"</formula>
    </cfRule>
    <cfRule type="expression" dxfId="536" priority="756">
      <formula>$E$97="2 No"</formula>
    </cfRule>
    <cfRule type="expression" dxfId="535" priority="757">
      <formula>$E$97="3 No"</formula>
    </cfRule>
  </conditionalFormatting>
  <conditionalFormatting sqref="E174">
    <cfRule type="cellIs" dxfId="534" priority="737" operator="equal">
      <formula>"1 Yes"</formula>
    </cfRule>
    <cfRule type="cellIs" dxfId="533" priority="743" operator="equal">
      <formula>"2 Yes"</formula>
    </cfRule>
    <cfRule type="cellIs" dxfId="532" priority="744" operator="equal">
      <formula>"3 No"</formula>
    </cfRule>
    <cfRule type="cellIs" dxfId="531" priority="745" operator="equal">
      <formula>"4 No"</formula>
    </cfRule>
    <cfRule type="cellIs" dxfId="530" priority="746" operator="equal">
      <formula>"5 No"</formula>
    </cfRule>
    <cfRule type="cellIs" dxfId="529" priority="747" operator="equal">
      <formula>"6 No"</formula>
    </cfRule>
  </conditionalFormatting>
  <conditionalFormatting sqref="E174">
    <cfRule type="containsBlanks" dxfId="528" priority="748">
      <formula>LEN(TRIM(E174))=0</formula>
    </cfRule>
  </conditionalFormatting>
  <conditionalFormatting sqref="E176:E177">
    <cfRule type="expression" dxfId="527" priority="546">
      <formula>$E$175="Y"</formula>
    </cfRule>
  </conditionalFormatting>
  <conditionalFormatting sqref="E175:E176">
    <cfRule type="expression" dxfId="526" priority="730">
      <formula>$E$177="Y"</formula>
    </cfRule>
  </conditionalFormatting>
  <conditionalFormatting sqref="E175:E178">
    <cfRule type="expression" dxfId="525" priority="734">
      <formula>$E$174=""</formula>
    </cfRule>
    <cfRule type="expression" dxfId="524" priority="735">
      <formula>$E$174="1 Yes"</formula>
    </cfRule>
    <cfRule type="expression" dxfId="523" priority="736">
      <formula>$E$174="2 Yes"</formula>
    </cfRule>
    <cfRule type="expression" dxfId="522" priority="738">
      <formula>$E$174="3 No"</formula>
    </cfRule>
    <cfRule type="expression" dxfId="521" priority="739">
      <formula>$E$174="4 No"</formula>
    </cfRule>
    <cfRule type="expression" dxfId="520" priority="740">
      <formula>$E$174="5 No"</formula>
    </cfRule>
    <cfRule type="expression" dxfId="519" priority="741">
      <formula>$E$174="6 No"</formula>
    </cfRule>
  </conditionalFormatting>
  <conditionalFormatting sqref="E184">
    <cfRule type="cellIs" dxfId="518" priority="728" operator="equal">
      <formula>"2 No"</formula>
    </cfRule>
    <cfRule type="cellIs" dxfId="517" priority="729" operator="equal">
      <formula>"3 No"</formula>
    </cfRule>
  </conditionalFormatting>
  <conditionalFormatting sqref="E184">
    <cfRule type="containsBlanks" dxfId="516" priority="725">
      <formula>LEN(TRIM(E184))=0</formula>
    </cfRule>
  </conditionalFormatting>
  <conditionalFormatting sqref="E186">
    <cfRule type="expression" dxfId="515" priority="542">
      <formula>$E$185="Y"</formula>
    </cfRule>
  </conditionalFormatting>
  <conditionalFormatting sqref="E185">
    <cfRule type="expression" dxfId="514" priority="52">
      <formula>$E$186="Y"</formula>
    </cfRule>
  </conditionalFormatting>
  <conditionalFormatting sqref="D188:D192">
    <cfRule type="expression" dxfId="513" priority="717">
      <formula>#REF!="NA"</formula>
    </cfRule>
  </conditionalFormatting>
  <conditionalFormatting sqref="E188">
    <cfRule type="cellIs" dxfId="512" priority="714" operator="equal">
      <formula>"2 No"</formula>
    </cfRule>
    <cfRule type="cellIs" dxfId="511" priority="715" operator="equal">
      <formula>"3 No"</formula>
    </cfRule>
    <cfRule type="containsBlanks" dxfId="510" priority="716">
      <formula>LEN(TRIM(E188))=0</formula>
    </cfRule>
  </conditionalFormatting>
  <conditionalFormatting sqref="E189:E192">
    <cfRule type="expression" dxfId="509" priority="711">
      <formula>$E$188=""</formula>
    </cfRule>
    <cfRule type="expression" dxfId="508" priority="712">
      <formula>$E$188="1 Yes"</formula>
    </cfRule>
    <cfRule type="expression" dxfId="507" priority="713">
      <formula>$E$188="2 No"</formula>
    </cfRule>
  </conditionalFormatting>
  <conditionalFormatting sqref="E190:E191">
    <cfRule type="expression" dxfId="506" priority="708">
      <formula>$E$189="Y"</formula>
    </cfRule>
  </conditionalFormatting>
  <conditionalFormatting sqref="E189 E191">
    <cfRule type="expression" dxfId="505" priority="709">
      <formula>$E$190="Y"</formula>
    </cfRule>
  </conditionalFormatting>
  <conditionalFormatting sqref="E189:E190">
    <cfRule type="expression" dxfId="504" priority="710">
      <formula>$E$191="Y"</formula>
    </cfRule>
  </conditionalFormatting>
  <conditionalFormatting sqref="D102:D105">
    <cfRule type="expression" dxfId="503" priority="706">
      <formula>#REF!="NA"</formula>
    </cfRule>
  </conditionalFormatting>
  <conditionalFormatting sqref="E102">
    <cfRule type="cellIs" dxfId="502" priority="702" operator="equal">
      <formula>"2 No"</formula>
    </cfRule>
    <cfRule type="cellIs" dxfId="501" priority="703" operator="equal">
      <formula>"3 No"</formula>
    </cfRule>
    <cfRule type="containsBlanks" dxfId="500" priority="704">
      <formula>LEN(TRIM(E102))=0</formula>
    </cfRule>
  </conditionalFormatting>
  <conditionalFormatting sqref="E104">
    <cfRule type="expression" dxfId="499" priority="699">
      <formula>$E$103="Y"</formula>
    </cfRule>
  </conditionalFormatting>
  <conditionalFormatting sqref="E103">
    <cfRule type="expression" dxfId="498" priority="700">
      <formula>$E$104="Y"</formula>
    </cfRule>
  </conditionalFormatting>
  <conditionalFormatting sqref="E103:E105">
    <cfRule type="expression" dxfId="497" priority="701">
      <formula>$E$102=""</formula>
    </cfRule>
    <cfRule type="expression" dxfId="496" priority="705">
      <formula>$E$102="1 Yes"</formula>
    </cfRule>
    <cfRule type="expression" dxfId="495" priority="707">
      <formula>$E$102="2 No"</formula>
    </cfRule>
  </conditionalFormatting>
  <conditionalFormatting sqref="D106:D109">
    <cfRule type="expression" dxfId="494" priority="697">
      <formula>#REF!="NA"</formula>
    </cfRule>
  </conditionalFormatting>
  <conditionalFormatting sqref="E106">
    <cfRule type="cellIs" dxfId="493" priority="693" operator="equal">
      <formula>"2 No"</formula>
    </cfRule>
    <cfRule type="cellIs" dxfId="492" priority="694" operator="equal">
      <formula>"3 No"</formula>
    </cfRule>
    <cfRule type="containsBlanks" dxfId="491" priority="695">
      <formula>LEN(TRIM(E106))=0</formula>
    </cfRule>
  </conditionalFormatting>
  <conditionalFormatting sqref="E108">
    <cfRule type="expression" dxfId="490" priority="690">
      <formula>$E$107="Y"</formula>
    </cfRule>
  </conditionalFormatting>
  <conditionalFormatting sqref="E107">
    <cfRule type="expression" dxfId="489" priority="691">
      <formula>$E$108="Y"</formula>
    </cfRule>
  </conditionalFormatting>
  <conditionalFormatting sqref="E107:E109">
    <cfRule type="expression" dxfId="488" priority="692">
      <formula>$E$106=""</formula>
    </cfRule>
    <cfRule type="expression" dxfId="487" priority="696">
      <formula>$E$106="1 Yes"</formula>
    </cfRule>
    <cfRule type="expression" dxfId="486" priority="698">
      <formula>$E$106="2 No"</formula>
    </cfRule>
  </conditionalFormatting>
  <conditionalFormatting sqref="E110">
    <cfRule type="cellIs" dxfId="485" priority="688" operator="equal">
      <formula>"2 No"</formula>
    </cfRule>
    <cfRule type="cellIs" dxfId="484" priority="689" operator="equal">
      <formula>"3 No"</formula>
    </cfRule>
  </conditionalFormatting>
  <conditionalFormatting sqref="E110">
    <cfRule type="containsBlanks" dxfId="483" priority="685">
      <formula>LEN(TRIM(E110))=0</formula>
    </cfRule>
  </conditionalFormatting>
  <conditionalFormatting sqref="E112:E113">
    <cfRule type="expression" dxfId="482" priority="680">
      <formula>$E$111="Y"</formula>
    </cfRule>
  </conditionalFormatting>
  <conditionalFormatting sqref="E111:E112">
    <cfRule type="expression" dxfId="481" priority="682">
      <formula>$E$113="Y"</formula>
    </cfRule>
  </conditionalFormatting>
  <conditionalFormatting sqref="E111 E113">
    <cfRule type="expression" dxfId="480" priority="681">
      <formula>$E$112="Y"</formula>
    </cfRule>
  </conditionalFormatting>
  <conditionalFormatting sqref="E111:E114">
    <cfRule type="expression" dxfId="479" priority="683">
      <formula>$E$110=""</formula>
    </cfRule>
    <cfRule type="expression" dxfId="478" priority="684">
      <formula>$E$110="1 Yes"</formula>
    </cfRule>
    <cfRule type="expression" dxfId="477" priority="686">
      <formula>$E$110="2 No"</formula>
    </cfRule>
    <cfRule type="expression" dxfId="476" priority="687">
      <formula>$E$110="3 No"</formula>
    </cfRule>
  </conditionalFormatting>
  <conditionalFormatting sqref="E59">
    <cfRule type="cellIs" dxfId="475" priority="678" operator="equal">
      <formula>"2 No"</formula>
    </cfRule>
  </conditionalFormatting>
  <conditionalFormatting sqref="E59">
    <cfRule type="containsBlanks" dxfId="474" priority="677">
      <formula>LEN(TRIM(E59))=0</formula>
    </cfRule>
  </conditionalFormatting>
  <conditionalFormatting sqref="E60">
    <cfRule type="expression" dxfId="473" priority="673">
      <formula>$E61="Y"</formula>
    </cfRule>
  </conditionalFormatting>
  <conditionalFormatting sqref="E61">
    <cfRule type="expression" dxfId="472" priority="672">
      <formula>$E60="Y"</formula>
    </cfRule>
  </conditionalFormatting>
  <conditionalFormatting sqref="E60:E62">
    <cfRule type="expression" dxfId="471" priority="675">
      <formula>$E$59="1 Yes"</formula>
    </cfRule>
    <cfRule type="expression" dxfId="470" priority="676">
      <formula>$E$59="2 No"</formula>
    </cfRule>
    <cfRule type="expression" dxfId="469" priority="679">
      <formula>$E$59="3 N/A"</formula>
    </cfRule>
  </conditionalFormatting>
  <conditionalFormatting sqref="E115">
    <cfRule type="cellIs" dxfId="468" priority="670" operator="equal">
      <formula>"2 No"</formula>
    </cfRule>
  </conditionalFormatting>
  <conditionalFormatting sqref="E115">
    <cfRule type="containsBlanks" dxfId="467" priority="669">
      <formula>LEN(TRIM(E115))=0</formula>
    </cfRule>
  </conditionalFormatting>
  <conditionalFormatting sqref="E116">
    <cfRule type="expression" dxfId="466" priority="665">
      <formula>$E$117="Y"</formula>
    </cfRule>
  </conditionalFormatting>
  <conditionalFormatting sqref="E117">
    <cfRule type="expression" dxfId="465" priority="664">
      <formula>$E$116="Y"</formula>
    </cfRule>
  </conditionalFormatting>
  <conditionalFormatting sqref="E116:E118">
    <cfRule type="expression" dxfId="464" priority="666">
      <formula>$E$115=""</formula>
    </cfRule>
    <cfRule type="expression" dxfId="463" priority="667">
      <formula>$E$115="1 Yes"</formula>
    </cfRule>
    <cfRule type="expression" dxfId="462" priority="668">
      <formula>$E$115="2 No"</formula>
    </cfRule>
    <cfRule type="expression" dxfId="461" priority="671">
      <formula>$E$115="3 N/A"</formula>
    </cfRule>
  </conditionalFormatting>
  <conditionalFormatting sqref="E119">
    <cfRule type="cellIs" dxfId="460" priority="662" operator="equal">
      <formula>"2 No"</formula>
    </cfRule>
    <cfRule type="cellIs" dxfId="459" priority="663" operator="equal">
      <formula>"3 No"</formula>
    </cfRule>
  </conditionalFormatting>
  <conditionalFormatting sqref="E119">
    <cfRule type="containsBlanks" dxfId="458" priority="661">
      <formula>LEN(TRIM(E119))=0</formula>
    </cfRule>
  </conditionalFormatting>
  <conditionalFormatting sqref="E120">
    <cfRule type="cellIs" dxfId="457" priority="658" operator="equal">
      <formula>"2 No"</formula>
    </cfRule>
    <cfRule type="cellIs" dxfId="456" priority="659" operator="equal">
      <formula>"3 No"</formula>
    </cfRule>
  </conditionalFormatting>
  <conditionalFormatting sqref="E120">
    <cfRule type="containsBlanks" dxfId="455" priority="655">
      <formula>LEN(TRIM(E120))=0</formula>
    </cfRule>
  </conditionalFormatting>
  <conditionalFormatting sqref="E122:E124">
    <cfRule type="expression" dxfId="454" priority="649">
      <formula>$E$121="Y"</formula>
    </cfRule>
  </conditionalFormatting>
  <conditionalFormatting sqref="E121:E123">
    <cfRule type="expression" dxfId="453" priority="652">
      <formula>$E$124="Y"</formula>
    </cfRule>
  </conditionalFormatting>
  <conditionalFormatting sqref="E121:E122 E124">
    <cfRule type="expression" dxfId="452" priority="651">
      <formula>$E$123="Y"</formula>
    </cfRule>
  </conditionalFormatting>
  <conditionalFormatting sqref="E121:E125">
    <cfRule type="expression" dxfId="451" priority="653">
      <formula>$E$120=""</formula>
    </cfRule>
    <cfRule type="expression" dxfId="450" priority="654">
      <formula>$E$120="1 Yes"</formula>
    </cfRule>
    <cfRule type="expression" dxfId="449" priority="656">
      <formula>$E$120="2 No"</formula>
    </cfRule>
    <cfRule type="expression" dxfId="448" priority="657">
      <formula>$E$120="3 No"</formula>
    </cfRule>
  </conditionalFormatting>
  <conditionalFormatting sqref="E121 E123:E124">
    <cfRule type="expression" dxfId="447" priority="650">
      <formula>$E$122="Y"</formula>
    </cfRule>
  </conditionalFormatting>
  <conditionalFormatting sqref="E126">
    <cfRule type="cellIs" dxfId="446" priority="647" operator="equal">
      <formula>"2 No"</formula>
    </cfRule>
    <cfRule type="cellIs" dxfId="445" priority="648" operator="equal">
      <formula>"3 No"</formula>
    </cfRule>
  </conditionalFormatting>
  <conditionalFormatting sqref="E126">
    <cfRule type="containsBlanks" dxfId="444" priority="646">
      <formula>LEN(TRIM(E126))=0</formula>
    </cfRule>
  </conditionalFormatting>
  <conditionalFormatting sqref="D127:D131">
    <cfRule type="expression" dxfId="443" priority="640">
      <formula>#REF!="NA"</formula>
    </cfRule>
  </conditionalFormatting>
  <conditionalFormatting sqref="E127">
    <cfRule type="cellIs" dxfId="442" priority="637" operator="equal">
      <formula>"2 No"</formula>
    </cfRule>
    <cfRule type="cellIs" dxfId="441" priority="638" operator="equal">
      <formula>"3 No"</formula>
    </cfRule>
    <cfRule type="containsBlanks" dxfId="440" priority="639">
      <formula>LEN(TRIM(E127))=0</formula>
    </cfRule>
  </conditionalFormatting>
  <conditionalFormatting sqref="E129:E130">
    <cfRule type="expression" dxfId="439" priority="636">
      <formula>$E$128="Y"</formula>
    </cfRule>
  </conditionalFormatting>
  <conditionalFormatting sqref="E130 E128">
    <cfRule type="expression" dxfId="438" priority="641">
      <formula>$E$129="Y"</formula>
    </cfRule>
  </conditionalFormatting>
  <conditionalFormatting sqref="E128:E129">
    <cfRule type="expression" dxfId="437" priority="642">
      <formula>$E$130="Y"</formula>
    </cfRule>
  </conditionalFormatting>
  <conditionalFormatting sqref="E128:E131">
    <cfRule type="expression" dxfId="436" priority="643">
      <formula>$E$127=""</formula>
    </cfRule>
    <cfRule type="expression" dxfId="435" priority="644">
      <formula>$E$127="1 Yes"</formula>
    </cfRule>
    <cfRule type="expression" dxfId="434" priority="645">
      <formula>$E$127="2 No"</formula>
    </cfRule>
  </conditionalFormatting>
  <conditionalFormatting sqref="D132:D135">
    <cfRule type="expression" dxfId="433" priority="633">
      <formula>#REF!="NA"</formula>
    </cfRule>
  </conditionalFormatting>
  <conditionalFormatting sqref="E132">
    <cfRule type="cellIs" dxfId="432" priority="629" operator="equal">
      <formula>"2 No"</formula>
    </cfRule>
    <cfRule type="cellIs" dxfId="431" priority="630" operator="equal">
      <formula>"3 No"</formula>
    </cfRule>
    <cfRule type="containsBlanks" dxfId="430" priority="631">
      <formula>LEN(TRIM(E132))=0</formula>
    </cfRule>
  </conditionalFormatting>
  <conditionalFormatting sqref="E134">
    <cfRule type="expression" dxfId="429" priority="626">
      <formula>$E$133="Y"</formula>
    </cfRule>
  </conditionalFormatting>
  <conditionalFormatting sqref="E133">
    <cfRule type="expression" dxfId="428" priority="627">
      <formula>$E$134="Y"</formula>
    </cfRule>
  </conditionalFormatting>
  <conditionalFormatting sqref="E133:E135">
    <cfRule type="expression" dxfId="427" priority="628">
      <formula>$E$132=""</formula>
    </cfRule>
    <cfRule type="expression" dxfId="426" priority="632">
      <formula>$E$132="1 Yes"</formula>
    </cfRule>
    <cfRule type="expression" dxfId="425" priority="634">
      <formula>$E$132="2 No"</formula>
    </cfRule>
  </conditionalFormatting>
  <conditionalFormatting sqref="D136:D139">
    <cfRule type="expression" dxfId="424" priority="624">
      <formula>#REF!="NA"</formula>
    </cfRule>
  </conditionalFormatting>
  <conditionalFormatting sqref="E136">
    <cfRule type="cellIs" dxfId="423" priority="620" operator="equal">
      <formula>"2 No"</formula>
    </cfRule>
    <cfRule type="cellIs" dxfId="422" priority="621" operator="equal">
      <formula>"3 No"</formula>
    </cfRule>
    <cfRule type="containsBlanks" dxfId="421" priority="622">
      <formula>LEN(TRIM(E136))=0</formula>
    </cfRule>
  </conditionalFormatting>
  <conditionalFormatting sqref="E138">
    <cfRule type="expression" dxfId="420" priority="617">
      <formula>$E$137="Y"</formula>
    </cfRule>
  </conditionalFormatting>
  <conditionalFormatting sqref="E137">
    <cfRule type="expression" dxfId="419" priority="618">
      <formula>$E$138="Y"</formula>
    </cfRule>
  </conditionalFormatting>
  <conditionalFormatting sqref="E137:E139">
    <cfRule type="expression" dxfId="418" priority="619">
      <formula>$E$136=""</formula>
    </cfRule>
    <cfRule type="expression" dxfId="417" priority="623">
      <formula>$E$136="1 Yes"</formula>
    </cfRule>
    <cfRule type="expression" dxfId="416" priority="625">
      <formula>$E$136="2 No"</formula>
    </cfRule>
  </conditionalFormatting>
  <conditionalFormatting sqref="E140">
    <cfRule type="cellIs" dxfId="415" priority="615" operator="equal">
      <formula>"2 No"</formula>
    </cfRule>
  </conditionalFormatting>
  <conditionalFormatting sqref="E140">
    <cfRule type="containsBlanks" dxfId="414" priority="614">
      <formula>LEN(TRIM(E140))=0</formula>
    </cfRule>
  </conditionalFormatting>
  <conditionalFormatting sqref="E141">
    <cfRule type="expression" dxfId="413" priority="610">
      <formula>$E$142="Y"</formula>
    </cfRule>
  </conditionalFormatting>
  <conditionalFormatting sqref="E142">
    <cfRule type="expression" dxfId="412" priority="609">
      <formula>$E$141="Y"</formula>
    </cfRule>
  </conditionalFormatting>
  <conditionalFormatting sqref="E141:E143">
    <cfRule type="expression" dxfId="411" priority="611">
      <formula>$E$140=""</formula>
    </cfRule>
    <cfRule type="expression" dxfId="410" priority="612">
      <formula>$E$140="1 Yes"</formula>
    </cfRule>
    <cfRule type="expression" dxfId="409" priority="613">
      <formula>$E$140="2 No"</formula>
    </cfRule>
    <cfRule type="expression" dxfId="408" priority="616">
      <formula>$E$140="3 N/A"</formula>
    </cfRule>
  </conditionalFormatting>
  <conditionalFormatting sqref="E144">
    <cfRule type="cellIs" dxfId="407" priority="607" operator="equal">
      <formula>"2 No"</formula>
    </cfRule>
    <cfRule type="cellIs" dxfId="406" priority="608" operator="equal">
      <formula>"3 No"</formula>
    </cfRule>
  </conditionalFormatting>
  <conditionalFormatting sqref="E144">
    <cfRule type="containsBlanks" dxfId="405" priority="606">
      <formula>LEN(TRIM(E144))=0</formula>
    </cfRule>
  </conditionalFormatting>
  <conditionalFormatting sqref="E145">
    <cfRule type="cellIs" dxfId="404" priority="604" operator="equal">
      <formula>"2 No"</formula>
    </cfRule>
    <cfRule type="cellIs" dxfId="403" priority="605" operator="equal">
      <formula>"3 No"</formula>
    </cfRule>
  </conditionalFormatting>
  <conditionalFormatting sqref="E145">
    <cfRule type="containsBlanks" dxfId="402" priority="603">
      <formula>LEN(TRIM(E145))=0</formula>
    </cfRule>
  </conditionalFormatting>
  <conditionalFormatting sqref="E146">
    <cfRule type="cellIs" dxfId="401" priority="599" operator="equal">
      <formula>"2 No"</formula>
    </cfRule>
    <cfRule type="cellIs" dxfId="400" priority="600" operator="equal">
      <formula>"3 No"</formula>
    </cfRule>
  </conditionalFormatting>
  <conditionalFormatting sqref="E146">
    <cfRule type="containsBlanks" dxfId="399" priority="596">
      <formula>LEN(TRIM(E146))=0</formula>
    </cfRule>
  </conditionalFormatting>
  <conditionalFormatting sqref="E147:E151">
    <cfRule type="expression" dxfId="398" priority="597">
      <formula>$E$146=""</formula>
    </cfRule>
    <cfRule type="expression" dxfId="397" priority="598">
      <formula>$E$146="1 Yes"</formula>
    </cfRule>
    <cfRule type="expression" dxfId="396" priority="601">
      <formula>$E$146="2 No"</formula>
    </cfRule>
    <cfRule type="expression" dxfId="395" priority="602">
      <formula>$E$146="3 N/A"</formula>
    </cfRule>
  </conditionalFormatting>
  <conditionalFormatting sqref="E148:E150">
    <cfRule type="expression" dxfId="394" priority="592">
      <formula>$E$147="Y"</formula>
    </cfRule>
  </conditionalFormatting>
  <conditionalFormatting sqref="E147 E149:E150">
    <cfRule type="expression" dxfId="393" priority="593">
      <formula>$E$148="Y"</formula>
    </cfRule>
  </conditionalFormatting>
  <conditionalFormatting sqref="E147:E148 E150">
    <cfRule type="expression" dxfId="392" priority="594">
      <formula>$E$149="Y"</formula>
    </cfRule>
  </conditionalFormatting>
  <conditionalFormatting sqref="E147:E149">
    <cfRule type="expression" dxfId="391" priority="595">
      <formula>$E$150="Y"</formula>
    </cfRule>
  </conditionalFormatting>
  <conditionalFormatting sqref="E152">
    <cfRule type="cellIs" dxfId="390" priority="588" operator="equal">
      <formula>"2 No"</formula>
    </cfRule>
    <cfRule type="cellIs" dxfId="389" priority="589" operator="equal">
      <formula>"3 No"</formula>
    </cfRule>
  </conditionalFormatting>
  <conditionalFormatting sqref="E152">
    <cfRule type="containsBlanks" dxfId="388" priority="585">
      <formula>LEN(TRIM(E152))=0</formula>
    </cfRule>
  </conditionalFormatting>
  <conditionalFormatting sqref="E153:E157">
    <cfRule type="expression" dxfId="387" priority="586">
      <formula>$E$152=""</formula>
    </cfRule>
    <cfRule type="expression" dxfId="386" priority="587">
      <formula>$E$152="1 Yes"</formula>
    </cfRule>
    <cfRule type="expression" dxfId="385" priority="590">
      <formula>$E$152="2 No"</formula>
    </cfRule>
    <cfRule type="expression" dxfId="384" priority="591">
      <formula>$E$152="3 N/A"</formula>
    </cfRule>
  </conditionalFormatting>
  <conditionalFormatting sqref="E154:E156">
    <cfRule type="expression" dxfId="383" priority="581">
      <formula>$E$153="Y"</formula>
    </cfRule>
  </conditionalFormatting>
  <conditionalFormatting sqref="E153 E155:E156">
    <cfRule type="expression" dxfId="382" priority="582">
      <formula>$E$154="Y"</formula>
    </cfRule>
  </conditionalFormatting>
  <conditionalFormatting sqref="E153:E154 E156">
    <cfRule type="expression" dxfId="381" priority="583">
      <formula>$E$155="Y"</formula>
    </cfRule>
  </conditionalFormatting>
  <conditionalFormatting sqref="E153:E155">
    <cfRule type="expression" dxfId="380" priority="584">
      <formula>$E$156="Y"</formula>
    </cfRule>
  </conditionalFormatting>
  <conditionalFormatting sqref="E158">
    <cfRule type="cellIs" dxfId="379" priority="577" operator="equal">
      <formula>"2 No"</formula>
    </cfRule>
    <cfRule type="cellIs" dxfId="378" priority="578" operator="equal">
      <formula>"3 No"</formula>
    </cfRule>
  </conditionalFormatting>
  <conditionalFormatting sqref="E158">
    <cfRule type="containsBlanks" dxfId="377" priority="574">
      <formula>LEN(TRIM(E158))=0</formula>
    </cfRule>
  </conditionalFormatting>
  <conditionalFormatting sqref="E159:E163">
    <cfRule type="expression" dxfId="376" priority="575">
      <formula>$E$158=""</formula>
    </cfRule>
    <cfRule type="expression" dxfId="375" priority="576">
      <formula>$E$158="1 Yes"</formula>
    </cfRule>
    <cfRule type="expression" dxfId="374" priority="579">
      <formula>$E$158="2 No"</formula>
    </cfRule>
    <cfRule type="expression" dxfId="373" priority="580">
      <formula>$E$158="3 N/A"</formula>
    </cfRule>
  </conditionalFormatting>
  <conditionalFormatting sqref="E160:E162">
    <cfRule type="expression" dxfId="372" priority="570">
      <formula>$E$159="Y"</formula>
    </cfRule>
  </conditionalFormatting>
  <conditionalFormatting sqref="E159 E161:E162">
    <cfRule type="expression" dxfId="371" priority="571">
      <formula>$E$160="Y"</formula>
    </cfRule>
  </conditionalFormatting>
  <conditionalFormatting sqref="E159:E160 E162">
    <cfRule type="expression" dxfId="370" priority="572">
      <formula>$E$161="Y"</formula>
    </cfRule>
  </conditionalFormatting>
  <conditionalFormatting sqref="E159:E161">
    <cfRule type="expression" dxfId="369" priority="573">
      <formula>$E$162="Y"</formula>
    </cfRule>
  </conditionalFormatting>
  <conditionalFormatting sqref="E164">
    <cfRule type="cellIs" dxfId="368" priority="566" operator="equal">
      <formula>"2 No"</formula>
    </cfRule>
    <cfRule type="cellIs" dxfId="367" priority="567" operator="equal">
      <formula>"3 No"</formula>
    </cfRule>
  </conditionalFormatting>
  <conditionalFormatting sqref="E164">
    <cfRule type="containsBlanks" dxfId="366" priority="563">
      <formula>LEN(TRIM(E164))=0</formula>
    </cfRule>
  </conditionalFormatting>
  <conditionalFormatting sqref="E165:E169">
    <cfRule type="expression" dxfId="365" priority="564">
      <formula>$E$164=""</formula>
    </cfRule>
    <cfRule type="expression" dxfId="364" priority="565">
      <formula>$E$164="1 Yes"</formula>
    </cfRule>
    <cfRule type="expression" dxfId="363" priority="568">
      <formula>$E$164="2 No"</formula>
    </cfRule>
    <cfRule type="expression" dxfId="362" priority="569">
      <formula>$E$164="3 N/A"</formula>
    </cfRule>
  </conditionalFormatting>
  <conditionalFormatting sqref="E166:E168">
    <cfRule type="expression" dxfId="361" priority="559">
      <formula>$E$165="Y"</formula>
    </cfRule>
  </conditionalFormatting>
  <conditionalFormatting sqref="E165 E167:E168">
    <cfRule type="expression" dxfId="360" priority="560">
      <formula>$E$166="Y"</formula>
    </cfRule>
  </conditionalFormatting>
  <conditionalFormatting sqref="E165:E166 E168">
    <cfRule type="expression" dxfId="359" priority="561">
      <formula>$E$167="Y"</formula>
    </cfRule>
  </conditionalFormatting>
  <conditionalFormatting sqref="E165:E167">
    <cfRule type="expression" dxfId="358" priority="562">
      <formula>$E$168="Y"</formula>
    </cfRule>
  </conditionalFormatting>
  <conditionalFormatting sqref="E175 E177">
    <cfRule type="expression" dxfId="357" priority="547">
      <formula>$E$176="Y"</formula>
    </cfRule>
  </conditionalFormatting>
  <conditionalFormatting sqref="E85:E88">
    <cfRule type="expression" dxfId="356" priority="785">
      <formula>$E$84=""</formula>
    </cfRule>
    <cfRule type="expression" dxfId="355" priority="786">
      <formula>$E$84="1 Yes"</formula>
    </cfRule>
    <cfRule type="expression" dxfId="354" priority="787">
      <formula>$E$84="2 No"</formula>
    </cfRule>
    <cfRule type="expression" dxfId="353" priority="791">
      <formula>$E$84="3 No"</formula>
    </cfRule>
  </conditionalFormatting>
  <conditionalFormatting sqref="E185:E187">
    <cfRule type="expression" dxfId="352" priority="543">
      <formula>$E$184=""</formula>
    </cfRule>
    <cfRule type="expression" dxfId="351" priority="545">
      <formula>$E$184="1 Yes"</formula>
    </cfRule>
    <cfRule type="expression" dxfId="350" priority="722">
      <formula>$E$184="No, Select Appropriate No Response"</formula>
    </cfRule>
    <cfRule type="expression" dxfId="349" priority="788">
      <formula>$E$184="2 No"</formula>
    </cfRule>
    <cfRule type="expression" dxfId="348" priority="790">
      <formula>$E$184="3 No"</formula>
    </cfRule>
  </conditionalFormatting>
  <conditionalFormatting sqref="L202:DO203">
    <cfRule type="containsBlanks" dxfId="347" priority="19298">
      <formula>LEN(TRIM(L202))=0</formula>
    </cfRule>
  </conditionalFormatting>
  <conditionalFormatting sqref="L204:DO204">
    <cfRule type="cellIs" dxfId="346" priority="525" operator="equal">
      <formula>"2 No"</formula>
    </cfRule>
  </conditionalFormatting>
  <conditionalFormatting sqref="L204:DO204">
    <cfRule type="containsBlanks" dxfId="345" priority="526">
      <formula>LEN(TRIM(L204))=0</formula>
    </cfRule>
  </conditionalFormatting>
  <conditionalFormatting sqref="L194:DO196 L201:DO201">
    <cfRule type="expression" dxfId="344" priority="11139">
      <formula>L$193="1 Yes"</formula>
    </cfRule>
    <cfRule type="expression" dxfId="343" priority="11146">
      <formula>L$193="2 No"</formula>
    </cfRule>
    <cfRule type="expression" dxfId="342" priority="11162">
      <formula>L$193="3 N/A"</formula>
    </cfRule>
  </conditionalFormatting>
  <conditionalFormatting sqref="L207:DO209 L215:DO215">
    <cfRule type="expression" dxfId="341" priority="378">
      <formula>L$206="Yes a."</formula>
    </cfRule>
  </conditionalFormatting>
  <conditionalFormatting sqref="L206:DO206 L208:DO209 L215:DO215">
    <cfRule type="expression" dxfId="340" priority="379">
      <formula>L$207="Yes b."</formula>
    </cfRule>
  </conditionalFormatting>
  <conditionalFormatting sqref="L206:DO210">
    <cfRule type="expression" dxfId="339" priority="515">
      <formula>L$215="Yes e."</formula>
    </cfRule>
  </conditionalFormatting>
  <conditionalFormatting sqref="L205:DO205">
    <cfRule type="containsBlanks" dxfId="338" priority="503">
      <formula>LEN(TRIM(L205))=0</formula>
    </cfRule>
    <cfRule type="cellIs" dxfId="337" priority="509" operator="equal">
      <formula>"3 No"</formula>
    </cfRule>
    <cfRule type="cellIs" dxfId="336" priority="512" operator="equal">
      <formula>"2 No"</formula>
    </cfRule>
  </conditionalFormatting>
  <conditionalFormatting sqref="L310:DO310">
    <cfRule type="containsBlanks" dxfId="335" priority="493">
      <formula>LEN(TRIM(L310))=0</formula>
    </cfRule>
    <cfRule type="cellIs" dxfId="334" priority="501" operator="equal">
      <formula>"2 No"</formula>
    </cfRule>
    <cfRule type="cellIs" dxfId="333" priority="502" operator="equal">
      <formula>"3 No"</formula>
    </cfRule>
  </conditionalFormatting>
  <conditionalFormatting sqref="L334:DO334 L340:DO341">
    <cfRule type="expression" dxfId="332" priority="54">
      <formula>L$333="Yes a."</formula>
    </cfRule>
  </conditionalFormatting>
  <conditionalFormatting sqref="L333:DO333 L340:DO341">
    <cfRule type="expression" dxfId="331" priority="55">
      <formula>L$334="Yes b."</formula>
    </cfRule>
  </conditionalFormatting>
  <conditionalFormatting sqref="L333:DO335 L341:DO341">
    <cfRule type="expression" dxfId="330" priority="56">
      <formula>L$340="Yes c."</formula>
    </cfRule>
  </conditionalFormatting>
  <conditionalFormatting sqref="L333:DO335 L340:DO340">
    <cfRule type="expression" dxfId="329" priority="57">
      <formula>L$341="Yes d."</formula>
    </cfRule>
  </conditionalFormatting>
  <conditionalFormatting sqref="L321:DO321">
    <cfRule type="containsBlanks" dxfId="328" priority="386">
      <formula>LEN(TRIM(L321))=0</formula>
    </cfRule>
  </conditionalFormatting>
  <conditionalFormatting sqref="L321:DO321">
    <cfRule type="cellIs" dxfId="327" priority="384" operator="equal">
      <formula>"3 No"</formula>
    </cfRule>
    <cfRule type="cellIs" dxfId="326" priority="385" operator="equal">
      <formula>"2 No"</formula>
    </cfRule>
  </conditionalFormatting>
  <conditionalFormatting sqref="E321">
    <cfRule type="containsBlanks" dxfId="325" priority="87">
      <formula>LEN(TRIM(E321))=0</formula>
    </cfRule>
  </conditionalFormatting>
  <conditionalFormatting sqref="L206:DO208 L215:DO215">
    <cfRule type="expression" dxfId="324" priority="504">
      <formula>L$209="Yes d."</formula>
    </cfRule>
  </conditionalFormatting>
  <conditionalFormatting sqref="L206:DO207 L209:DO209 L215:DO215">
    <cfRule type="expression" dxfId="323" priority="380">
      <formula>L$208="Yes c."</formula>
    </cfRule>
  </conditionalFormatting>
  <conditionalFormatting sqref="L218:DO219 L225:DO225">
    <cfRule type="expression" dxfId="322" priority="366">
      <formula>L$217="Yes a."</formula>
    </cfRule>
  </conditionalFormatting>
  <conditionalFormatting sqref="L217:DO217 L219:DO219 L225:DO225">
    <cfRule type="expression" dxfId="321" priority="367">
      <formula>L$218="Yes b."</formula>
    </cfRule>
  </conditionalFormatting>
  <conditionalFormatting sqref="L216:DO216">
    <cfRule type="containsBlanks" dxfId="320" priority="369">
      <formula>LEN(TRIM(L216))=0</formula>
    </cfRule>
    <cfRule type="cellIs" dxfId="319" priority="371" operator="equal">
      <formula>"3 No"</formula>
    </cfRule>
    <cfRule type="cellIs" dxfId="318" priority="372" operator="equal">
      <formula>"2 No"</formula>
    </cfRule>
  </conditionalFormatting>
  <conditionalFormatting sqref="L217:DO220">
    <cfRule type="expression" dxfId="317" priority="370">
      <formula>L$225="Yes d."</formula>
    </cfRule>
  </conditionalFormatting>
  <conditionalFormatting sqref="L217:DO218 L225:DO225">
    <cfRule type="expression" dxfId="316" priority="368">
      <formula>L$219="Yes c."</formula>
    </cfRule>
  </conditionalFormatting>
  <conditionalFormatting sqref="L217:DO220 L225:DO225">
    <cfRule type="expression" dxfId="315" priority="374">
      <formula>L$216="1 Yes"</formula>
    </cfRule>
    <cfRule type="expression" dxfId="314" priority="375">
      <formula>L$216="2 No"</formula>
    </cfRule>
    <cfRule type="expression" dxfId="313" priority="377">
      <formula>L$216="3 N/A"</formula>
    </cfRule>
  </conditionalFormatting>
  <conditionalFormatting sqref="L206:DO210 L215:DO215">
    <cfRule type="expression" dxfId="312" priority="516">
      <formula>L$205="1 Yes"</formula>
    </cfRule>
    <cfRule type="expression" dxfId="311" priority="519">
      <formula>L$205="2 No"</formula>
    </cfRule>
    <cfRule type="expression" dxfId="310" priority="520">
      <formula>L$205="3 No"</formula>
    </cfRule>
    <cfRule type="expression" dxfId="309" priority="521">
      <formula>L$205="4 N/A"</formula>
    </cfRule>
  </conditionalFormatting>
  <conditionalFormatting sqref="L228:DO229 L235:DO235">
    <cfRule type="expression" dxfId="308" priority="356">
      <formula>L$227="Yes a."</formula>
    </cfRule>
  </conditionalFormatting>
  <conditionalFormatting sqref="L227:DO227 L229:DO229 L235:DO235">
    <cfRule type="expression" dxfId="307" priority="357">
      <formula>L$228="Yes b."</formula>
    </cfRule>
  </conditionalFormatting>
  <conditionalFormatting sqref="L226:DO226">
    <cfRule type="containsBlanks" dxfId="306" priority="359">
      <formula>LEN(TRIM(L226))=0</formula>
    </cfRule>
    <cfRule type="cellIs" dxfId="305" priority="361" operator="equal">
      <formula>"3 No"</formula>
    </cfRule>
    <cfRule type="cellIs" dxfId="304" priority="362" operator="equal">
      <formula>"2 No"</formula>
    </cfRule>
  </conditionalFormatting>
  <conditionalFormatting sqref="L227:DO230">
    <cfRule type="expression" dxfId="303" priority="360">
      <formula>L$235="Yes d."</formula>
    </cfRule>
  </conditionalFormatting>
  <conditionalFormatting sqref="L227:DO228 L235:DO235">
    <cfRule type="expression" dxfId="302" priority="358">
      <formula>L$229="Yes c."</formula>
    </cfRule>
  </conditionalFormatting>
  <conditionalFormatting sqref="L227:DO230 L235:DO235">
    <cfRule type="expression" dxfId="301" priority="363">
      <formula>L$226="1 Yes"</formula>
    </cfRule>
    <cfRule type="expression" dxfId="300" priority="364">
      <formula>L$226="2 No"</formula>
    </cfRule>
    <cfRule type="expression" dxfId="299" priority="365">
      <formula>L$226="3 N/A"</formula>
    </cfRule>
  </conditionalFormatting>
  <conditionalFormatting sqref="L236:DO236">
    <cfRule type="containsBlanks" dxfId="298" priority="349">
      <formula>LEN(TRIM(L236))=0</formula>
    </cfRule>
  </conditionalFormatting>
  <conditionalFormatting sqref="L236:DO236">
    <cfRule type="cellIs" dxfId="297" priority="348" operator="equal">
      <formula>"2 No"</formula>
    </cfRule>
  </conditionalFormatting>
  <conditionalFormatting sqref="L238:DO239 L245:DO245">
    <cfRule type="expression" dxfId="296" priority="21">
      <formula>L$237="Yes a."</formula>
    </cfRule>
  </conditionalFormatting>
  <conditionalFormatting sqref="L237:DO237 L239:DO239 L245:DO245">
    <cfRule type="expression" dxfId="295" priority="333">
      <formula>L$238="Yes b."</formula>
    </cfRule>
  </conditionalFormatting>
  <conditionalFormatting sqref="L237:DO240">
    <cfRule type="expression" dxfId="294" priority="335">
      <formula>L$245="Yes d."</formula>
    </cfRule>
  </conditionalFormatting>
  <conditionalFormatting sqref="L237:DO238 L245:DO245">
    <cfRule type="expression" dxfId="293" priority="334">
      <formula>L$239="Yes c."</formula>
    </cfRule>
  </conditionalFormatting>
  <conditionalFormatting sqref="L237:DO240 L245:DO245">
    <cfRule type="expression" dxfId="292" priority="336">
      <formula>L$236="1 Yes"</formula>
    </cfRule>
    <cfRule type="expression" dxfId="291" priority="337">
      <formula>L$236="2 No"</formula>
    </cfRule>
    <cfRule type="expression" dxfId="290" priority="338">
      <formula>L$236="3 N/A"</formula>
    </cfRule>
  </conditionalFormatting>
  <conditionalFormatting sqref="L248 DO248 Q248:Z248 BK248:DF248">
    <cfRule type="cellIs" dxfId="289" priority="329" operator="equal">
      <formula>"2 No"</formula>
    </cfRule>
  </conditionalFormatting>
  <conditionalFormatting sqref="L248 DO248 Q248:Z248 BK248:DF248">
    <cfRule type="containsBlanks" dxfId="288" priority="328">
      <formula>LEN(TRIM(L248))=0</formula>
    </cfRule>
  </conditionalFormatting>
  <conditionalFormatting sqref="L250:DO250 L256:DO256">
    <cfRule type="expression" dxfId="287" priority="315">
      <formula>L$249="Yes a."</formula>
    </cfRule>
  </conditionalFormatting>
  <conditionalFormatting sqref="L249:DO249 L256:DO256">
    <cfRule type="expression" dxfId="286" priority="326">
      <formula>L$250="Yes b."</formula>
    </cfRule>
  </conditionalFormatting>
  <conditionalFormatting sqref="L249:DO251">
    <cfRule type="expression" dxfId="285" priority="327">
      <formula>L$256="Yes c."</formula>
    </cfRule>
  </conditionalFormatting>
  <conditionalFormatting sqref="DG248:DM248">
    <cfRule type="cellIs" dxfId="284" priority="325" operator="equal">
      <formula>"2 No"</formula>
    </cfRule>
  </conditionalFormatting>
  <conditionalFormatting sqref="DG248:DM248">
    <cfRule type="containsBlanks" dxfId="283" priority="324">
      <formula>LEN(TRIM(DG248))=0</formula>
    </cfRule>
  </conditionalFormatting>
  <conditionalFormatting sqref="M248:P248">
    <cfRule type="cellIs" dxfId="282" priority="323" operator="equal">
      <formula>"2 No"</formula>
    </cfRule>
  </conditionalFormatting>
  <conditionalFormatting sqref="M248:P248">
    <cfRule type="containsBlanks" dxfId="281" priority="322">
      <formula>LEN(TRIM(M248))=0</formula>
    </cfRule>
  </conditionalFormatting>
  <conditionalFormatting sqref="AA248:BE248">
    <cfRule type="cellIs" dxfId="280" priority="321" operator="equal">
      <formula>"2 No"</formula>
    </cfRule>
  </conditionalFormatting>
  <conditionalFormatting sqref="AA248:BE248">
    <cfRule type="containsBlanks" dxfId="279" priority="320">
      <formula>LEN(TRIM(AA248))=0</formula>
    </cfRule>
  </conditionalFormatting>
  <conditionalFormatting sqref="BF248:BJ248">
    <cfRule type="cellIs" dxfId="278" priority="319" operator="equal">
      <formula>"2 No"</formula>
    </cfRule>
  </conditionalFormatting>
  <conditionalFormatting sqref="BF248:BJ248">
    <cfRule type="containsBlanks" dxfId="277" priority="318">
      <formula>LEN(TRIM(BF248))=0</formula>
    </cfRule>
  </conditionalFormatting>
  <conditionalFormatting sqref="DN248">
    <cfRule type="cellIs" dxfId="276" priority="317" operator="equal">
      <formula>"2 No"</formula>
    </cfRule>
  </conditionalFormatting>
  <conditionalFormatting sqref="DN248">
    <cfRule type="containsBlanks" dxfId="275" priority="316">
      <formula>LEN(TRIM(DN248))=0</formula>
    </cfRule>
  </conditionalFormatting>
  <conditionalFormatting sqref="L249:DO251 L256:DO256">
    <cfRule type="expression" dxfId="274" priority="330">
      <formula>L$248="1 Yes"</formula>
    </cfRule>
    <cfRule type="expression" dxfId="273" priority="331">
      <formula>L$248="2 No"</formula>
    </cfRule>
    <cfRule type="expression" dxfId="272" priority="332">
      <formula>L$248="3 N/A"</formula>
    </cfRule>
  </conditionalFormatting>
  <conditionalFormatting sqref="L257 DO257 Q257:Z257 BK257:DF257">
    <cfRule type="cellIs" dxfId="271" priority="311" operator="equal">
      <formula>"2 No"</formula>
    </cfRule>
  </conditionalFormatting>
  <conditionalFormatting sqref="L257 DO257 Q257:Z257 BK257:DF257">
    <cfRule type="containsBlanks" dxfId="270" priority="310">
      <formula>LEN(TRIM(L257))=0</formula>
    </cfRule>
  </conditionalFormatting>
  <conditionalFormatting sqref="L259:DO259 L265:DO265">
    <cfRule type="expression" dxfId="269" priority="297">
      <formula>L$258="Yes a."</formula>
    </cfRule>
  </conditionalFormatting>
  <conditionalFormatting sqref="L258:DO258 L265:DO265">
    <cfRule type="expression" dxfId="268" priority="308">
      <formula>L$259="Yes b."</formula>
    </cfRule>
  </conditionalFormatting>
  <conditionalFormatting sqref="L258:DO260">
    <cfRule type="expression" dxfId="267" priority="309">
      <formula>L$265="Yes c."</formula>
    </cfRule>
  </conditionalFormatting>
  <conditionalFormatting sqref="DG257:DM257">
    <cfRule type="cellIs" dxfId="266" priority="307" operator="equal">
      <formula>"2 No"</formula>
    </cfRule>
  </conditionalFormatting>
  <conditionalFormatting sqref="DG257:DM257">
    <cfRule type="containsBlanks" dxfId="265" priority="306">
      <formula>LEN(TRIM(DG257))=0</formula>
    </cfRule>
  </conditionalFormatting>
  <conditionalFormatting sqref="M257:P257">
    <cfRule type="cellIs" dxfId="264" priority="305" operator="equal">
      <formula>"2 No"</formula>
    </cfRule>
  </conditionalFormatting>
  <conditionalFormatting sqref="M257:P257">
    <cfRule type="containsBlanks" dxfId="263" priority="304">
      <formula>LEN(TRIM(M257))=0</formula>
    </cfRule>
  </conditionalFormatting>
  <conditionalFormatting sqref="AA257:BE257">
    <cfRule type="cellIs" dxfId="262" priority="303" operator="equal">
      <formula>"2 No"</formula>
    </cfRule>
  </conditionalFormatting>
  <conditionalFormatting sqref="AA257:BE257">
    <cfRule type="containsBlanks" dxfId="261" priority="302">
      <formula>LEN(TRIM(AA257))=0</formula>
    </cfRule>
  </conditionalFormatting>
  <conditionalFormatting sqref="BF257:BJ257">
    <cfRule type="cellIs" dxfId="260" priority="301" operator="equal">
      <formula>"2 No"</formula>
    </cfRule>
  </conditionalFormatting>
  <conditionalFormatting sqref="BF257:BJ257">
    <cfRule type="containsBlanks" dxfId="259" priority="300">
      <formula>LEN(TRIM(BF257))=0</formula>
    </cfRule>
  </conditionalFormatting>
  <conditionalFormatting sqref="DN257">
    <cfRule type="cellIs" dxfId="258" priority="299" operator="equal">
      <formula>"2 No"</formula>
    </cfRule>
  </conditionalFormatting>
  <conditionalFormatting sqref="DN257">
    <cfRule type="containsBlanks" dxfId="257" priority="298">
      <formula>LEN(TRIM(DN257))=0</formula>
    </cfRule>
  </conditionalFormatting>
  <conditionalFormatting sqref="L258:DO260 L265:DO265">
    <cfRule type="expression" dxfId="256" priority="312">
      <formula>L$257="1 Yes"</formula>
    </cfRule>
    <cfRule type="expression" dxfId="255" priority="313">
      <formula>L$257="2 No"</formula>
    </cfRule>
    <cfRule type="expression" dxfId="254" priority="314">
      <formula>L$257="3 N/A"</formula>
    </cfRule>
  </conditionalFormatting>
  <conditionalFormatting sqref="L266 DO266 Q266:Z266 BK266:DF266">
    <cfRule type="cellIs" dxfId="253" priority="293" operator="equal">
      <formula>"2 No"</formula>
    </cfRule>
  </conditionalFormatting>
  <conditionalFormatting sqref="L266 DO266 Q266:Z266 BK266:DF266">
    <cfRule type="containsBlanks" dxfId="252" priority="292">
      <formula>LEN(TRIM(L266))=0</formula>
    </cfRule>
  </conditionalFormatting>
  <conditionalFormatting sqref="L268:DO268 L274:DO274">
    <cfRule type="expression" dxfId="251" priority="279">
      <formula>L$267="Yes a."</formula>
    </cfRule>
  </conditionalFormatting>
  <conditionalFormatting sqref="L267:DO267 L274:DO274">
    <cfRule type="expression" dxfId="250" priority="290">
      <formula>L$268="Yes b."</formula>
    </cfRule>
  </conditionalFormatting>
  <conditionalFormatting sqref="L267:DO269">
    <cfRule type="expression" dxfId="249" priority="291">
      <formula>L$274="Yes c."</formula>
    </cfRule>
  </conditionalFormatting>
  <conditionalFormatting sqref="DG266:DM266">
    <cfRule type="cellIs" dxfId="248" priority="289" operator="equal">
      <formula>"2 No"</formula>
    </cfRule>
  </conditionalFormatting>
  <conditionalFormatting sqref="DG266:DM266">
    <cfRule type="containsBlanks" dxfId="247" priority="288">
      <formula>LEN(TRIM(DG266))=0</formula>
    </cfRule>
  </conditionalFormatting>
  <conditionalFormatting sqref="M266:P266">
    <cfRule type="cellIs" dxfId="246" priority="287" operator="equal">
      <formula>"2 No"</formula>
    </cfRule>
  </conditionalFormatting>
  <conditionalFormatting sqref="M266:P266">
    <cfRule type="containsBlanks" dxfId="245" priority="286">
      <formula>LEN(TRIM(M266))=0</formula>
    </cfRule>
  </conditionalFormatting>
  <conditionalFormatting sqref="AA266:BE266">
    <cfRule type="cellIs" dxfId="244" priority="285" operator="equal">
      <formula>"2 No"</formula>
    </cfRule>
  </conditionalFormatting>
  <conditionalFormatting sqref="AA266:BE266">
    <cfRule type="containsBlanks" dxfId="243" priority="284">
      <formula>LEN(TRIM(AA266))=0</formula>
    </cfRule>
  </conditionalFormatting>
  <conditionalFormatting sqref="BF266:BJ266">
    <cfRule type="cellIs" dxfId="242" priority="283" operator="equal">
      <formula>"2 No"</formula>
    </cfRule>
  </conditionalFormatting>
  <conditionalFormatting sqref="BF266:BJ266">
    <cfRule type="containsBlanks" dxfId="241" priority="282">
      <formula>LEN(TRIM(BF266))=0</formula>
    </cfRule>
  </conditionalFormatting>
  <conditionalFormatting sqref="DN266">
    <cfRule type="cellIs" dxfId="240" priority="281" operator="equal">
      <formula>"2 No"</formula>
    </cfRule>
  </conditionalFormatting>
  <conditionalFormatting sqref="DN266">
    <cfRule type="containsBlanks" dxfId="239" priority="280">
      <formula>LEN(TRIM(DN266))=0</formula>
    </cfRule>
  </conditionalFormatting>
  <conditionalFormatting sqref="L267:DO269 L274:DO274">
    <cfRule type="expression" dxfId="238" priority="294">
      <formula>L$266="1 Yes"</formula>
    </cfRule>
    <cfRule type="expression" dxfId="237" priority="295">
      <formula>L$266="2 No"</formula>
    </cfRule>
    <cfRule type="expression" dxfId="236" priority="296">
      <formula>L$266="3 N/A"</formula>
    </cfRule>
  </conditionalFormatting>
  <conditionalFormatting sqref="L275:DO275">
    <cfRule type="cellIs" dxfId="235" priority="265" operator="equal">
      <formula>"3 No"</formula>
    </cfRule>
    <cfRule type="containsBlanks" dxfId="234" priority="266">
      <formula>LEN(TRIM(L275))=0</formula>
    </cfRule>
    <cfRule type="cellIs" dxfId="233" priority="267" operator="equal">
      <formula>"2 No"</formula>
    </cfRule>
  </conditionalFormatting>
  <conditionalFormatting sqref="L285:DO286 L277:DO279">
    <cfRule type="expression" dxfId="232" priority="20">
      <formula>L$276="Yes a."</formula>
    </cfRule>
  </conditionalFormatting>
  <conditionalFormatting sqref="L276:DO276 L285:DO286 L278:DO279">
    <cfRule type="expression" dxfId="231" priority="252">
      <formula>L$277="Yes b."</formula>
    </cfRule>
  </conditionalFormatting>
  <conditionalFormatting sqref="L276:DO280 L286:DO286">
    <cfRule type="expression" dxfId="230" priority="255">
      <formula>L$285="Yes e."</formula>
    </cfRule>
  </conditionalFormatting>
  <conditionalFormatting sqref="L276:DO277 L285:DO286 L279:DO279">
    <cfRule type="expression" dxfId="229" priority="253">
      <formula>L$278="Yes c."</formula>
    </cfRule>
  </conditionalFormatting>
  <conditionalFormatting sqref="L276:DO278 L285:DO286">
    <cfRule type="expression" dxfId="228" priority="254">
      <formula>L$279="Yes d."</formula>
    </cfRule>
  </conditionalFormatting>
  <conditionalFormatting sqref="L285:DO285 L276:DO280">
    <cfRule type="expression" dxfId="227" priority="256">
      <formula>L$286="Yes f."</formula>
    </cfRule>
  </conditionalFormatting>
  <conditionalFormatting sqref="L301:DO302 L308:DO309">
    <cfRule type="expression" dxfId="226" priority="73">
      <formula>L$300="Yes a."</formula>
    </cfRule>
  </conditionalFormatting>
  <conditionalFormatting sqref="L300:DO300 L302:DO302 L308:DO309">
    <cfRule type="expression" dxfId="225" priority="74">
      <formula>L$301="Yes b."</formula>
    </cfRule>
  </conditionalFormatting>
  <conditionalFormatting sqref="L300:DO303 L308:DO309">
    <cfRule type="expression" dxfId="224" priority="2454">
      <formula>L$299="1 Yes"</formula>
    </cfRule>
    <cfRule type="expression" dxfId="223" priority="2455">
      <formula>L$299="2 No"</formula>
    </cfRule>
    <cfRule type="expression" dxfId="222" priority="2457">
      <formula>L$299="3 No"</formula>
    </cfRule>
    <cfRule type="expression" dxfId="221" priority="2458">
      <formula>L$299="4 N/A"</formula>
    </cfRule>
  </conditionalFormatting>
  <conditionalFormatting sqref="L300:DO301 L308:DO309">
    <cfRule type="expression" dxfId="220" priority="75">
      <formula>L$302="Yes c."</formula>
    </cfRule>
  </conditionalFormatting>
  <conditionalFormatting sqref="L300:DO303 L308:DO308">
    <cfRule type="expression" dxfId="219" priority="2453">
      <formula>L$309="Yes e."</formula>
    </cfRule>
  </conditionalFormatting>
  <conditionalFormatting sqref="L323:DO324 L330:DO331">
    <cfRule type="expression" dxfId="218" priority="163">
      <formula>L$322="Yes a."</formula>
    </cfRule>
  </conditionalFormatting>
  <conditionalFormatting sqref="L322:DO322 L324:DO324 L330:DO331">
    <cfRule type="expression" dxfId="217" priority="164">
      <formula>L$323="Yes b."</formula>
    </cfRule>
  </conditionalFormatting>
  <conditionalFormatting sqref="L322:DO323 L330:DO331">
    <cfRule type="expression" dxfId="216" priority="165">
      <formula>L$324="Yes c."</formula>
    </cfRule>
  </conditionalFormatting>
  <conditionalFormatting sqref="L322:DO325 L330:DO330">
    <cfRule type="expression" dxfId="215" priority="167">
      <formula>L$331="Yes e."</formula>
    </cfRule>
  </conditionalFormatting>
  <conditionalFormatting sqref="E65:E66">
    <cfRule type="expression" dxfId="214" priority="104">
      <formula>$E$64="Y"</formula>
    </cfRule>
  </conditionalFormatting>
  <conditionalFormatting sqref="E64:E65">
    <cfRule type="expression" dxfId="213" priority="106">
      <formula>$E$66="Y"</formula>
    </cfRule>
  </conditionalFormatting>
  <conditionalFormatting sqref="E64 E66">
    <cfRule type="expression" dxfId="212" priority="105">
      <formula>$E$65="Y"</formula>
    </cfRule>
  </conditionalFormatting>
  <conditionalFormatting sqref="E64:E67">
    <cfRule type="expression" dxfId="211" priority="107">
      <formula>$E$63=""</formula>
    </cfRule>
    <cfRule type="expression" dxfId="210" priority="108">
      <formula>$E$63="1 Yes"</formula>
    </cfRule>
    <cfRule type="expression" dxfId="209" priority="109">
      <formula>$E$63="2 No"</formula>
    </cfRule>
    <cfRule type="expression" dxfId="208" priority="110">
      <formula>$E$63="3 No"</formula>
    </cfRule>
    <cfRule type="expression" dxfId="207" priority="111">
      <formula>$E$63="4 N/A"</formula>
    </cfRule>
  </conditionalFormatting>
  <conditionalFormatting sqref="E42:E43">
    <cfRule type="expression" dxfId="206" priority="96">
      <formula>$E$41="Y"</formula>
    </cfRule>
  </conditionalFormatting>
  <conditionalFormatting sqref="E41:E42">
    <cfRule type="expression" dxfId="205" priority="98">
      <formula>$E$43="Y"</formula>
    </cfRule>
  </conditionalFormatting>
  <conditionalFormatting sqref="E41 E43">
    <cfRule type="expression" dxfId="204" priority="97">
      <formula>$E$42="Y"</formula>
    </cfRule>
  </conditionalFormatting>
  <conditionalFormatting sqref="E41:E44">
    <cfRule type="expression" dxfId="203" priority="99">
      <formula>$E$63=""</formula>
    </cfRule>
    <cfRule type="expression" dxfId="202" priority="100">
      <formula>$E$63="1 Yes"</formula>
    </cfRule>
    <cfRule type="expression" dxfId="201" priority="101">
      <formula>$E$63="2 No"</formula>
    </cfRule>
    <cfRule type="expression" dxfId="200" priority="102">
      <formula>$E$63="3 No"</formula>
    </cfRule>
    <cfRule type="expression" dxfId="199" priority="103">
      <formula>$E$63="4 N/A"</formula>
    </cfRule>
  </conditionalFormatting>
  <conditionalFormatting sqref="E47:E48">
    <cfRule type="expression" dxfId="198" priority="88">
      <formula>$E$46="Y"</formula>
    </cfRule>
  </conditionalFormatting>
  <conditionalFormatting sqref="E46:E47">
    <cfRule type="expression" dxfId="197" priority="90">
      <formula>$E$48="Y"</formula>
    </cfRule>
  </conditionalFormatting>
  <conditionalFormatting sqref="E46 E48">
    <cfRule type="expression" dxfId="196" priority="89">
      <formula>$E$47="Y"</formula>
    </cfRule>
  </conditionalFormatting>
  <conditionalFormatting sqref="E46:E49">
    <cfRule type="expression" dxfId="195" priority="91">
      <formula>$E$45=""</formula>
    </cfRule>
    <cfRule type="expression" dxfId="194" priority="92">
      <formula>$E$45="1 Yes"</formula>
    </cfRule>
    <cfRule type="expression" dxfId="193" priority="93">
      <formula>$E$45="2 No"</formula>
    </cfRule>
    <cfRule type="expression" dxfId="192" priority="94">
      <formula>$E$45="3 No"</formula>
    </cfRule>
    <cfRule type="expression" dxfId="191" priority="95">
      <formula>$E$45="4 N/A"</formula>
    </cfRule>
  </conditionalFormatting>
  <conditionalFormatting sqref="E193 E204:E205 E216 E226 E236 E248 E257 E266 E275 E287 E299 E310 E321 E332">
    <cfRule type="cellIs" dxfId="190" priority="350" operator="lessThan">
      <formula>0.86</formula>
    </cfRule>
  </conditionalFormatting>
  <conditionalFormatting sqref="L285:DO286 L276:DO280">
    <cfRule type="expression" dxfId="189" priority="257">
      <formula>L$275="1 Yes"</formula>
    </cfRule>
    <cfRule type="expression" dxfId="188" priority="258">
      <formula>L$275="2 No"</formula>
    </cfRule>
    <cfRule type="expression" dxfId="187" priority="262">
      <formula>L$275="3 No"</formula>
    </cfRule>
    <cfRule type="expression" dxfId="186" priority="264">
      <formula>L$275="4 N/A"</formula>
    </cfRule>
  </conditionalFormatting>
  <conditionalFormatting sqref="L297:DO298 L289:DO291">
    <cfRule type="expression" dxfId="185" priority="19">
      <formula>L$288="Yes a."</formula>
    </cfRule>
  </conditionalFormatting>
  <conditionalFormatting sqref="L288:DO288 L297:DO298 L290:DO291">
    <cfRule type="expression" dxfId="184" priority="77">
      <formula>L$289="Yes b."</formula>
    </cfRule>
  </conditionalFormatting>
  <conditionalFormatting sqref="L288:DO292 L298:DO298">
    <cfRule type="expression" dxfId="183" priority="80">
      <formula>L$297="Yes e."</formula>
    </cfRule>
  </conditionalFormatting>
  <conditionalFormatting sqref="L288:DO289 L297:DO298 L291:DO291">
    <cfRule type="expression" dxfId="182" priority="78">
      <formula>L$290="Yes c."</formula>
    </cfRule>
  </conditionalFormatting>
  <conditionalFormatting sqref="L288:DO290 L297:DO298">
    <cfRule type="expression" dxfId="181" priority="79">
      <formula>L$291="Yes d."</formula>
    </cfRule>
  </conditionalFormatting>
  <conditionalFormatting sqref="L297:DO297 L288:DO292">
    <cfRule type="expression" dxfId="180" priority="81">
      <formula>L$298="Yes f."</formula>
    </cfRule>
  </conditionalFormatting>
  <conditionalFormatting sqref="L297:DO298 L288:DO292">
    <cfRule type="expression" dxfId="179" priority="82">
      <formula>L$287="1 Yes"</formula>
    </cfRule>
    <cfRule type="expression" dxfId="178" priority="83">
      <formula>L$287="2 No"</formula>
    </cfRule>
    <cfRule type="expression" dxfId="177" priority="84">
      <formula>L$287="3 No"</formula>
    </cfRule>
    <cfRule type="expression" dxfId="176" priority="85">
      <formula>L$287="4 N/A"</formula>
    </cfRule>
  </conditionalFormatting>
  <conditionalFormatting sqref="L300:DO303 L309:DO309">
    <cfRule type="expression" dxfId="175" priority="2452">
      <formula>L$308="Yes d."</formula>
    </cfRule>
  </conditionalFormatting>
  <conditionalFormatting sqref="L312:DO313 L319:DO320">
    <cfRule type="expression" dxfId="174" priority="64">
      <formula>L$311="Yes a."</formula>
    </cfRule>
  </conditionalFormatting>
  <conditionalFormatting sqref="L311:DO311 L313:DO313 L319:DO320">
    <cfRule type="expression" dxfId="173" priority="65">
      <formula>L$312="Yes b."</formula>
    </cfRule>
  </conditionalFormatting>
  <conditionalFormatting sqref="L311:DO314 L319:DO320">
    <cfRule type="expression" dxfId="172" priority="69">
      <formula>L$310="1 Yes"</formula>
    </cfRule>
    <cfRule type="expression" dxfId="171" priority="70">
      <formula>L$310="2 No"</formula>
    </cfRule>
    <cfRule type="expression" dxfId="170" priority="71">
      <formula>L$310="3 No"</formula>
    </cfRule>
    <cfRule type="expression" dxfId="169" priority="72">
      <formula>L$310="4 N/A"</formula>
    </cfRule>
  </conditionalFormatting>
  <conditionalFormatting sqref="L311:DO312 L319:DO320">
    <cfRule type="expression" dxfId="168" priority="66">
      <formula>L$313="Yes c."</formula>
    </cfRule>
  </conditionalFormatting>
  <conditionalFormatting sqref="L311:DO314 L319:DO319">
    <cfRule type="expression" dxfId="167" priority="68">
      <formula>L$320="Yes e."</formula>
    </cfRule>
  </conditionalFormatting>
  <conditionalFormatting sqref="L311:DO314 L320:DO320">
    <cfRule type="expression" dxfId="166" priority="67">
      <formula>L$319="Yes d."</formula>
    </cfRule>
  </conditionalFormatting>
  <conditionalFormatting sqref="L322:DO325 L331:DO331">
    <cfRule type="expression" dxfId="165" priority="166">
      <formula>L$330="Yes d."</formula>
    </cfRule>
  </conditionalFormatting>
  <conditionalFormatting sqref="L322:DO325 L330:DO331">
    <cfRule type="expression" dxfId="164" priority="168">
      <formula>L$321="1 Yes"</formula>
    </cfRule>
    <cfRule type="expression" dxfId="163" priority="382">
      <formula>L$321="2 No"</formula>
    </cfRule>
    <cfRule type="expression" dxfId="162" priority="383">
      <formula>L$321="3 N/A"</formula>
    </cfRule>
  </conditionalFormatting>
  <conditionalFormatting sqref="L332:DO332">
    <cfRule type="containsBlanks" dxfId="161" priority="59">
      <formula>LEN(TRIM(L332))=0</formula>
    </cfRule>
    <cfRule type="cellIs" dxfId="160" priority="60" operator="equal">
      <formula>"2 No"</formula>
    </cfRule>
    <cfRule type="cellIs" dxfId="159" priority="61" operator="equal">
      <formula>"3 No"</formula>
    </cfRule>
  </conditionalFormatting>
  <conditionalFormatting sqref="L333:DO335 L340:DO341">
    <cfRule type="expression" dxfId="158" priority="440">
      <formula>L$332="1 Yes"</formula>
    </cfRule>
    <cfRule type="expression" dxfId="157" priority="441">
      <formula>L$332="2 No"</formula>
    </cfRule>
    <cfRule type="expression" dxfId="156" priority="442">
      <formula>L$332="3 No"</formula>
    </cfRule>
    <cfRule type="expression" dxfId="155" priority="443">
      <formula>L$332="4 N/A"</formula>
    </cfRule>
  </conditionalFormatting>
  <conditionalFormatting sqref="J28:J29 I30 L28:L30">
    <cfRule type="expression" dxfId="154" priority="48">
      <formula>$I$28="3 N/A"</formula>
    </cfRule>
  </conditionalFormatting>
  <conditionalFormatting sqref="I28 L28:M30">
    <cfRule type="expression" dxfId="153" priority="18421">
      <formula>$E$28="Yes"</formula>
    </cfRule>
  </conditionalFormatting>
  <conditionalFormatting sqref="J28:K29 I30">
    <cfRule type="expression" dxfId="152" priority="46">
      <formula>$E$28="Yes"</formula>
    </cfRule>
  </conditionalFormatting>
  <conditionalFormatting sqref="E33">
    <cfRule type="expression" dxfId="151" priority="39">
      <formula>$E$21=""</formula>
    </cfRule>
    <cfRule type="expression" dxfId="150" priority="40">
      <formula>$E$21="Yes"</formula>
    </cfRule>
  </conditionalFormatting>
  <conditionalFormatting sqref="I21:J21">
    <cfRule type="expression" dxfId="149" priority="28">
      <formula>$E$21="Yes"</formula>
    </cfRule>
  </conditionalFormatting>
  <conditionalFormatting sqref="I21:M21">
    <cfRule type="expression" dxfId="148" priority="26">
      <formula>$E$21=""</formula>
    </cfRule>
  </conditionalFormatting>
  <conditionalFormatting sqref="I22:M22">
    <cfRule type="expression" dxfId="147" priority="29">
      <formula>$E$22=""</formula>
    </cfRule>
  </conditionalFormatting>
  <conditionalFormatting sqref="I22">
    <cfRule type="expression" dxfId="146" priority="30">
      <formula>$E$22="No"</formula>
    </cfRule>
  </conditionalFormatting>
  <conditionalFormatting sqref="I23:M23">
    <cfRule type="expression" dxfId="145" priority="34">
      <formula>$E$23=""</formula>
    </cfRule>
  </conditionalFormatting>
  <conditionalFormatting sqref="I23">
    <cfRule type="expression" dxfId="144" priority="33">
      <formula>$E$23="No"</formula>
    </cfRule>
  </conditionalFormatting>
  <conditionalFormatting sqref="I24:M24">
    <cfRule type="expression" dxfId="143" priority="47">
      <formula>$E$24=""</formula>
    </cfRule>
  </conditionalFormatting>
  <conditionalFormatting sqref="I24">
    <cfRule type="expression" dxfId="142" priority="49">
      <formula>$E$24="No"</formula>
    </cfRule>
  </conditionalFormatting>
  <conditionalFormatting sqref="I25:M25">
    <cfRule type="expression" dxfId="141" priority="881">
      <formula>$E$25=""</formula>
    </cfRule>
  </conditionalFormatting>
  <conditionalFormatting sqref="I25">
    <cfRule type="expression" dxfId="140" priority="882">
      <formula>$E$25="No"</formula>
    </cfRule>
  </conditionalFormatting>
  <conditionalFormatting sqref="I26">
    <cfRule type="expression" dxfId="139" priority="916">
      <formula>$E$26="No"</formula>
    </cfRule>
  </conditionalFormatting>
  <conditionalFormatting sqref="I26:M26">
    <cfRule type="expression" dxfId="138" priority="18411">
      <formula>$E$26=""</formula>
    </cfRule>
  </conditionalFormatting>
  <conditionalFormatting sqref="I27">
    <cfRule type="expression" dxfId="137" priority="18418">
      <formula>$E$27="No"</formula>
    </cfRule>
  </conditionalFormatting>
  <conditionalFormatting sqref="I28">
    <cfRule type="expression" dxfId="136" priority="22">
      <formula>$E$28="No"</formula>
    </cfRule>
  </conditionalFormatting>
  <conditionalFormatting sqref="L342:DO342">
    <cfRule type="containsBlanks" dxfId="135" priority="17">
      <formula>LEN(TRIM(L342))=0</formula>
    </cfRule>
  </conditionalFormatting>
  <conditionalFormatting sqref="L342:DO342">
    <cfRule type="cellIs" dxfId="134" priority="16" operator="equal">
      <formula>"2 No"</formula>
    </cfRule>
  </conditionalFormatting>
  <conditionalFormatting sqref="E342">
    <cfRule type="cellIs" dxfId="133" priority="18" operator="lessThan">
      <formula>0.86</formula>
    </cfRule>
  </conditionalFormatting>
  <conditionalFormatting sqref="L344:DO344 L350:DO351">
    <cfRule type="expression" dxfId="132" priority="1">
      <formula>L$343="Yes a."</formula>
    </cfRule>
  </conditionalFormatting>
  <conditionalFormatting sqref="L343:DO343 L350:DO351">
    <cfRule type="expression" dxfId="131" priority="2">
      <formula>L$344="Yes b."</formula>
    </cfRule>
  </conditionalFormatting>
  <conditionalFormatting sqref="L343:DO345 L351:DO351">
    <cfRule type="expression" dxfId="130" priority="3">
      <formula>L$350="Yes c."</formula>
    </cfRule>
  </conditionalFormatting>
  <conditionalFormatting sqref="L343:DO345 L350:DO350">
    <cfRule type="expression" dxfId="129" priority="4">
      <formula>L$351="Yes d."</formula>
    </cfRule>
  </conditionalFormatting>
  <conditionalFormatting sqref="L343:DO345 L350:DO351">
    <cfRule type="expression" dxfId="128" priority="5">
      <formula>L$342="1 Yes"</formula>
    </cfRule>
    <cfRule type="expression" dxfId="127" priority="6">
      <formula>L$342="2 No"</formula>
    </cfRule>
    <cfRule type="expression" dxfId="126" priority="8">
      <formula>L$342="3 N/A"</formula>
    </cfRule>
  </conditionalFormatting>
  <dataValidations xWindow="840" yWindow="784" count="22">
    <dataValidation type="list" allowBlank="1" showInputMessage="1" showErrorMessage="1" sqref="E192 E31 E169 L196:DO196 E49 L303:DO303 E14 E19 E67 E44 E53 E57 L325:DO325 E71 E77 E83 E88 E92 E96 E173 E183 E187 E101 E105 E109 E62 E114 E118 E125 E131 E135 E139 E143 E151 E157 E163 E178 L280:DO280 L210:DO210 L335:DO335 L292:DO292 L220:DO220 L230:DO230 L240:DO240 L251:DO251 L260:DO260 L269:DO269 L314:DO314 L345:DO345" xr:uid="{88D3A0F5-5D08-4CE1-A490-A73CC7CE6CF3}">
      <formula1>"0-30,31-60,61-90,over 90 days"</formula1>
    </dataValidation>
    <dataValidation type="list" allowBlank="1" showInputMessage="1" showErrorMessage="1" sqref="E57 E178 E53 E173" xr:uid="{9CD50E4D-E8EF-43C7-B8AF-183FA2E7840D}">
      <formula1>"0-30,31-60,61-90,over 90"</formula1>
    </dataValidation>
    <dataValidation type="list" allowBlank="1" showInputMessage="1" showErrorMessage="1" sqref="E77 E92 E96 E183 E192 E105 E109 E131 E135 E139" xr:uid="{2F231BE7-0D9F-4F27-BE6D-820FCF93DFD2}">
      <formula1>"Y,NA"</formula1>
    </dataValidation>
    <dataValidation type="list" allowBlank="1" showInputMessage="1" showErrorMessage="1" sqref="E45 E63 E15 E10 L205:DO205 L310:DO310 L299:DO299 L332:DO332 E33:E40 L275:DO275 E84 E97 L287:DO287 E110 E119:E120 E126 E144 E184" xr:uid="{66C77931-0846-4976-83A2-BE703867D33C}">
      <formula1>"1 Yes, 2 No, 3 No, 4 N/A"</formula1>
    </dataValidation>
    <dataValidation type="list" allowBlank="1" showInputMessage="1" showErrorMessage="1" sqref="E41:E43 E171:E172 E180:E182 E11:E13 E16:E18 E29:E30 E64:E66 E51:E52 E55:E56 E116:E117 E69:E70 E74:E76 E79:E82 E85:E87 E90:E91 E94:E95 E98:E100 E175:E177 E189:E191 E103:E104 E107:E108 E111:E113 E60:E61 E46:E48 E121:E124 E128:E130 E133:E134 E137:E138 E141:E142 E147:E150 E153:E156 E159:E162 E165:E168 E185:E186" xr:uid="{AA6E0F9A-EEB1-4392-A9F7-8B6D896B31EA}">
      <formula1>"Y"</formula1>
    </dataValidation>
    <dataValidation type="list" allowBlank="1" showInputMessage="1" showErrorMessage="1" sqref="E174" xr:uid="{ACF4B409-B3CD-4DBB-B967-5436C901AB69}">
      <formula1>"1 Yes, 2 Yes, 3 No, 4 No, 5 No, 6 No"</formula1>
    </dataValidation>
    <dataValidation type="list" allowBlank="1" showInputMessage="1" showErrorMessage="1" sqref="L290:DO290 L302:DO302 L278:DO278 L201:DO201 L208:DO208 L340:DO340 L219:DO219 L229:DO229 L239:DO239 L256:DO256 L265:DO265 L274:DO274 L324:DO324 L313:DO313 L350:DO350" xr:uid="{09D0C1B1-7983-48F7-9AFC-827C15481233}">
      <formula1>"Yes c."</formula1>
    </dataValidation>
    <dataValidation type="list" allowBlank="1" showInputMessage="1" showErrorMessage="1" sqref="L266:DO266 E68 I21:I28 E59 E78 E115 E140 E146 E152 E158 E164 L193:DO193 L204:DO204 L321:DO321 L216:DO216 L226:DO226 L248:DO248 L257:DO257 L236:DO236 L342:DO342" xr:uid="{299DD776-F57D-4380-B380-5D74838F0EE1}">
      <formula1>"1 Yes, 2 No, 3 N/A"</formula1>
    </dataValidation>
    <dataValidation type="list" allowBlank="1" showInputMessage="1" showErrorMessage="1" sqref="E21:E28" xr:uid="{4DDCB217-8B21-470F-B1E4-272562AB1682}">
      <formula1>"Yes, No"</formula1>
    </dataValidation>
    <dataValidation allowBlank="1" showInputMessage="1" showErrorMessage="1" prompt="Response for Q5 will be generated here based on response for each IM function listed below." sqref="E32" xr:uid="{A2937123-F71E-4721-9640-B9BE46B3F0D3}"/>
    <dataValidation type="list" allowBlank="1" showInputMessage="1" showErrorMessage="1" sqref="E179 E145 E136 E89 E50 E54 E106 E72:E73 E93 E188 E102 E58 E8:E9 E127 E132" xr:uid="{4B5E528D-A419-477B-B39B-6CEE6A11E78F}">
      <formula1>"1 Yes, 2 No"</formula1>
    </dataValidation>
    <dataValidation type="list" allowBlank="1" showInputMessage="1" showErrorMessage="1" sqref="L246:DO246" xr:uid="{65802BA7-5E83-4292-9FFC-84C72B8D6255}">
      <formula1>"1 Yes, 2 N/A"</formula1>
    </dataValidation>
    <dataValidation type="list" allowBlank="1" showInputMessage="1" showErrorMessage="1" sqref="L267:DO267 L300:DO300 L194:DO194 L276:DO276 L206:DO206 L333:DO333 L322:DO322 L217:DO217 L227:DO227 L237:DO237 L249:DO249 L258:DO258 L288:DO288 L311:DO311 L343:DO343" xr:uid="{A51482B4-D7ED-45EE-B7DE-9A4B48D74D60}">
      <formula1>"Yes a."</formula1>
    </dataValidation>
    <dataValidation type="list" allowBlank="1" showInputMessage="1" showErrorMessage="1" sqref="L268:DO268 L301:DO301 L195:DO195 L277:DO277 L323:DO323 L334:DO334 L207:DO207 L218:DO218 L228:DO228 L238:DO238 L250:DO250 L259:DO259 L289:DO289 L312:DO312 L344:DO344" xr:uid="{95848382-FD7D-4259-AF23-DD9571C4544A}">
      <formula1>"Yes b."</formula1>
    </dataValidation>
    <dataValidation type="list" allowBlank="1" showInputMessage="1" showErrorMessage="1" sqref="L291:DO291 L308:DO308 L209:DO209 L225:DO225 L235:DO235 L245:DO245 L341:DO341 L330:DO330 L279:DO279 L319:DO319 L351:DO351" xr:uid="{59F81BD5-776C-4A44-AB1A-EFBC3D5C1020}">
      <formula1>"Yes d."</formula1>
    </dataValidation>
    <dataValidation type="list" allowBlank="1" showInputMessage="1" showErrorMessage="1" sqref="L309:DO309 L215:DO215 L285:DO285 L297:DO297 L331:DO331 L320:DO320" xr:uid="{A39FF964-493F-4D59-9FDF-CAC0425233E0}">
      <formula1>"Yes e."</formula1>
    </dataValidation>
    <dataValidation type="list" allowBlank="1" showInputMessage="1" showErrorMessage="1" sqref="E170" xr:uid="{0AA3F4DF-0DB6-467A-BF7D-18CD334F02B2}">
      <formula1>"1 Yes, 2 Yes, 3 No, 4 No"</formula1>
    </dataValidation>
    <dataValidation type="list" allowBlank="1" showInputMessage="1" showErrorMessage="1" sqref="L286:DO286 L298:DO298" xr:uid="{3EF046E0-ADD6-4589-97A7-23E1EEF1FEEB}">
      <formula1>"Yes f."</formula1>
    </dataValidation>
    <dataValidation type="date" allowBlank="1" showInputMessage="1" showErrorMessage="1" sqref="L203:DO203" xr:uid="{ED6ED6F8-D2DC-4AC1-90D7-562A0F44D2EC}">
      <formula1>43466</formula1>
      <formula2>45291</formula2>
    </dataValidation>
    <dataValidation allowBlank="1" showInputMessage="1" showErrorMessage="1" prompt="Final response to Q4 will be generated here based on completion of lead in question for Q4 and Q4 itself." sqref="E20" xr:uid="{6386CF06-94DF-4BCA-8F7E-90BA8637DCC6}"/>
    <dataValidation type="list" allowBlank="1" showInputMessage="1" showErrorMessage="1" sqref="L6:DO6" xr:uid="{F3EC194B-4142-4A75-A80F-13D812BA2506}">
      <formula1>"CW, CLW, P/FDS, Base, SC"</formula1>
    </dataValidation>
    <dataValidation type="list" allowBlank="1" showInputMessage="1" showErrorMessage="1" sqref="M7:DO7 L7" xr:uid="{26B6AABC-0F41-4D28-AF14-E8E4B9B8C901}">
      <formula1>"AI/AN, Asian, B/AA, W, H/L, Multi, PI, Other"</formula1>
    </dataValidation>
  </dataValidations>
  <printOptions horizontalCentered="1"/>
  <pageMargins left="0.25" right="0.25" top="0.5" bottom="0.5" header="0.3" footer="0.3"/>
  <pageSetup orientation="portrait" r:id="rId1"/>
  <headerFooter>
    <oddFooter>&amp;R&amp;"Arial Narrow,Regular"Page &amp;P</oddFooter>
  </headerFooter>
  <ignoredErrors>
    <ignoredError sqref="I21:I28 E33 E34:E4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01ED6-A354-4BDC-844F-0000CA7A661A}">
  <dimension ref="A1:F12"/>
  <sheetViews>
    <sheetView showGridLines="0" workbookViewId="0">
      <selection activeCell="D14" sqref="D14"/>
    </sheetView>
  </sheetViews>
  <sheetFormatPr defaultColWidth="9.1796875" defaultRowHeight="14.5" x14ac:dyDescent="0.35"/>
  <cols>
    <col min="1" max="1" width="9.1796875" style="23"/>
    <col min="2" max="2" width="41.453125" style="23" customWidth="1"/>
    <col min="3" max="3" width="18.81640625" style="23" customWidth="1"/>
    <col min="4" max="4" width="14" style="23" customWidth="1"/>
    <col min="5" max="5" width="15.54296875" style="23" customWidth="1"/>
    <col min="6" max="6" width="15.81640625" style="23" customWidth="1"/>
    <col min="7" max="16384" width="9.1796875" style="23"/>
  </cols>
  <sheetData>
    <row r="1" spans="1:6" ht="18.5" x14ac:dyDescent="0.35">
      <c r="B1" s="279" t="s">
        <v>1328</v>
      </c>
      <c r="C1" s="286">
        <f>Questions!B1</f>
        <v>0</v>
      </c>
      <c r="E1" s="280"/>
      <c r="F1" s="437"/>
    </row>
    <row r="2" spans="1:6" ht="8.15" customHeight="1" thickBot="1" x14ac:dyDescent="0.4">
      <c r="A2" s="438"/>
      <c r="B2" s="438"/>
      <c r="D2" s="281"/>
    </row>
    <row r="3" spans="1:6" ht="39" customHeight="1" thickTop="1" thickBot="1" x14ac:dyDescent="0.4">
      <c r="B3" s="439" t="s">
        <v>1329</v>
      </c>
      <c r="C3" s="440" t="s">
        <v>1330</v>
      </c>
      <c r="D3" s="440" t="s">
        <v>1331</v>
      </c>
      <c r="E3" s="440" t="s">
        <v>1332</v>
      </c>
      <c r="F3" s="441" t="s">
        <v>1333</v>
      </c>
    </row>
    <row r="4" spans="1:6" ht="29" x14ac:dyDescent="0.35">
      <c r="B4" s="445" t="s">
        <v>1334</v>
      </c>
      <c r="C4" s="282"/>
      <c r="D4" s="282"/>
      <c r="E4" s="282"/>
      <c r="F4" s="283"/>
    </row>
    <row r="5" spans="1:6" ht="43.5" x14ac:dyDescent="0.35">
      <c r="B5" s="446" t="s">
        <v>1335</v>
      </c>
      <c r="C5" s="435"/>
      <c r="D5" s="435"/>
      <c r="E5" s="435"/>
      <c r="F5" s="436"/>
    </row>
    <row r="6" spans="1:6" ht="29.5" thickBot="1" x14ac:dyDescent="0.4">
      <c r="B6" s="447" t="s">
        <v>1336</v>
      </c>
      <c r="C6" s="284"/>
      <c r="D6" s="284"/>
      <c r="E6" s="284"/>
      <c r="F6" s="285"/>
    </row>
    <row r="7" spans="1:6" ht="15" thickTop="1" x14ac:dyDescent="0.35"/>
    <row r="8" spans="1:6" ht="29" x14ac:dyDescent="0.35">
      <c r="B8" s="442" t="s">
        <v>1337</v>
      </c>
      <c r="C8" s="580">
        <v>3</v>
      </c>
    </row>
    <row r="9" spans="1:6" ht="5.15" customHeight="1" x14ac:dyDescent="0.35"/>
    <row r="10" spans="1:6" ht="30" customHeight="1" x14ac:dyDescent="0.35">
      <c r="B10" s="442" t="s">
        <v>1338</v>
      </c>
      <c r="C10" s="580">
        <f>COUNTIF(F4:F6,"&lt;&gt;")</f>
        <v>0</v>
      </c>
      <c r="E10" s="779" t="s">
        <v>1339</v>
      </c>
      <c r="F10" s="780" t="str">
        <f>IF(C12=100%,"Yes", "No")</f>
        <v>No</v>
      </c>
    </row>
    <row r="11" spans="1:6" ht="5.15" customHeight="1" x14ac:dyDescent="0.35">
      <c r="B11" s="113"/>
      <c r="E11" s="779"/>
      <c r="F11" s="780"/>
    </row>
    <row r="12" spans="1:6" ht="30" customHeight="1" x14ac:dyDescent="0.35">
      <c r="B12" s="443" t="s">
        <v>1340</v>
      </c>
      <c r="C12" s="444">
        <f>C10/C8</f>
        <v>0</v>
      </c>
      <c r="E12" s="779"/>
      <c r="F12" s="780"/>
    </row>
  </sheetData>
  <sheetProtection algorithmName="SHA-512" hashValue="Q+mrdiK98LlN+4VGkU0Zd0rErEPgSUQNHFRgVm9ug1fu3NROeXO8JI705gfW0mUc5zb6CGCEDxmthaN1BFbgfQ==" saltValue="ytLtK0xT0eqI7mxkTBCrRA==" spinCount="100000" sheet="1" objects="1" scenarios="1"/>
  <mergeCells count="2">
    <mergeCell ref="E10:E12"/>
    <mergeCell ref="F10:F12"/>
  </mergeCells>
  <dataValidations count="1">
    <dataValidation type="date" allowBlank="1" showInputMessage="1" showErrorMessage="1" error="Due Date must fall between July 1, 2022 and December 31, 2022" sqref="F1" xr:uid="{9ACE9D8E-81E9-441E-99D9-30B675EE654E}">
      <formula1>44743</formula1>
      <formula2>44926</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65BF-EB30-4E22-910D-D8F21F93D2D7}">
  <dimension ref="A1:BM136"/>
  <sheetViews>
    <sheetView showGridLines="0" tabSelected="1" topLeftCell="O50" workbookViewId="0">
      <selection activeCell="P54" sqref="P54"/>
    </sheetView>
  </sheetViews>
  <sheetFormatPr defaultColWidth="9.1796875" defaultRowHeight="24" customHeight="1" x14ac:dyDescent="0.3"/>
  <cols>
    <col min="1" max="1" width="11.81640625" style="432" customWidth="1"/>
    <col min="2" max="2" width="17.54296875" style="490" customWidth="1"/>
    <col min="3" max="3" width="10.453125" style="175" customWidth="1"/>
    <col min="4" max="4" width="42.453125" style="487" customWidth="1"/>
    <col min="5" max="5" width="13.54296875" style="149" customWidth="1"/>
    <col min="6" max="8" width="9.1796875" style="149" hidden="1" customWidth="1"/>
    <col min="9" max="9" width="12.54296875" style="432" customWidth="1"/>
    <col min="10" max="10" width="9.1796875" style="432"/>
    <col min="11" max="11" width="13" style="432" customWidth="1"/>
    <col min="12" max="12" width="8.1796875" style="488" bestFit="1" customWidth="1"/>
    <col min="13" max="16" width="7.1796875" style="488" customWidth="1"/>
    <col min="17" max="63" width="7.1796875" style="488" hidden="1" customWidth="1"/>
    <col min="64" max="64" width="6" style="488" hidden="1" customWidth="1"/>
    <col min="65" max="65" width="37.1796875" style="489" customWidth="1"/>
    <col min="66" max="16384" width="9.1796875" style="305"/>
  </cols>
  <sheetData>
    <row r="1" spans="1:65" s="432" customFormat="1" ht="20.149999999999999" customHeight="1" x14ac:dyDescent="0.35">
      <c r="A1" s="461" t="s">
        <v>1190</v>
      </c>
      <c r="B1" s="787">
        <f>Questions!B1</f>
        <v>0</v>
      </c>
      <c r="C1" s="787"/>
      <c r="D1" s="275"/>
      <c r="E1" s="559"/>
      <c r="F1" s="149"/>
      <c r="G1" s="149"/>
      <c r="H1" s="149"/>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471"/>
    </row>
    <row r="2" spans="1:65" s="432" customFormat="1" ht="20.149999999999999" customHeight="1" x14ac:dyDescent="0.35">
      <c r="A2" s="461" t="s">
        <v>1192</v>
      </c>
      <c r="B2" s="472">
        <f>Questions!B2</f>
        <v>0</v>
      </c>
      <c r="C2" s="473"/>
      <c r="D2" s="462"/>
      <c r="E2" s="491"/>
      <c r="F2" s="149"/>
      <c r="G2" s="149"/>
      <c r="H2" s="149"/>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471"/>
    </row>
    <row r="3" spans="1:65" s="432" customFormat="1" ht="20.149999999999999" customHeight="1" x14ac:dyDescent="0.35">
      <c r="A3" s="276" t="s">
        <v>1193</v>
      </c>
      <c r="B3" s="788"/>
      <c r="C3" s="788"/>
      <c r="D3" s="462"/>
      <c r="E3" s="491"/>
      <c r="F3" s="149"/>
      <c r="G3" s="149"/>
      <c r="H3" s="149"/>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c r="BG3" s="570"/>
      <c r="BH3" s="570"/>
      <c r="BI3" s="570"/>
      <c r="BJ3" s="570"/>
      <c r="BK3" s="570"/>
      <c r="BL3" s="570"/>
      <c r="BM3" s="471"/>
    </row>
    <row r="4" spans="1:65" s="432" customFormat="1" ht="20.149999999999999" customHeight="1" thickBot="1" x14ac:dyDescent="0.4">
      <c r="A4" s="276" t="s">
        <v>1193</v>
      </c>
      <c r="B4" s="789"/>
      <c r="C4" s="789"/>
      <c r="D4" s="462"/>
      <c r="E4" s="474"/>
      <c r="F4" s="149"/>
      <c r="G4" s="149"/>
      <c r="H4" s="149"/>
      <c r="I4" s="570"/>
      <c r="J4" s="570"/>
      <c r="K4" s="570"/>
      <c r="L4" s="784" t="s">
        <v>1341</v>
      </c>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4"/>
      <c r="BM4" s="471"/>
    </row>
    <row r="5" spans="1:65" s="258" customFormat="1" ht="81" customHeight="1" thickBot="1" x14ac:dyDescent="0.4">
      <c r="A5" s="103" t="s">
        <v>1342</v>
      </c>
      <c r="B5" s="104" t="s">
        <v>1195</v>
      </c>
      <c r="C5" s="104" t="s">
        <v>1196</v>
      </c>
      <c r="D5" s="104" t="s">
        <v>1198</v>
      </c>
      <c r="E5" s="105" t="s">
        <v>1199</v>
      </c>
      <c r="F5" s="105" t="s">
        <v>1200</v>
      </c>
      <c r="G5" s="105" t="s">
        <v>1343</v>
      </c>
      <c r="H5" s="105" t="s">
        <v>1202</v>
      </c>
      <c r="I5" s="104" t="s">
        <v>1203</v>
      </c>
      <c r="J5" s="104" t="s">
        <v>1204</v>
      </c>
      <c r="K5" s="104" t="s">
        <v>1205</v>
      </c>
      <c r="L5" s="587"/>
      <c r="M5" s="587"/>
      <c r="N5" s="587"/>
      <c r="O5" s="587"/>
      <c r="P5" s="587"/>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785" t="s">
        <v>1206</v>
      </c>
    </row>
    <row r="6" spans="1:65" s="258" customFormat="1" ht="24" customHeight="1" thickBot="1" x14ac:dyDescent="0.4">
      <c r="A6" s="108"/>
      <c r="B6" s="108"/>
      <c r="C6" s="108"/>
      <c r="D6" s="463"/>
      <c r="E6" s="110"/>
      <c r="F6" s="110"/>
      <c r="G6" s="110"/>
      <c r="H6" s="111"/>
      <c r="I6" s="729" t="s">
        <v>1207</v>
      </c>
      <c r="J6" s="729"/>
      <c r="K6" s="729"/>
      <c r="L6" s="588"/>
      <c r="M6" s="588"/>
      <c r="N6" s="588"/>
      <c r="O6" s="588"/>
      <c r="P6" s="588"/>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c r="BE6" s="476"/>
      <c r="BF6" s="476"/>
      <c r="BG6" s="476"/>
      <c r="BH6" s="476"/>
      <c r="BI6" s="476"/>
      <c r="BJ6" s="476"/>
      <c r="BK6" s="476"/>
      <c r="BL6" s="476"/>
      <c r="BM6" s="786"/>
    </row>
    <row r="7" spans="1:65" s="258" customFormat="1" ht="24" customHeight="1" thickBot="1" x14ac:dyDescent="0.4">
      <c r="A7" s="108"/>
      <c r="B7" s="477"/>
      <c r="C7" s="477"/>
      <c r="D7" s="463"/>
      <c r="E7" s="110"/>
      <c r="F7" s="110"/>
      <c r="G7" s="110"/>
      <c r="H7" s="111"/>
      <c r="I7" s="576"/>
      <c r="J7" s="576"/>
      <c r="K7" s="577" t="s">
        <v>1344</v>
      </c>
      <c r="L7" s="589"/>
      <c r="M7" s="589"/>
      <c r="N7" s="589"/>
      <c r="O7" s="589"/>
      <c r="P7" s="589"/>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9"/>
    </row>
    <row r="8" spans="1:65" s="432" customFormat="1" ht="39" customHeight="1" thickBot="1" x14ac:dyDescent="0.35">
      <c r="A8" s="342" t="s">
        <v>1345</v>
      </c>
      <c r="B8" s="480" t="s">
        <v>1284</v>
      </c>
      <c r="C8" s="481"/>
      <c r="D8" s="790" t="s">
        <v>1346</v>
      </c>
      <c r="E8" s="790"/>
      <c r="F8" s="482"/>
      <c r="G8" s="482"/>
      <c r="H8" s="482"/>
      <c r="I8" s="483">
        <f>COUNTIF(L8:BL8, "&lt;&gt;")</f>
        <v>0</v>
      </c>
      <c r="J8" s="570"/>
      <c r="K8" s="570"/>
      <c r="L8" s="590"/>
      <c r="M8" s="590"/>
      <c r="N8" s="590"/>
      <c r="O8" s="590"/>
      <c r="P8" s="590"/>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484"/>
      <c r="BJ8" s="484"/>
      <c r="BK8" s="484"/>
      <c r="BL8" s="484"/>
      <c r="BM8" s="582"/>
    </row>
    <row r="9" spans="1:65" ht="25" x14ac:dyDescent="0.3">
      <c r="A9" s="464" t="s">
        <v>1345</v>
      </c>
      <c r="B9" s="299" t="s">
        <v>1284</v>
      </c>
      <c r="C9" s="300">
        <v>61</v>
      </c>
      <c r="D9" s="301" t="s">
        <v>1347</v>
      </c>
      <c r="E9" s="302" t="str">
        <f>IF(F9=0,"",IF(F9=G9,"N/A",IF(ISERROR(J9/I9),1,J9/I9)))</f>
        <v/>
      </c>
      <c r="F9" s="303">
        <f>COUNTIF(L9:BL9,"1 Yes")+COUNTIF(L9:BL9,"2 No")</f>
        <v>0</v>
      </c>
      <c r="G9" s="303">
        <f>COUNTIF(L9:BL9,"N/A")</f>
        <v>0</v>
      </c>
      <c r="H9" s="304">
        <f>+COUNTIF(L9:BL9, "2 No")</f>
        <v>0</v>
      </c>
      <c r="I9" s="25">
        <f>+COUNTIF(L9:BL9, "2 No")+COUNTIF(L9:BL9,"1 Yes")</f>
        <v>0</v>
      </c>
      <c r="J9" s="25">
        <f>+COUNTIF(L9:BL9, "1 Yes")</f>
        <v>0</v>
      </c>
      <c r="K9" s="465"/>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783"/>
    </row>
    <row r="10" spans="1:65" ht="14" x14ac:dyDescent="0.3">
      <c r="A10" s="654" t="s">
        <v>1286</v>
      </c>
      <c r="B10" s="655"/>
      <c r="C10" s="655"/>
      <c r="D10" s="743" t="s">
        <v>1304</v>
      </c>
      <c r="E10" s="743"/>
      <c r="F10" s="306"/>
      <c r="G10" s="306"/>
      <c r="H10" s="306"/>
      <c r="I10" s="306"/>
      <c r="J10" s="306"/>
      <c r="K10" s="307">
        <f>+COUNTIF(L10:BL10, "Yes a.")</f>
        <v>0</v>
      </c>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781"/>
    </row>
    <row r="11" spans="1:65" ht="14" x14ac:dyDescent="0.3">
      <c r="A11" s="654" t="s">
        <v>1286</v>
      </c>
      <c r="B11" s="655"/>
      <c r="C11" s="655"/>
      <c r="D11" s="743" t="s">
        <v>1235</v>
      </c>
      <c r="E11" s="743"/>
      <c r="F11" s="306"/>
      <c r="G11" s="306"/>
      <c r="H11" s="306"/>
      <c r="I11" s="306"/>
      <c r="J11" s="306"/>
      <c r="K11" s="307">
        <f>+COUNTIF(L11:BL11, "Yes b.")</f>
        <v>0</v>
      </c>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781"/>
    </row>
    <row r="12" spans="1:65" ht="14" x14ac:dyDescent="0.3">
      <c r="A12" s="654" t="s">
        <v>1286</v>
      </c>
      <c r="B12" s="655"/>
      <c r="C12" s="655"/>
      <c r="D12" s="658" t="s">
        <v>1302</v>
      </c>
      <c r="E12" s="658"/>
      <c r="F12" s="306"/>
      <c r="G12" s="306"/>
      <c r="H12" s="306"/>
      <c r="I12" s="306"/>
      <c r="J12" s="306"/>
      <c r="K12" s="307">
        <f>+COUNTIF(L12:BL12, "0-30")+COUNTIF(L12:BL12, "31-60")+COUNTIF(L12:BL12, "61-90")+COUNTIF(L12:BL12, "over 90 days")</f>
        <v>0</v>
      </c>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781"/>
    </row>
    <row r="13" spans="1:65" ht="14" x14ac:dyDescent="0.3">
      <c r="A13" s="654" t="s">
        <v>1286</v>
      </c>
      <c r="B13" s="655"/>
      <c r="C13" s="655"/>
      <c r="D13" s="658" t="s">
        <v>1288</v>
      </c>
      <c r="E13" s="658"/>
      <c r="F13" s="306"/>
      <c r="G13" s="306"/>
      <c r="H13" s="306"/>
      <c r="I13" s="306"/>
      <c r="J13" s="306"/>
      <c r="K13" s="307">
        <f>+COUNTIF(L12:BL12, "0-30")</f>
        <v>0</v>
      </c>
      <c r="L13" s="289"/>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781"/>
    </row>
    <row r="14" spans="1:65" ht="14" x14ac:dyDescent="0.3">
      <c r="A14" s="654" t="s">
        <v>1286</v>
      </c>
      <c r="B14" s="655"/>
      <c r="C14" s="655"/>
      <c r="D14" s="658" t="s">
        <v>1289</v>
      </c>
      <c r="E14" s="658"/>
      <c r="F14" s="306"/>
      <c r="G14" s="306"/>
      <c r="H14" s="306"/>
      <c r="I14" s="306"/>
      <c r="J14" s="306"/>
      <c r="K14" s="307">
        <f>+COUNTIF(L12:BL12, "31-60")</f>
        <v>0</v>
      </c>
      <c r="L14" s="291"/>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F14" s="466"/>
      <c r="BG14" s="466"/>
      <c r="BH14" s="466"/>
      <c r="BI14" s="466"/>
      <c r="BJ14" s="466"/>
      <c r="BK14" s="466"/>
      <c r="BL14" s="466"/>
      <c r="BM14" s="781"/>
    </row>
    <row r="15" spans="1:65" ht="14" x14ac:dyDescent="0.3">
      <c r="A15" s="654" t="s">
        <v>1286</v>
      </c>
      <c r="B15" s="655"/>
      <c r="C15" s="655"/>
      <c r="D15" s="658" t="s">
        <v>1290</v>
      </c>
      <c r="E15" s="658"/>
      <c r="F15" s="306"/>
      <c r="G15" s="306"/>
      <c r="H15" s="306"/>
      <c r="I15" s="306"/>
      <c r="J15" s="306"/>
      <c r="K15" s="307">
        <f>+COUNTIF(L12:BL12, "61-90")</f>
        <v>0</v>
      </c>
      <c r="L15" s="291"/>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781"/>
    </row>
    <row r="16" spans="1:65" ht="14" x14ac:dyDescent="0.3">
      <c r="A16" s="654" t="s">
        <v>1286</v>
      </c>
      <c r="B16" s="655"/>
      <c r="C16" s="655"/>
      <c r="D16" s="658" t="s">
        <v>1291</v>
      </c>
      <c r="E16" s="658"/>
      <c r="F16" s="306"/>
      <c r="G16" s="306"/>
      <c r="H16" s="306"/>
      <c r="I16" s="306"/>
      <c r="J16" s="306"/>
      <c r="K16" s="307">
        <f>+COUNTIF(L12:BL12, "over 90 days")</f>
        <v>0</v>
      </c>
      <c r="L16" s="293"/>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781"/>
    </row>
    <row r="17" spans="1:65" ht="14" x14ac:dyDescent="0.3">
      <c r="A17" s="654" t="s">
        <v>1286</v>
      </c>
      <c r="B17" s="655"/>
      <c r="C17" s="655"/>
      <c r="D17" s="743" t="s">
        <v>1292</v>
      </c>
      <c r="E17" s="743"/>
      <c r="F17" s="306"/>
      <c r="G17" s="306"/>
      <c r="H17" s="306"/>
      <c r="I17" s="306"/>
      <c r="J17" s="306"/>
      <c r="K17" s="307">
        <f>+COUNTIF(L17:BL17, "Yes c.")</f>
        <v>0</v>
      </c>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781"/>
    </row>
    <row r="18" spans="1:65" ht="14.5" thickBot="1" x14ac:dyDescent="0.35">
      <c r="A18" s="661" t="s">
        <v>1286</v>
      </c>
      <c r="B18" s="662"/>
      <c r="C18" s="662"/>
      <c r="D18" s="663" t="s">
        <v>1324</v>
      </c>
      <c r="E18" s="663"/>
      <c r="F18" s="308"/>
      <c r="G18" s="308"/>
      <c r="H18" s="308"/>
      <c r="I18" s="308"/>
      <c r="J18" s="308"/>
      <c r="K18" s="309">
        <f>+COUNTIF(L18:BL18, "Yes d.")</f>
        <v>0</v>
      </c>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782"/>
    </row>
    <row r="19" spans="1:65" ht="37.5" x14ac:dyDescent="0.3">
      <c r="A19" s="464" t="s">
        <v>1345</v>
      </c>
      <c r="B19" s="299" t="s">
        <v>1284</v>
      </c>
      <c r="C19" s="300">
        <v>62</v>
      </c>
      <c r="D19" s="301" t="s">
        <v>1031</v>
      </c>
      <c r="E19" s="302" t="str">
        <f>IF(F19=0,"",IF(F19=G19,"N/A",IF(ISERROR(J19/I19),1,J19/I19)))</f>
        <v/>
      </c>
      <c r="F19" s="303">
        <f>COUNTIF(L19:BL19,"1 Yes")+COUNTIF(L19:BL19,"2 No")</f>
        <v>0</v>
      </c>
      <c r="G19" s="303">
        <f>COUNTIF(L19:BL19,"N/A")</f>
        <v>0</v>
      </c>
      <c r="H19" s="304">
        <f>+COUNTIF(L19:BL19, "2 No")</f>
        <v>0</v>
      </c>
      <c r="I19" s="25">
        <f>+COUNTIF(L19:BL19, "2 No")+COUNTIF(L19:BL19,"1 Yes")</f>
        <v>0</v>
      </c>
      <c r="J19" s="25">
        <f>+COUNTIF(L19:BL19, "1 Yes")</f>
        <v>0</v>
      </c>
      <c r="K19" s="465"/>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783"/>
    </row>
    <row r="20" spans="1:65" ht="14" x14ac:dyDescent="0.3">
      <c r="A20" s="654" t="s">
        <v>1286</v>
      </c>
      <c r="B20" s="655"/>
      <c r="C20" s="655"/>
      <c r="D20" s="743" t="s">
        <v>1348</v>
      </c>
      <c r="E20" s="743"/>
      <c r="F20" s="306"/>
      <c r="G20" s="306"/>
      <c r="H20" s="306"/>
      <c r="I20" s="306"/>
      <c r="J20" s="306"/>
      <c r="K20" s="307">
        <f>+COUNTIF(L20:BL20, "Yes a.")</f>
        <v>0</v>
      </c>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781"/>
    </row>
    <row r="21" spans="1:65" ht="14" x14ac:dyDescent="0.3">
      <c r="A21" s="654" t="s">
        <v>1286</v>
      </c>
      <c r="B21" s="655"/>
      <c r="C21" s="655"/>
      <c r="D21" s="743" t="s">
        <v>1349</v>
      </c>
      <c r="E21" s="743"/>
      <c r="F21" s="306"/>
      <c r="G21" s="306"/>
      <c r="H21" s="306"/>
      <c r="I21" s="306"/>
      <c r="J21" s="306"/>
      <c r="K21" s="307">
        <f>+COUNTIF(L21:BL21, "Yes b.")</f>
        <v>0</v>
      </c>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781"/>
    </row>
    <row r="22" spans="1:65" ht="14" x14ac:dyDescent="0.3">
      <c r="A22" s="654" t="s">
        <v>1286</v>
      </c>
      <c r="B22" s="655"/>
      <c r="C22" s="655"/>
      <c r="D22" s="743" t="s">
        <v>1216</v>
      </c>
      <c r="E22" s="743"/>
      <c r="F22" s="306"/>
      <c r="G22" s="306"/>
      <c r="H22" s="306"/>
      <c r="I22" s="306"/>
      <c r="J22" s="306"/>
      <c r="K22" s="307">
        <f>+COUNTIF(L22:BL22, "Yes c.")</f>
        <v>0</v>
      </c>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781"/>
    </row>
    <row r="23" spans="1:65" ht="14" x14ac:dyDescent="0.3">
      <c r="A23" s="654" t="s">
        <v>1286</v>
      </c>
      <c r="B23" s="655"/>
      <c r="C23" s="655"/>
      <c r="D23" s="658" t="s">
        <v>129</v>
      </c>
      <c r="E23" s="658"/>
      <c r="F23" s="306"/>
      <c r="G23" s="306"/>
      <c r="H23" s="306"/>
      <c r="I23" s="306"/>
      <c r="J23" s="306"/>
      <c r="K23" s="307">
        <f>+COUNTIF(L23:BL23, "0-30")+COUNTIF(L23:BL23, "31-60")+COUNTIF(L23:BL23, "61-90")+COUNTIF(L23:BL23, "over 90 days")</f>
        <v>0</v>
      </c>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781"/>
    </row>
    <row r="24" spans="1:65" ht="14" x14ac:dyDescent="0.3">
      <c r="A24" s="654" t="s">
        <v>1286</v>
      </c>
      <c r="B24" s="655"/>
      <c r="C24" s="655"/>
      <c r="D24" s="658" t="s">
        <v>1288</v>
      </c>
      <c r="E24" s="658"/>
      <c r="F24" s="306"/>
      <c r="G24" s="306"/>
      <c r="H24" s="306"/>
      <c r="I24" s="306"/>
      <c r="J24" s="306"/>
      <c r="K24" s="307">
        <f>+COUNTIF(L23:BL23, "0-30")</f>
        <v>0</v>
      </c>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781"/>
    </row>
    <row r="25" spans="1:65" ht="14" x14ac:dyDescent="0.3">
      <c r="A25" s="654" t="s">
        <v>1286</v>
      </c>
      <c r="B25" s="655"/>
      <c r="C25" s="655"/>
      <c r="D25" s="658" t="s">
        <v>1289</v>
      </c>
      <c r="E25" s="658"/>
      <c r="F25" s="306"/>
      <c r="G25" s="306"/>
      <c r="H25" s="306"/>
      <c r="I25" s="306"/>
      <c r="J25" s="306"/>
      <c r="K25" s="307">
        <f>+COUNTIF(L23:BL23, "31-60")</f>
        <v>0</v>
      </c>
      <c r="L25" s="291"/>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6"/>
      <c r="BF25" s="466"/>
      <c r="BG25" s="466"/>
      <c r="BH25" s="466"/>
      <c r="BI25" s="466"/>
      <c r="BJ25" s="466"/>
      <c r="BK25" s="466"/>
      <c r="BL25" s="466"/>
      <c r="BM25" s="781"/>
    </row>
    <row r="26" spans="1:65" ht="14" x14ac:dyDescent="0.3">
      <c r="A26" s="654" t="s">
        <v>1286</v>
      </c>
      <c r="B26" s="655"/>
      <c r="C26" s="655"/>
      <c r="D26" s="658" t="s">
        <v>1290</v>
      </c>
      <c r="E26" s="658"/>
      <c r="F26" s="306"/>
      <c r="G26" s="306"/>
      <c r="H26" s="306"/>
      <c r="I26" s="306"/>
      <c r="J26" s="306"/>
      <c r="K26" s="307">
        <f>+COUNTIF(L23:BL23, "61-90")</f>
        <v>0</v>
      </c>
      <c r="L26" s="291"/>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781"/>
    </row>
    <row r="27" spans="1:65" ht="14" x14ac:dyDescent="0.3">
      <c r="A27" s="654" t="s">
        <v>1286</v>
      </c>
      <c r="B27" s="655"/>
      <c r="C27" s="655"/>
      <c r="D27" s="658" t="s">
        <v>1291</v>
      </c>
      <c r="E27" s="658"/>
      <c r="F27" s="306"/>
      <c r="G27" s="306"/>
      <c r="H27" s="306"/>
      <c r="I27" s="306"/>
      <c r="J27" s="306"/>
      <c r="K27" s="307">
        <f>+COUNTIF(L23:BL23, "over 90 days")</f>
        <v>0</v>
      </c>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781"/>
    </row>
    <row r="28" spans="1:65" ht="14.5" thickBot="1" x14ac:dyDescent="0.35">
      <c r="A28" s="654" t="s">
        <v>1286</v>
      </c>
      <c r="B28" s="655"/>
      <c r="C28" s="655"/>
      <c r="D28" s="743" t="s">
        <v>1298</v>
      </c>
      <c r="E28" s="743"/>
      <c r="F28" s="308"/>
      <c r="G28" s="308"/>
      <c r="H28" s="308"/>
      <c r="I28" s="308"/>
      <c r="J28" s="308"/>
      <c r="K28" s="307">
        <f>+COUNTIF(L28:BL28, "Yes d.")</f>
        <v>0</v>
      </c>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781"/>
    </row>
    <row r="29" spans="1:65" ht="14.5" thickBot="1" x14ac:dyDescent="0.35">
      <c r="A29" s="661" t="s">
        <v>1286</v>
      </c>
      <c r="B29" s="662"/>
      <c r="C29" s="662"/>
      <c r="D29" s="663" t="s">
        <v>1318</v>
      </c>
      <c r="E29" s="663"/>
      <c r="F29" s="308"/>
      <c r="G29" s="308"/>
      <c r="H29" s="308"/>
      <c r="I29" s="308"/>
      <c r="J29" s="308"/>
      <c r="K29" s="309">
        <f>+COUNTIF(L29:BL29, "Yes e.")</f>
        <v>0</v>
      </c>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782"/>
    </row>
    <row r="30" spans="1:65" ht="25" x14ac:dyDescent="0.3">
      <c r="A30" s="464" t="s">
        <v>1345</v>
      </c>
      <c r="B30" s="299" t="s">
        <v>1284</v>
      </c>
      <c r="C30" s="300">
        <v>63</v>
      </c>
      <c r="D30" s="301" t="s">
        <v>1046</v>
      </c>
      <c r="E30" s="302" t="str">
        <f>IF(F30=0,"",IF(F30=G30,"N/A",IF(ISERROR(J30/I30),1,J30/I30)))</f>
        <v/>
      </c>
      <c r="F30" s="303">
        <f>COUNTIF(L30:BL30,"1 Yes")+COUNTIF(L30:BL30,"2 No")+COUNTIF(L30:BL30,"N/A")</f>
        <v>0</v>
      </c>
      <c r="G30" s="303">
        <f>COUNTIF(L30:BL30,"N/A")</f>
        <v>0</v>
      </c>
      <c r="H30" s="304">
        <f>+COUNTIF(L30:BL30, "2 No")</f>
        <v>0</v>
      </c>
      <c r="I30" s="25">
        <f>+COUNTIF(L30:BL30, "2 No")+COUNTIF(L30:BL30,"1 Yes")</f>
        <v>0</v>
      </c>
      <c r="J30" s="25">
        <f>+COUNTIF(L30:BL30, "1 Yes")</f>
        <v>0</v>
      </c>
      <c r="K30" s="465"/>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783"/>
    </row>
    <row r="31" spans="1:65" ht="14" x14ac:dyDescent="0.3">
      <c r="A31" s="654" t="s">
        <v>1286</v>
      </c>
      <c r="B31" s="655"/>
      <c r="C31" s="655"/>
      <c r="D31" s="743" t="s">
        <v>1350</v>
      </c>
      <c r="E31" s="743"/>
      <c r="F31" s="306"/>
      <c r="G31" s="306"/>
      <c r="H31" s="306"/>
      <c r="I31" s="306"/>
      <c r="J31" s="306"/>
      <c r="K31" s="307">
        <f>+COUNTIF(L31:BL31, "Y")</f>
        <v>0</v>
      </c>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781"/>
    </row>
    <row r="32" spans="1:65" ht="14" x14ac:dyDescent="0.3">
      <c r="A32" s="654" t="s">
        <v>1286</v>
      </c>
      <c r="B32" s="655"/>
      <c r="C32" s="655"/>
      <c r="D32" s="743" t="s">
        <v>1351</v>
      </c>
      <c r="E32" s="743"/>
      <c r="F32" s="306"/>
      <c r="G32" s="306"/>
      <c r="H32" s="306"/>
      <c r="I32" s="306"/>
      <c r="J32" s="306"/>
      <c r="K32" s="307">
        <f>+COUNTIF(L32:BL32, "Y")</f>
        <v>0</v>
      </c>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781"/>
    </row>
    <row r="33" spans="1:65" ht="14" x14ac:dyDescent="0.3">
      <c r="A33" s="654" t="s">
        <v>1286</v>
      </c>
      <c r="B33" s="655"/>
      <c r="C33" s="655"/>
      <c r="D33" s="743" t="s">
        <v>1352</v>
      </c>
      <c r="E33" s="743"/>
      <c r="F33" s="306"/>
      <c r="G33" s="306"/>
      <c r="H33" s="306"/>
      <c r="I33" s="306"/>
      <c r="J33" s="306"/>
      <c r="K33" s="307">
        <f>+COUNTIF(L33:BL33, "Y")</f>
        <v>0</v>
      </c>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781"/>
    </row>
    <row r="34" spans="1:65" ht="14" x14ac:dyDescent="0.3">
      <c r="A34" s="654" t="s">
        <v>1286</v>
      </c>
      <c r="B34" s="655"/>
      <c r="C34" s="655"/>
      <c r="D34" s="743" t="s">
        <v>1250</v>
      </c>
      <c r="E34" s="743"/>
      <c r="F34" s="306"/>
      <c r="G34" s="306"/>
      <c r="H34" s="306"/>
      <c r="I34" s="306"/>
      <c r="J34" s="306"/>
      <c r="K34" s="307">
        <f>+COUNTIF(L34:BL34, "Y")</f>
        <v>0</v>
      </c>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781"/>
    </row>
    <row r="35" spans="1:65" ht="14" x14ac:dyDescent="0.3">
      <c r="A35" s="654" t="s">
        <v>1286</v>
      </c>
      <c r="B35" s="655"/>
      <c r="C35" s="655"/>
      <c r="D35" s="658" t="s">
        <v>129</v>
      </c>
      <c r="E35" s="658"/>
      <c r="F35" s="306"/>
      <c r="G35" s="306"/>
      <c r="H35" s="306"/>
      <c r="I35" s="306"/>
      <c r="J35" s="306"/>
      <c r="K35" s="307">
        <f>+COUNTIF(L35:BL35, "0-30")+COUNTIF(L35:BL35, "31-60")+COUNTIF(L35:BL35, "61-90")+COUNTIF(L35:BL35, "over 90 days")</f>
        <v>0</v>
      </c>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781"/>
    </row>
    <row r="36" spans="1:65" ht="14" x14ac:dyDescent="0.3">
      <c r="A36" s="654" t="s">
        <v>1286</v>
      </c>
      <c r="B36" s="655"/>
      <c r="C36" s="655"/>
      <c r="D36" s="658" t="s">
        <v>1288</v>
      </c>
      <c r="E36" s="658"/>
      <c r="F36" s="306"/>
      <c r="G36" s="306"/>
      <c r="H36" s="306"/>
      <c r="I36" s="306"/>
      <c r="J36" s="306"/>
      <c r="K36" s="307">
        <f>+COUNTIF(L35:BL35, "0-30")</f>
        <v>0</v>
      </c>
      <c r="L36" s="291"/>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781"/>
    </row>
    <row r="37" spans="1:65" ht="14" x14ac:dyDescent="0.3">
      <c r="A37" s="654" t="s">
        <v>1286</v>
      </c>
      <c r="B37" s="655"/>
      <c r="C37" s="655"/>
      <c r="D37" s="658" t="s">
        <v>1289</v>
      </c>
      <c r="E37" s="658"/>
      <c r="F37" s="306"/>
      <c r="G37" s="306"/>
      <c r="H37" s="306"/>
      <c r="I37" s="306"/>
      <c r="J37" s="306"/>
      <c r="K37" s="307">
        <f>+COUNTIF(L35:BL35, "31-60")</f>
        <v>0</v>
      </c>
      <c r="L37" s="291"/>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781"/>
    </row>
    <row r="38" spans="1:65" ht="14" x14ac:dyDescent="0.3">
      <c r="A38" s="654" t="s">
        <v>1286</v>
      </c>
      <c r="B38" s="655"/>
      <c r="C38" s="655"/>
      <c r="D38" s="658" t="s">
        <v>1290</v>
      </c>
      <c r="E38" s="658"/>
      <c r="F38" s="306"/>
      <c r="G38" s="306"/>
      <c r="H38" s="306"/>
      <c r="I38" s="306"/>
      <c r="J38" s="306"/>
      <c r="K38" s="307">
        <f>+COUNTIF(L35:BL35, "61-90")</f>
        <v>0</v>
      </c>
      <c r="L38" s="291"/>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6"/>
      <c r="BG38" s="466"/>
      <c r="BH38" s="466"/>
      <c r="BI38" s="466"/>
      <c r="BJ38" s="466"/>
      <c r="BK38" s="466"/>
      <c r="BL38" s="466"/>
      <c r="BM38" s="781"/>
    </row>
    <row r="39" spans="1:65" ht="14" x14ac:dyDescent="0.3">
      <c r="A39" s="654" t="s">
        <v>1286</v>
      </c>
      <c r="B39" s="655"/>
      <c r="C39" s="655"/>
      <c r="D39" s="658" t="s">
        <v>1291</v>
      </c>
      <c r="E39" s="658"/>
      <c r="F39" s="306"/>
      <c r="G39" s="306"/>
      <c r="H39" s="306"/>
      <c r="I39" s="306"/>
      <c r="J39" s="306"/>
      <c r="K39" s="307">
        <f>+COUNTIF(L35:BL35, "over 90 days")</f>
        <v>0</v>
      </c>
      <c r="L39" s="293"/>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781"/>
    </row>
    <row r="40" spans="1:65" ht="14" x14ac:dyDescent="0.3">
      <c r="A40" s="654" t="s">
        <v>1286</v>
      </c>
      <c r="B40" s="655"/>
      <c r="C40" s="655"/>
      <c r="D40" s="743" t="s">
        <v>1296</v>
      </c>
      <c r="E40" s="743"/>
      <c r="F40" s="306"/>
      <c r="G40" s="306"/>
      <c r="H40" s="306"/>
      <c r="I40" s="306"/>
      <c r="J40" s="306"/>
      <c r="K40" s="307">
        <f>+COUNTIF(L40:BL40, "Y")</f>
        <v>0</v>
      </c>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781"/>
    </row>
    <row r="41" spans="1:65" ht="14.5" thickBot="1" x14ac:dyDescent="0.35">
      <c r="A41" s="661" t="s">
        <v>1286</v>
      </c>
      <c r="B41" s="662"/>
      <c r="C41" s="662"/>
      <c r="D41" s="663" t="s">
        <v>1313</v>
      </c>
      <c r="E41" s="663"/>
      <c r="F41" s="308"/>
      <c r="G41" s="308"/>
      <c r="H41" s="308"/>
      <c r="I41" s="308"/>
      <c r="J41" s="308"/>
      <c r="K41" s="309">
        <f>+COUNTIF(L41:BL41, "Y")</f>
        <v>0</v>
      </c>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782"/>
    </row>
    <row r="42" spans="1:65" ht="25" x14ac:dyDescent="0.3">
      <c r="A42" s="464" t="s">
        <v>1345</v>
      </c>
      <c r="B42" s="299" t="s">
        <v>1284</v>
      </c>
      <c r="C42" s="300">
        <v>64</v>
      </c>
      <c r="D42" s="301" t="s">
        <v>1064</v>
      </c>
      <c r="E42" s="302" t="str">
        <f>IF(F42=0,"",IF(F42=G42,"N/A",IF(ISERROR(J42/I42),1,J42/I42)))</f>
        <v/>
      </c>
      <c r="F42" s="303">
        <f>COUNTIF(L42:BL42,"1 Yes")+COUNTIF(L42:BL42,"2 No")+COUNTIF(L42:BL42,"3 No")+COUNTIF(L42:BL42,"4 N/A")</f>
        <v>0</v>
      </c>
      <c r="G42" s="303">
        <f>COUNTIF(L42:BL42,"4 N/A")</f>
        <v>0</v>
      </c>
      <c r="H42" s="304">
        <f>+COUNTIF(L42:BL42, "2 No")+COUNTIF(L42:BL42, "3 No")</f>
        <v>0</v>
      </c>
      <c r="I42" s="25">
        <f>+COUNTIF(L42:BL42, "2 No")+COUNTIF(L42:BL42,"1 Yes")+COUNTIF(L42:BL42, "3 No")</f>
        <v>0</v>
      </c>
      <c r="J42" s="25">
        <f>+COUNTIF(L42:BL42, "1 Yes")</f>
        <v>0</v>
      </c>
      <c r="K42" s="465"/>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783"/>
    </row>
    <row r="43" spans="1:65" ht="14" x14ac:dyDescent="0.3">
      <c r="A43" s="654" t="s">
        <v>1286</v>
      </c>
      <c r="B43" s="655"/>
      <c r="C43" s="655"/>
      <c r="D43" s="743" t="s">
        <v>1214</v>
      </c>
      <c r="E43" s="743"/>
      <c r="F43" s="306"/>
      <c r="G43" s="306"/>
      <c r="H43" s="306"/>
      <c r="I43" s="306"/>
      <c r="J43" s="306"/>
      <c r="K43" s="307">
        <f>+COUNTIF(L43:BL43, "Yes a.")</f>
        <v>0</v>
      </c>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781"/>
    </row>
    <row r="44" spans="1:65" ht="14" x14ac:dyDescent="0.3">
      <c r="A44" s="654" t="s">
        <v>1286</v>
      </c>
      <c r="B44" s="655"/>
      <c r="C44" s="655"/>
      <c r="D44" s="743" t="s">
        <v>1353</v>
      </c>
      <c r="E44" s="743"/>
      <c r="F44" s="306"/>
      <c r="G44" s="306"/>
      <c r="H44" s="306"/>
      <c r="I44" s="306"/>
      <c r="J44" s="306"/>
      <c r="K44" s="307">
        <f>+COUNTIF(L44:BL44, "Yes b.")</f>
        <v>0</v>
      </c>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781"/>
    </row>
    <row r="45" spans="1:65" ht="39.75" customHeight="1" x14ac:dyDescent="0.3">
      <c r="A45" s="654" t="s">
        <v>1286</v>
      </c>
      <c r="B45" s="655"/>
      <c r="C45" s="655"/>
      <c r="D45" s="743" t="s">
        <v>1354</v>
      </c>
      <c r="E45" s="743"/>
      <c r="F45" s="306"/>
      <c r="G45" s="306"/>
      <c r="H45" s="306"/>
      <c r="I45" s="306"/>
      <c r="J45" s="306"/>
      <c r="K45" s="307">
        <f>+COUNTIF(L45:BL45, "Yes c.")</f>
        <v>0</v>
      </c>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781"/>
    </row>
    <row r="46" spans="1:65" ht="14" x14ac:dyDescent="0.3">
      <c r="A46" s="654" t="s">
        <v>1286</v>
      </c>
      <c r="B46" s="655"/>
      <c r="C46" s="655"/>
      <c r="D46" s="743" t="s">
        <v>1250</v>
      </c>
      <c r="E46" s="743"/>
      <c r="F46" s="306"/>
      <c r="G46" s="306"/>
      <c r="H46" s="306"/>
      <c r="I46" s="306"/>
      <c r="J46" s="306"/>
      <c r="K46" s="307">
        <f>+COUNTIF(L46:BL46, "Yes d.")</f>
        <v>0</v>
      </c>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781"/>
    </row>
    <row r="47" spans="1:65" ht="14" x14ac:dyDescent="0.3">
      <c r="A47" s="654" t="s">
        <v>1286</v>
      </c>
      <c r="B47" s="655"/>
      <c r="C47" s="655"/>
      <c r="D47" s="658" t="s">
        <v>129</v>
      </c>
      <c r="E47" s="658"/>
      <c r="F47" s="306"/>
      <c r="G47" s="306"/>
      <c r="H47" s="306"/>
      <c r="I47" s="306"/>
      <c r="J47" s="306"/>
      <c r="K47" s="307">
        <f>+COUNTIF(L47:BL47, "0-30")+COUNTIF(L47:BL47, "31-60")+COUNTIF(L47:BL47, "61-90")+COUNTIF(L47:BL47, "over 90 days")</f>
        <v>0</v>
      </c>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781"/>
    </row>
    <row r="48" spans="1:65" ht="14" x14ac:dyDescent="0.3">
      <c r="A48" s="654" t="s">
        <v>1286</v>
      </c>
      <c r="B48" s="655"/>
      <c r="C48" s="655"/>
      <c r="D48" s="658" t="s">
        <v>1288</v>
      </c>
      <c r="E48" s="658"/>
      <c r="F48" s="306"/>
      <c r="G48" s="306"/>
      <c r="H48" s="306"/>
      <c r="I48" s="306"/>
      <c r="J48" s="306"/>
      <c r="K48" s="307">
        <f>+COUNTIF(L47:BL47, "0-30")</f>
        <v>0</v>
      </c>
      <c r="L48" s="291"/>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781"/>
    </row>
    <row r="49" spans="1:65" ht="14" x14ac:dyDescent="0.3">
      <c r="A49" s="654" t="s">
        <v>1286</v>
      </c>
      <c r="B49" s="655"/>
      <c r="C49" s="655"/>
      <c r="D49" s="658" t="s">
        <v>1289</v>
      </c>
      <c r="E49" s="658"/>
      <c r="F49" s="306"/>
      <c r="G49" s="306"/>
      <c r="H49" s="306"/>
      <c r="I49" s="306"/>
      <c r="J49" s="306"/>
      <c r="K49" s="307">
        <f>+COUNTIF(L47:BL47, "31-60")</f>
        <v>0</v>
      </c>
      <c r="L49" s="291"/>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781"/>
    </row>
    <row r="50" spans="1:65" ht="14" x14ac:dyDescent="0.3">
      <c r="A50" s="654" t="s">
        <v>1286</v>
      </c>
      <c r="B50" s="655"/>
      <c r="C50" s="655"/>
      <c r="D50" s="658" t="s">
        <v>1290</v>
      </c>
      <c r="E50" s="658"/>
      <c r="F50" s="306"/>
      <c r="G50" s="306"/>
      <c r="H50" s="306"/>
      <c r="I50" s="306"/>
      <c r="J50" s="306"/>
      <c r="K50" s="307">
        <f>+COUNTIF(L47:BL47, "61-90")</f>
        <v>0</v>
      </c>
      <c r="L50" s="291"/>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781"/>
    </row>
    <row r="51" spans="1:65" ht="14" x14ac:dyDescent="0.3">
      <c r="A51" s="654" t="s">
        <v>1286</v>
      </c>
      <c r="B51" s="655"/>
      <c r="C51" s="655"/>
      <c r="D51" s="658" t="s">
        <v>1291</v>
      </c>
      <c r="E51" s="658"/>
      <c r="F51" s="306"/>
      <c r="G51" s="306"/>
      <c r="H51" s="306"/>
      <c r="I51" s="306"/>
      <c r="J51" s="306"/>
      <c r="K51" s="307">
        <f>+COUNTIF(L47:BL47, "over 90 days")</f>
        <v>0</v>
      </c>
      <c r="L51" s="293"/>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781"/>
    </row>
    <row r="52" spans="1:65" ht="14" x14ac:dyDescent="0.3">
      <c r="A52" s="654" t="s">
        <v>1286</v>
      </c>
      <c r="B52" s="655"/>
      <c r="C52" s="655"/>
      <c r="D52" s="743" t="s">
        <v>1296</v>
      </c>
      <c r="E52" s="743"/>
      <c r="F52" s="306"/>
      <c r="G52" s="306"/>
      <c r="H52" s="306"/>
      <c r="I52" s="306"/>
      <c r="J52" s="306"/>
      <c r="K52" s="307">
        <f>+COUNTIF(L52:BL52, "Yes e.")</f>
        <v>0</v>
      </c>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781"/>
    </row>
    <row r="53" spans="1:65" ht="14.5" thickBot="1" x14ac:dyDescent="0.35">
      <c r="A53" s="661" t="s">
        <v>1286</v>
      </c>
      <c r="B53" s="662"/>
      <c r="C53" s="662"/>
      <c r="D53" s="663" t="s">
        <v>1313</v>
      </c>
      <c r="E53" s="663"/>
      <c r="F53" s="308"/>
      <c r="G53" s="308"/>
      <c r="H53" s="308"/>
      <c r="I53" s="308"/>
      <c r="J53" s="308"/>
      <c r="K53" s="309">
        <f>+COUNTIF(L53:BL53, "Yes f.")</f>
        <v>0</v>
      </c>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782"/>
    </row>
    <row r="54" spans="1:65" ht="25" x14ac:dyDescent="0.3">
      <c r="A54" s="464" t="s">
        <v>1345</v>
      </c>
      <c r="B54" s="299" t="s">
        <v>1284</v>
      </c>
      <c r="C54" s="300">
        <v>65</v>
      </c>
      <c r="D54" s="301" t="s">
        <v>1087</v>
      </c>
      <c r="E54" s="302" t="str">
        <f>IF(F54=0,"",IF(F54=G54,"NA",IF(ISERROR(J54/I54),1,J54/I54)))</f>
        <v/>
      </c>
      <c r="F54" s="303">
        <f>COUNTIF(L54:BL54,"1 Yes")+COUNTIF(L54:BL54,"2 No")+COUNTIF(L54:BL54,"3 No")</f>
        <v>0</v>
      </c>
      <c r="G54" s="303">
        <f>COUNTIF(L54:BL54,"N/A")</f>
        <v>0</v>
      </c>
      <c r="H54" s="304">
        <f>COUNTIF(L54:BL54, "2 No")+COUNTIF(L54:BL54, "3 No")</f>
        <v>0</v>
      </c>
      <c r="I54" s="25">
        <f>COUNTIF(L54:BL54,"1 Yes")+COUNTIF(L54:BL54, "2 No")+COUNTIF(L54:BL54, "3 No")</f>
        <v>0</v>
      </c>
      <c r="J54" s="25">
        <f>COUNTIF(L54:BL54, "1 Yes")</f>
        <v>0</v>
      </c>
      <c r="K54" s="465"/>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783"/>
    </row>
    <row r="55" spans="1:65" ht="14" x14ac:dyDescent="0.3">
      <c r="A55" s="654" t="s">
        <v>1286</v>
      </c>
      <c r="B55" s="655"/>
      <c r="C55" s="655"/>
      <c r="D55" s="743" t="s">
        <v>1214</v>
      </c>
      <c r="E55" s="743"/>
      <c r="F55" s="306"/>
      <c r="G55" s="306"/>
      <c r="H55" s="306"/>
      <c r="I55" s="306"/>
      <c r="J55" s="306"/>
      <c r="K55" s="307">
        <f>COUNTIF(L55:BL55, "Yes a.")</f>
        <v>0</v>
      </c>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781"/>
    </row>
    <row r="56" spans="1:65" ht="26.25" customHeight="1" x14ac:dyDescent="0.3">
      <c r="A56" s="654" t="s">
        <v>1286</v>
      </c>
      <c r="B56" s="655"/>
      <c r="C56" s="655"/>
      <c r="D56" s="743" t="s">
        <v>1317</v>
      </c>
      <c r="E56" s="743"/>
      <c r="F56" s="306"/>
      <c r="G56" s="306"/>
      <c r="H56" s="306"/>
      <c r="I56" s="306"/>
      <c r="J56" s="306"/>
      <c r="K56" s="307">
        <f>+COUNTIF(L56:BL56, "Yes b.")</f>
        <v>0</v>
      </c>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781"/>
    </row>
    <row r="57" spans="1:65" ht="14" x14ac:dyDescent="0.3">
      <c r="A57" s="654" t="s">
        <v>1286</v>
      </c>
      <c r="B57" s="655"/>
      <c r="C57" s="655"/>
      <c r="D57" s="743" t="s">
        <v>1216</v>
      </c>
      <c r="E57" s="743"/>
      <c r="F57" s="306"/>
      <c r="G57" s="306"/>
      <c r="H57" s="306"/>
      <c r="I57" s="306"/>
      <c r="J57" s="306"/>
      <c r="K57" s="307">
        <f>+COUNTIF(L57:BL57, "Yes c.")</f>
        <v>0</v>
      </c>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781"/>
    </row>
    <row r="58" spans="1:65" ht="14" x14ac:dyDescent="0.3">
      <c r="A58" s="654" t="s">
        <v>1286</v>
      </c>
      <c r="B58" s="655"/>
      <c r="C58" s="655"/>
      <c r="D58" s="658" t="s">
        <v>129</v>
      </c>
      <c r="E58" s="658"/>
      <c r="F58" s="306"/>
      <c r="G58" s="306"/>
      <c r="H58" s="306"/>
      <c r="I58" s="306"/>
      <c r="J58" s="306"/>
      <c r="K58" s="307">
        <f>+COUNTIF(L58:BL58, "0-30")+COUNTIF(L58:BL58, "31-60")+COUNTIF(L58:BL58, "61-90")+COUNTIF(L58:BL58, "over 90 days")</f>
        <v>0</v>
      </c>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781"/>
    </row>
    <row r="59" spans="1:65" ht="14" x14ac:dyDescent="0.3">
      <c r="A59" s="654" t="s">
        <v>1286</v>
      </c>
      <c r="B59" s="655"/>
      <c r="C59" s="655"/>
      <c r="D59" s="658" t="s">
        <v>1288</v>
      </c>
      <c r="E59" s="658"/>
      <c r="F59" s="306"/>
      <c r="G59" s="306"/>
      <c r="H59" s="306"/>
      <c r="I59" s="306"/>
      <c r="J59" s="306"/>
      <c r="K59" s="307">
        <f>+COUNTIF(L58:BL58, "0-30")</f>
        <v>0</v>
      </c>
      <c r="L59" s="289"/>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781"/>
    </row>
    <row r="60" spans="1:65" ht="14" x14ac:dyDescent="0.3">
      <c r="A60" s="654" t="s">
        <v>1286</v>
      </c>
      <c r="B60" s="655"/>
      <c r="C60" s="655"/>
      <c r="D60" s="658" t="s">
        <v>1289</v>
      </c>
      <c r="E60" s="658"/>
      <c r="F60" s="306"/>
      <c r="G60" s="306"/>
      <c r="H60" s="306"/>
      <c r="I60" s="306"/>
      <c r="J60" s="306"/>
      <c r="K60" s="307">
        <f>+COUNTIF(L58:BL58, "31-60")</f>
        <v>0</v>
      </c>
      <c r="L60" s="291"/>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6"/>
      <c r="AY60" s="466"/>
      <c r="AZ60" s="466"/>
      <c r="BA60" s="466"/>
      <c r="BB60" s="466"/>
      <c r="BC60" s="466"/>
      <c r="BD60" s="466"/>
      <c r="BE60" s="466"/>
      <c r="BF60" s="466"/>
      <c r="BG60" s="466"/>
      <c r="BH60" s="466"/>
      <c r="BI60" s="466"/>
      <c r="BJ60" s="466"/>
      <c r="BK60" s="466"/>
      <c r="BL60" s="466"/>
      <c r="BM60" s="781"/>
    </row>
    <row r="61" spans="1:65" ht="14" x14ac:dyDescent="0.3">
      <c r="A61" s="654" t="s">
        <v>1286</v>
      </c>
      <c r="B61" s="655"/>
      <c r="C61" s="655"/>
      <c r="D61" s="658" t="s">
        <v>1290</v>
      </c>
      <c r="E61" s="658"/>
      <c r="F61" s="306"/>
      <c r="G61" s="306"/>
      <c r="H61" s="306"/>
      <c r="I61" s="306"/>
      <c r="J61" s="306"/>
      <c r="K61" s="307">
        <f>+COUNTIF(L58:BL58, "61-90")</f>
        <v>0</v>
      </c>
      <c r="L61" s="291"/>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6"/>
      <c r="AY61" s="466"/>
      <c r="AZ61" s="466"/>
      <c r="BA61" s="466"/>
      <c r="BB61" s="466"/>
      <c r="BC61" s="466"/>
      <c r="BD61" s="466"/>
      <c r="BE61" s="466"/>
      <c r="BF61" s="466"/>
      <c r="BG61" s="466"/>
      <c r="BH61" s="466"/>
      <c r="BI61" s="466"/>
      <c r="BJ61" s="466"/>
      <c r="BK61" s="466"/>
      <c r="BL61" s="466"/>
      <c r="BM61" s="781"/>
    </row>
    <row r="62" spans="1:65" ht="14" x14ac:dyDescent="0.3">
      <c r="A62" s="654" t="s">
        <v>1286</v>
      </c>
      <c r="B62" s="655"/>
      <c r="C62" s="655"/>
      <c r="D62" s="658" t="s">
        <v>1291</v>
      </c>
      <c r="E62" s="658"/>
      <c r="F62" s="306"/>
      <c r="G62" s="306"/>
      <c r="H62" s="306"/>
      <c r="I62" s="306"/>
      <c r="J62" s="306"/>
      <c r="K62" s="307">
        <f>+COUNTIF(L58:BL58, "over 90 days")</f>
        <v>0</v>
      </c>
      <c r="L62" s="293"/>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781"/>
    </row>
    <row r="63" spans="1:65" ht="14" x14ac:dyDescent="0.3">
      <c r="A63" s="654" t="s">
        <v>1286</v>
      </c>
      <c r="B63" s="655"/>
      <c r="C63" s="655"/>
      <c r="D63" s="743" t="s">
        <v>1298</v>
      </c>
      <c r="E63" s="743"/>
      <c r="F63" s="306"/>
      <c r="G63" s="306"/>
      <c r="H63" s="306"/>
      <c r="I63" s="306"/>
      <c r="J63" s="306"/>
      <c r="K63" s="307">
        <f>+COUNTIF(L63:BL63, "Yes d.")</f>
        <v>0</v>
      </c>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781"/>
    </row>
    <row r="64" spans="1:65" ht="14.5" thickBot="1" x14ac:dyDescent="0.35">
      <c r="A64" s="661" t="s">
        <v>1286</v>
      </c>
      <c r="B64" s="662"/>
      <c r="C64" s="662"/>
      <c r="D64" s="663" t="s">
        <v>1318</v>
      </c>
      <c r="E64" s="663"/>
      <c r="F64" s="308"/>
      <c r="G64" s="308"/>
      <c r="H64" s="308"/>
      <c r="I64" s="308"/>
      <c r="J64" s="308"/>
      <c r="K64" s="309">
        <f>+COUNTIF(L64:BL64, "Yes e.")</f>
        <v>0</v>
      </c>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7"/>
      <c r="AY64" s="467"/>
      <c r="AZ64" s="467"/>
      <c r="BA64" s="467"/>
      <c r="BB64" s="467"/>
      <c r="BC64" s="467"/>
      <c r="BD64" s="467"/>
      <c r="BE64" s="467"/>
      <c r="BF64" s="467"/>
      <c r="BG64" s="467"/>
      <c r="BH64" s="467"/>
      <c r="BI64" s="467"/>
      <c r="BJ64" s="467"/>
      <c r="BK64" s="467"/>
      <c r="BL64" s="467"/>
      <c r="BM64" s="782"/>
    </row>
    <row r="65" spans="1:65" ht="50" x14ac:dyDescent="0.3">
      <c r="A65" s="464" t="s">
        <v>1345</v>
      </c>
      <c r="B65" s="299" t="s">
        <v>1284</v>
      </c>
      <c r="C65" s="300">
        <v>66</v>
      </c>
      <c r="D65" s="301" t="s">
        <v>1100</v>
      </c>
      <c r="E65" s="302" t="str">
        <f>IF(F65=0,"",IF(F65=G65,"N/A",IF(ISERROR(J65/I65),1,J65/I65)))</f>
        <v/>
      </c>
      <c r="F65" s="303">
        <f>COUNTIF(L65:BL65,"1 Yes")+COUNTIF(L65:BL65,"2 No")+COUNTIF(L65:BL65,"3 N/A")</f>
        <v>0</v>
      </c>
      <c r="G65" s="303">
        <f>COUNTIF(L65:BL65,"3 N/A")</f>
        <v>0</v>
      </c>
      <c r="H65" s="304">
        <f>+COUNTIF(L65:BL65, "2 No")</f>
        <v>0</v>
      </c>
      <c r="I65" s="25">
        <f>+COUNTIF(L65:BL65, "2 No")+COUNTIF(L65:BL65,"1 Yes")</f>
        <v>0</v>
      </c>
      <c r="J65" s="25">
        <f>+COUNTIF(L65:BL65, "1 Yes")</f>
        <v>0</v>
      </c>
      <c r="K65" s="465"/>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783"/>
    </row>
    <row r="66" spans="1:65" ht="15" customHeight="1" x14ac:dyDescent="0.3">
      <c r="A66" s="654" t="s">
        <v>1286</v>
      </c>
      <c r="B66" s="655"/>
      <c r="C66" s="655"/>
      <c r="D66" s="743" t="s">
        <v>1214</v>
      </c>
      <c r="E66" s="743"/>
      <c r="F66" s="306"/>
      <c r="G66" s="306"/>
      <c r="H66" s="306"/>
      <c r="I66" s="306"/>
      <c r="J66" s="310"/>
      <c r="K66" s="307">
        <f>COUNTIF(L66:BL66, "Yes a.")</f>
        <v>0</v>
      </c>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781"/>
    </row>
    <row r="67" spans="1:65" ht="25.5" customHeight="1" x14ac:dyDescent="0.3">
      <c r="A67" s="654" t="s">
        <v>1286</v>
      </c>
      <c r="B67" s="655"/>
      <c r="C67" s="655"/>
      <c r="D67" s="743" t="s">
        <v>1317</v>
      </c>
      <c r="E67" s="743"/>
      <c r="F67" s="306"/>
      <c r="G67" s="306"/>
      <c r="H67" s="306"/>
      <c r="I67" s="306"/>
      <c r="J67" s="310"/>
      <c r="K67" s="307">
        <f>+COUNTIF(L67:BL67, "Yes b.")</f>
        <v>0</v>
      </c>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781"/>
    </row>
    <row r="68" spans="1:65" ht="15" customHeight="1" x14ac:dyDescent="0.3">
      <c r="A68" s="654" t="s">
        <v>1286</v>
      </c>
      <c r="B68" s="655"/>
      <c r="C68" s="655"/>
      <c r="D68" s="743" t="s">
        <v>1216</v>
      </c>
      <c r="E68" s="743"/>
      <c r="F68" s="306"/>
      <c r="G68" s="306"/>
      <c r="H68" s="306"/>
      <c r="I68" s="306"/>
      <c r="J68" s="310"/>
      <c r="K68" s="307">
        <f>+COUNTIF(L68:BL68, "Yes c.")</f>
        <v>0</v>
      </c>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781"/>
    </row>
    <row r="69" spans="1:65" ht="15" customHeight="1" x14ac:dyDescent="0.3">
      <c r="A69" s="654" t="s">
        <v>1286</v>
      </c>
      <c r="B69" s="655"/>
      <c r="C69" s="655"/>
      <c r="D69" s="658" t="s">
        <v>129</v>
      </c>
      <c r="E69" s="658"/>
      <c r="F69" s="306"/>
      <c r="G69" s="306"/>
      <c r="H69" s="306"/>
      <c r="I69" s="306"/>
      <c r="J69" s="310"/>
      <c r="K69" s="307">
        <f>+COUNTIF(L69:BL69, "0-30")+COUNTIF(L69:BL69, "31-60")+COUNTIF(L69:BL69, "61-90")+COUNTIF(L69:BL69, "over 90 days")</f>
        <v>0</v>
      </c>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781"/>
    </row>
    <row r="70" spans="1:65" ht="15" customHeight="1" x14ac:dyDescent="0.3">
      <c r="A70" s="654" t="s">
        <v>1286</v>
      </c>
      <c r="B70" s="655"/>
      <c r="C70" s="655"/>
      <c r="D70" s="658" t="s">
        <v>1288</v>
      </c>
      <c r="E70" s="658"/>
      <c r="F70" s="306"/>
      <c r="G70" s="306"/>
      <c r="H70" s="306"/>
      <c r="I70" s="306"/>
      <c r="J70" s="310"/>
      <c r="K70" s="307">
        <f>+COUNTIF(L69:BL69, "0-30")</f>
        <v>0</v>
      </c>
      <c r="L70" s="289"/>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781"/>
    </row>
    <row r="71" spans="1:65" ht="15" customHeight="1" x14ac:dyDescent="0.3">
      <c r="A71" s="654" t="s">
        <v>1286</v>
      </c>
      <c r="B71" s="655"/>
      <c r="C71" s="655"/>
      <c r="D71" s="658" t="s">
        <v>1289</v>
      </c>
      <c r="E71" s="658"/>
      <c r="F71" s="306"/>
      <c r="G71" s="306"/>
      <c r="H71" s="306"/>
      <c r="I71" s="306"/>
      <c r="J71" s="310"/>
      <c r="K71" s="307">
        <f>+COUNTIF(L69:BL69, "31-60")</f>
        <v>0</v>
      </c>
      <c r="L71" s="291"/>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6"/>
      <c r="AY71" s="466"/>
      <c r="AZ71" s="466"/>
      <c r="BA71" s="466"/>
      <c r="BB71" s="466"/>
      <c r="BC71" s="466"/>
      <c r="BD71" s="466"/>
      <c r="BE71" s="466"/>
      <c r="BF71" s="466"/>
      <c r="BG71" s="466"/>
      <c r="BH71" s="466"/>
      <c r="BI71" s="466"/>
      <c r="BJ71" s="466"/>
      <c r="BK71" s="466"/>
      <c r="BL71" s="466"/>
      <c r="BM71" s="781"/>
    </row>
    <row r="72" spans="1:65" ht="15" customHeight="1" x14ac:dyDescent="0.3">
      <c r="A72" s="654" t="s">
        <v>1286</v>
      </c>
      <c r="B72" s="655"/>
      <c r="C72" s="655"/>
      <c r="D72" s="658" t="s">
        <v>1290</v>
      </c>
      <c r="E72" s="658"/>
      <c r="F72" s="306"/>
      <c r="G72" s="306"/>
      <c r="H72" s="306"/>
      <c r="I72" s="306"/>
      <c r="J72" s="310"/>
      <c r="K72" s="307">
        <f>+COUNTIF(L69:BL69, "61-90")</f>
        <v>0</v>
      </c>
      <c r="L72" s="291"/>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6"/>
      <c r="AY72" s="466"/>
      <c r="AZ72" s="466"/>
      <c r="BA72" s="466"/>
      <c r="BB72" s="466"/>
      <c r="BC72" s="466"/>
      <c r="BD72" s="466"/>
      <c r="BE72" s="466"/>
      <c r="BF72" s="466"/>
      <c r="BG72" s="466"/>
      <c r="BH72" s="466"/>
      <c r="BI72" s="466"/>
      <c r="BJ72" s="466"/>
      <c r="BK72" s="466"/>
      <c r="BL72" s="466"/>
      <c r="BM72" s="781"/>
    </row>
    <row r="73" spans="1:65" ht="15" customHeight="1" x14ac:dyDescent="0.3">
      <c r="A73" s="654" t="s">
        <v>1286</v>
      </c>
      <c r="B73" s="655"/>
      <c r="C73" s="655"/>
      <c r="D73" s="658" t="s">
        <v>1291</v>
      </c>
      <c r="E73" s="658"/>
      <c r="F73" s="306"/>
      <c r="G73" s="306"/>
      <c r="H73" s="306"/>
      <c r="I73" s="306"/>
      <c r="J73" s="310"/>
      <c r="K73" s="307">
        <f>+COUNTIF(L69:BL69, "over 90 days")</f>
        <v>0</v>
      </c>
      <c r="L73" s="293"/>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781"/>
    </row>
    <row r="74" spans="1:65" ht="15" customHeight="1" x14ac:dyDescent="0.3">
      <c r="A74" s="654" t="s">
        <v>1286</v>
      </c>
      <c r="B74" s="655"/>
      <c r="C74" s="655"/>
      <c r="D74" s="743" t="s">
        <v>1298</v>
      </c>
      <c r="E74" s="743"/>
      <c r="F74" s="306"/>
      <c r="G74" s="306"/>
      <c r="H74" s="306"/>
      <c r="I74" s="306"/>
      <c r="J74" s="310"/>
      <c r="K74" s="307">
        <f>+COUNTIF(L74:BL74, "Yes d.")</f>
        <v>0</v>
      </c>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781"/>
    </row>
    <row r="75" spans="1:65" ht="15" customHeight="1" thickBot="1" x14ac:dyDescent="0.35">
      <c r="A75" s="661" t="s">
        <v>1286</v>
      </c>
      <c r="B75" s="662"/>
      <c r="C75" s="662"/>
      <c r="D75" s="663" t="s">
        <v>1318</v>
      </c>
      <c r="E75" s="663"/>
      <c r="F75" s="308"/>
      <c r="G75" s="308"/>
      <c r="H75" s="308"/>
      <c r="I75" s="308"/>
      <c r="J75" s="468"/>
      <c r="K75" s="309">
        <f>+COUNTIF(L75:BL75, "Yes e.")</f>
        <v>0</v>
      </c>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7"/>
      <c r="AZ75" s="467"/>
      <c r="BA75" s="467"/>
      <c r="BB75" s="467"/>
      <c r="BC75" s="467"/>
      <c r="BD75" s="467"/>
      <c r="BE75" s="467"/>
      <c r="BF75" s="467"/>
      <c r="BG75" s="467"/>
      <c r="BH75" s="467"/>
      <c r="BI75" s="467"/>
      <c r="BJ75" s="467"/>
      <c r="BK75" s="467"/>
      <c r="BL75" s="467"/>
      <c r="BM75" s="782"/>
    </row>
    <row r="76" spans="1:65" ht="25" x14ac:dyDescent="0.3">
      <c r="A76" s="464" t="s">
        <v>1345</v>
      </c>
      <c r="B76" s="299" t="s">
        <v>1284</v>
      </c>
      <c r="C76" s="300">
        <v>67</v>
      </c>
      <c r="D76" s="301" t="s">
        <v>1111</v>
      </c>
      <c r="E76" s="302" t="str">
        <f>IF(F76=0,"",IF(F76=G76,"N/A",IF(ISERROR(J76/I76),1,J76/I76)))</f>
        <v/>
      </c>
      <c r="F76" s="303">
        <f>COUNTIF(L76:BL76,"1 Yes")+COUNTIF(L76:BL76,"2 No")+COUNTIF(L76:BL76,"3 N/A")</f>
        <v>0</v>
      </c>
      <c r="G76" s="303">
        <f>COUNTIF(L76:BL76,"3 N/A")</f>
        <v>0</v>
      </c>
      <c r="H76" s="304">
        <f>+COUNTIF(L76:BL76, "2 No")</f>
        <v>0</v>
      </c>
      <c r="I76" s="25">
        <f>+COUNTIF(L76:BL76, "2 No")+COUNTIF(L76:BL76,"1 Yes")</f>
        <v>0</v>
      </c>
      <c r="J76" s="25">
        <f>+COUNTIF(L76:BL76, "1 Yes")</f>
        <v>0</v>
      </c>
      <c r="K76" s="465"/>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485" t="s">
        <v>1355</v>
      </c>
    </row>
    <row r="77" spans="1:65" ht="15" customHeight="1" x14ac:dyDescent="0.3">
      <c r="A77" s="654" t="s">
        <v>1286</v>
      </c>
      <c r="B77" s="655"/>
      <c r="C77" s="655"/>
      <c r="D77" s="743" t="s">
        <v>1214</v>
      </c>
      <c r="E77" s="743"/>
      <c r="F77" s="306"/>
      <c r="G77" s="306"/>
      <c r="H77" s="306"/>
      <c r="I77" s="306"/>
      <c r="J77" s="310"/>
      <c r="K77" s="307">
        <f>COUNTIF(L77:BL77, "Yes a.")</f>
        <v>0</v>
      </c>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781"/>
    </row>
    <row r="78" spans="1:65" ht="25.5" customHeight="1" x14ac:dyDescent="0.3">
      <c r="A78" s="654" t="s">
        <v>1286</v>
      </c>
      <c r="B78" s="655"/>
      <c r="C78" s="655"/>
      <c r="D78" s="743" t="s">
        <v>1317</v>
      </c>
      <c r="E78" s="743"/>
      <c r="F78" s="306"/>
      <c r="G78" s="306"/>
      <c r="H78" s="306"/>
      <c r="I78" s="306"/>
      <c r="J78" s="310"/>
      <c r="K78" s="307">
        <f>+COUNTIF(L78:BL78, "Yes b.")</f>
        <v>0</v>
      </c>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781"/>
    </row>
    <row r="79" spans="1:65" ht="15" customHeight="1" x14ac:dyDescent="0.3">
      <c r="A79" s="654" t="s">
        <v>1286</v>
      </c>
      <c r="B79" s="655"/>
      <c r="C79" s="655"/>
      <c r="D79" s="743" t="s">
        <v>1216</v>
      </c>
      <c r="E79" s="743"/>
      <c r="F79" s="306"/>
      <c r="G79" s="306"/>
      <c r="H79" s="306"/>
      <c r="I79" s="306"/>
      <c r="J79" s="310"/>
      <c r="K79" s="307">
        <f>+COUNTIF(L79:BL79, "Yes c.")</f>
        <v>0</v>
      </c>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781"/>
    </row>
    <row r="80" spans="1:65" ht="15" customHeight="1" x14ac:dyDescent="0.3">
      <c r="A80" s="654" t="s">
        <v>1286</v>
      </c>
      <c r="B80" s="655"/>
      <c r="C80" s="655"/>
      <c r="D80" s="658" t="s">
        <v>129</v>
      </c>
      <c r="E80" s="658"/>
      <c r="F80" s="306"/>
      <c r="G80" s="306"/>
      <c r="H80" s="306"/>
      <c r="I80" s="306"/>
      <c r="J80" s="310"/>
      <c r="K80" s="307">
        <f>+COUNTIF(L80:BL80, "0-30")+COUNTIF(L80:BL80, "31-60")+COUNTIF(L80:BL80, "61-90")+COUNTIF(L80:BL80, "over 90 days")</f>
        <v>0</v>
      </c>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781"/>
    </row>
    <row r="81" spans="1:65" ht="15" customHeight="1" x14ac:dyDescent="0.3">
      <c r="A81" s="654" t="s">
        <v>1286</v>
      </c>
      <c r="B81" s="655"/>
      <c r="C81" s="655"/>
      <c r="D81" s="658" t="s">
        <v>1288</v>
      </c>
      <c r="E81" s="658"/>
      <c r="F81" s="306"/>
      <c r="G81" s="306"/>
      <c r="H81" s="306"/>
      <c r="I81" s="306"/>
      <c r="J81" s="310"/>
      <c r="K81" s="307">
        <f>+COUNTIF(L80:BL80, "0-30")</f>
        <v>0</v>
      </c>
      <c r="L81" s="289"/>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290"/>
      <c r="BE81" s="290"/>
      <c r="BF81" s="290"/>
      <c r="BG81" s="290"/>
      <c r="BH81" s="290"/>
      <c r="BI81" s="290"/>
      <c r="BJ81" s="290"/>
      <c r="BK81" s="290"/>
      <c r="BL81" s="290"/>
      <c r="BM81" s="781"/>
    </row>
    <row r="82" spans="1:65" ht="15" customHeight="1" x14ac:dyDescent="0.3">
      <c r="A82" s="654" t="s">
        <v>1286</v>
      </c>
      <c r="B82" s="655"/>
      <c r="C82" s="655"/>
      <c r="D82" s="658" t="s">
        <v>1289</v>
      </c>
      <c r="E82" s="658"/>
      <c r="F82" s="306"/>
      <c r="G82" s="306"/>
      <c r="H82" s="306"/>
      <c r="I82" s="306"/>
      <c r="J82" s="310"/>
      <c r="K82" s="307">
        <f>+COUNTIF(L80:BL80, "31-60")</f>
        <v>0</v>
      </c>
      <c r="L82" s="291"/>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6"/>
      <c r="BB82" s="466"/>
      <c r="BC82" s="466"/>
      <c r="BD82" s="466"/>
      <c r="BE82" s="466"/>
      <c r="BF82" s="466"/>
      <c r="BG82" s="466"/>
      <c r="BH82" s="466"/>
      <c r="BI82" s="466"/>
      <c r="BJ82" s="466"/>
      <c r="BK82" s="466"/>
      <c r="BL82" s="466"/>
      <c r="BM82" s="781"/>
    </row>
    <row r="83" spans="1:65" ht="15" customHeight="1" x14ac:dyDescent="0.3">
      <c r="A83" s="654" t="s">
        <v>1286</v>
      </c>
      <c r="B83" s="655"/>
      <c r="C83" s="655"/>
      <c r="D83" s="658" t="s">
        <v>1290</v>
      </c>
      <c r="E83" s="658"/>
      <c r="F83" s="306"/>
      <c r="G83" s="306"/>
      <c r="H83" s="306"/>
      <c r="I83" s="306"/>
      <c r="J83" s="310"/>
      <c r="K83" s="307">
        <f>+COUNTIF(L80:BL80, "61-90")</f>
        <v>0</v>
      </c>
      <c r="L83" s="291"/>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781"/>
    </row>
    <row r="84" spans="1:65" ht="15" customHeight="1" x14ac:dyDescent="0.3">
      <c r="A84" s="654" t="s">
        <v>1286</v>
      </c>
      <c r="B84" s="655"/>
      <c r="C84" s="655"/>
      <c r="D84" s="658" t="s">
        <v>1291</v>
      </c>
      <c r="E84" s="658"/>
      <c r="F84" s="306"/>
      <c r="G84" s="306"/>
      <c r="H84" s="306"/>
      <c r="I84" s="306"/>
      <c r="J84" s="310"/>
      <c r="K84" s="307">
        <f>+COUNTIF(L80:BL80, "over 90 days")</f>
        <v>0</v>
      </c>
      <c r="L84" s="293"/>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781"/>
    </row>
    <row r="85" spans="1:65" ht="15" customHeight="1" x14ac:dyDescent="0.3">
      <c r="A85" s="654" t="s">
        <v>1286</v>
      </c>
      <c r="B85" s="655"/>
      <c r="C85" s="655"/>
      <c r="D85" s="743" t="s">
        <v>1298</v>
      </c>
      <c r="E85" s="743"/>
      <c r="F85" s="306"/>
      <c r="G85" s="306"/>
      <c r="H85" s="306"/>
      <c r="I85" s="306"/>
      <c r="J85" s="310"/>
      <c r="K85" s="307">
        <f>+COUNTIF(L85:BL85, "Yes d.")</f>
        <v>0</v>
      </c>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781"/>
    </row>
    <row r="86" spans="1:65" ht="15.75" customHeight="1" thickBot="1" x14ac:dyDescent="0.35">
      <c r="A86" s="661" t="s">
        <v>1286</v>
      </c>
      <c r="B86" s="662"/>
      <c r="C86" s="662"/>
      <c r="D86" s="663" t="s">
        <v>1318</v>
      </c>
      <c r="E86" s="663"/>
      <c r="F86" s="308"/>
      <c r="G86" s="308"/>
      <c r="H86" s="308"/>
      <c r="I86" s="308"/>
      <c r="J86" s="468"/>
      <c r="K86" s="309">
        <f>+COUNTIF(L86:BL86, "Yes e.")</f>
        <v>0</v>
      </c>
      <c r="L86" s="467"/>
      <c r="M86" s="467"/>
      <c r="N86" s="467"/>
      <c r="O86" s="467"/>
      <c r="P86" s="467"/>
      <c r="Q86" s="467"/>
      <c r="R86" s="467"/>
      <c r="S86" s="467"/>
      <c r="T86" s="467"/>
      <c r="U86" s="467"/>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c r="AT86" s="467"/>
      <c r="AU86" s="467"/>
      <c r="AV86" s="467"/>
      <c r="AW86" s="467"/>
      <c r="AX86" s="467"/>
      <c r="AY86" s="467"/>
      <c r="AZ86" s="467"/>
      <c r="BA86" s="467"/>
      <c r="BB86" s="467"/>
      <c r="BC86" s="467"/>
      <c r="BD86" s="467"/>
      <c r="BE86" s="467"/>
      <c r="BF86" s="467"/>
      <c r="BG86" s="467"/>
      <c r="BH86" s="467"/>
      <c r="BI86" s="467"/>
      <c r="BJ86" s="467"/>
      <c r="BK86" s="467"/>
      <c r="BL86" s="467"/>
      <c r="BM86" s="782"/>
    </row>
    <row r="87" spans="1:65" ht="50" x14ac:dyDescent="0.3">
      <c r="A87" s="464" t="s">
        <v>1345</v>
      </c>
      <c r="B87" s="299" t="s">
        <v>1284</v>
      </c>
      <c r="C87" s="300">
        <v>68</v>
      </c>
      <c r="D87" s="301" t="s">
        <v>1127</v>
      </c>
      <c r="E87" s="302" t="str">
        <f>IF(F87=0,"",IF(F87=G87,"N/A",IF(ISERROR(J87/I87),1,J87/I87)))</f>
        <v/>
      </c>
      <c r="F87" s="303">
        <f>COUNTIF(L87:BL87,"1 Yes")+COUNTIF(L87:BL87,"2 No")+COUNTIF(L87:BL87,"3 N/A")</f>
        <v>0</v>
      </c>
      <c r="G87" s="303">
        <f>COUNTIF(L87:BL87,"3 N/A")</f>
        <v>0</v>
      </c>
      <c r="H87" s="304">
        <f>+COUNTIF(L87:BL87, "2 No")</f>
        <v>0</v>
      </c>
      <c r="I87" s="25">
        <f>+COUNTIF(L87:BL87, "2 No")+COUNTIF(L87:BL87,"1 Yes")</f>
        <v>0</v>
      </c>
      <c r="J87" s="25">
        <f>+COUNTIF(L87:BL87, "1 Yes")</f>
        <v>0</v>
      </c>
      <c r="K87" s="465"/>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783"/>
    </row>
    <row r="88" spans="1:65" ht="15" customHeight="1" x14ac:dyDescent="0.3">
      <c r="A88" s="654" t="s">
        <v>1286</v>
      </c>
      <c r="B88" s="655"/>
      <c r="C88" s="655"/>
      <c r="D88" s="743" t="s">
        <v>1214</v>
      </c>
      <c r="E88" s="743"/>
      <c r="F88" s="306"/>
      <c r="G88" s="306"/>
      <c r="H88" s="306"/>
      <c r="I88" s="306"/>
      <c r="J88" s="310"/>
      <c r="K88" s="307">
        <f>COUNTIF(L88:BL88, "Yes a.")</f>
        <v>0</v>
      </c>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c r="BH88" s="268"/>
      <c r="BI88" s="268"/>
      <c r="BJ88" s="268"/>
      <c r="BK88" s="268"/>
      <c r="BL88" s="268"/>
      <c r="BM88" s="781"/>
    </row>
    <row r="89" spans="1:65" ht="25.5" customHeight="1" x14ac:dyDescent="0.3">
      <c r="A89" s="654" t="s">
        <v>1286</v>
      </c>
      <c r="B89" s="655"/>
      <c r="C89" s="655"/>
      <c r="D89" s="743" t="s">
        <v>1317</v>
      </c>
      <c r="E89" s="743"/>
      <c r="F89" s="306"/>
      <c r="G89" s="306"/>
      <c r="H89" s="306"/>
      <c r="I89" s="306"/>
      <c r="J89" s="310"/>
      <c r="K89" s="307">
        <f>+COUNTIF(L89:BL89, "Yes b.")</f>
        <v>0</v>
      </c>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781"/>
    </row>
    <row r="90" spans="1:65" ht="15" customHeight="1" x14ac:dyDescent="0.3">
      <c r="A90" s="654" t="s">
        <v>1286</v>
      </c>
      <c r="B90" s="655"/>
      <c r="C90" s="655"/>
      <c r="D90" s="743" t="s">
        <v>1216</v>
      </c>
      <c r="E90" s="743"/>
      <c r="F90" s="306"/>
      <c r="G90" s="306"/>
      <c r="H90" s="306"/>
      <c r="I90" s="306"/>
      <c r="J90" s="310"/>
      <c r="K90" s="307">
        <f>+COUNTIF(L90:BL90, "Yes c.")</f>
        <v>0</v>
      </c>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781"/>
    </row>
    <row r="91" spans="1:65" ht="15" customHeight="1" x14ac:dyDescent="0.3">
      <c r="A91" s="654" t="s">
        <v>1286</v>
      </c>
      <c r="B91" s="655"/>
      <c r="C91" s="655"/>
      <c r="D91" s="658" t="s">
        <v>129</v>
      </c>
      <c r="E91" s="658"/>
      <c r="F91" s="306"/>
      <c r="G91" s="306"/>
      <c r="H91" s="306"/>
      <c r="I91" s="306"/>
      <c r="J91" s="310"/>
      <c r="K91" s="307">
        <f>+COUNTIF(L91:BL91, "0-30")+COUNTIF(L91:BL91, "31-60")+COUNTIF(L91:BL91, "61-90")+COUNTIF(L91:BL91, "over 90 days")</f>
        <v>0</v>
      </c>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781"/>
    </row>
    <row r="92" spans="1:65" ht="15" customHeight="1" x14ac:dyDescent="0.3">
      <c r="A92" s="654" t="s">
        <v>1286</v>
      </c>
      <c r="B92" s="655"/>
      <c r="C92" s="655"/>
      <c r="D92" s="658" t="s">
        <v>1288</v>
      </c>
      <c r="E92" s="658"/>
      <c r="F92" s="306"/>
      <c r="G92" s="306"/>
      <c r="H92" s="306"/>
      <c r="I92" s="306"/>
      <c r="J92" s="310"/>
      <c r="K92" s="307">
        <f>+COUNTIF(L91:BL91, "0-30")</f>
        <v>0</v>
      </c>
      <c r="L92" s="289"/>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781"/>
    </row>
    <row r="93" spans="1:65" ht="15" customHeight="1" x14ac:dyDescent="0.3">
      <c r="A93" s="654" t="s">
        <v>1286</v>
      </c>
      <c r="B93" s="655"/>
      <c r="C93" s="655"/>
      <c r="D93" s="658" t="s">
        <v>1289</v>
      </c>
      <c r="E93" s="658"/>
      <c r="F93" s="306"/>
      <c r="G93" s="306"/>
      <c r="H93" s="306"/>
      <c r="I93" s="306"/>
      <c r="J93" s="310"/>
      <c r="K93" s="307">
        <f>+COUNTIF(L91:BL91, "31-60")</f>
        <v>0</v>
      </c>
      <c r="L93" s="291"/>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c r="BJ93" s="466"/>
      <c r="BK93" s="466"/>
      <c r="BL93" s="466"/>
      <c r="BM93" s="781"/>
    </row>
    <row r="94" spans="1:65" ht="15" customHeight="1" x14ac:dyDescent="0.3">
      <c r="A94" s="654" t="s">
        <v>1286</v>
      </c>
      <c r="B94" s="655"/>
      <c r="C94" s="655"/>
      <c r="D94" s="658" t="s">
        <v>1290</v>
      </c>
      <c r="E94" s="658"/>
      <c r="F94" s="306"/>
      <c r="G94" s="306"/>
      <c r="H94" s="306"/>
      <c r="I94" s="306"/>
      <c r="J94" s="310"/>
      <c r="K94" s="307">
        <f>+COUNTIF(L91:BL91, "61-90")</f>
        <v>0</v>
      </c>
      <c r="L94" s="291"/>
      <c r="M94" s="466"/>
      <c r="N94" s="466"/>
      <c r="O94" s="466"/>
      <c r="P94" s="466"/>
      <c r="Q94" s="466"/>
      <c r="R94" s="466"/>
      <c r="S94" s="466"/>
      <c r="T94" s="466"/>
      <c r="U94" s="466"/>
      <c r="V94" s="466"/>
      <c r="W94" s="466"/>
      <c r="X94" s="466"/>
      <c r="Y94" s="466"/>
      <c r="Z94" s="466"/>
      <c r="AA94" s="466"/>
      <c r="AB94" s="466"/>
      <c r="AC94" s="466"/>
      <c r="AD94" s="466"/>
      <c r="AE94" s="466"/>
      <c r="AF94" s="466"/>
      <c r="AG94" s="466"/>
      <c r="AH94" s="466"/>
      <c r="AI94" s="466"/>
      <c r="AJ94" s="466"/>
      <c r="AK94" s="466"/>
      <c r="AL94" s="466"/>
      <c r="AM94" s="466"/>
      <c r="AN94" s="466"/>
      <c r="AO94" s="466"/>
      <c r="AP94" s="466"/>
      <c r="AQ94" s="466"/>
      <c r="AR94" s="466"/>
      <c r="AS94" s="466"/>
      <c r="AT94" s="466"/>
      <c r="AU94" s="466"/>
      <c r="AV94" s="466"/>
      <c r="AW94" s="466"/>
      <c r="AX94" s="466"/>
      <c r="AY94" s="466"/>
      <c r="AZ94" s="466"/>
      <c r="BA94" s="466"/>
      <c r="BB94" s="466"/>
      <c r="BC94" s="466"/>
      <c r="BD94" s="466"/>
      <c r="BE94" s="466"/>
      <c r="BF94" s="466"/>
      <c r="BG94" s="466"/>
      <c r="BH94" s="466"/>
      <c r="BI94" s="466"/>
      <c r="BJ94" s="466"/>
      <c r="BK94" s="466"/>
      <c r="BL94" s="466"/>
      <c r="BM94" s="781"/>
    </row>
    <row r="95" spans="1:65" ht="15" customHeight="1" x14ac:dyDescent="0.3">
      <c r="A95" s="654" t="s">
        <v>1286</v>
      </c>
      <c r="B95" s="655"/>
      <c r="C95" s="655"/>
      <c r="D95" s="658" t="s">
        <v>1291</v>
      </c>
      <c r="E95" s="658"/>
      <c r="F95" s="306"/>
      <c r="G95" s="306"/>
      <c r="H95" s="306"/>
      <c r="I95" s="306"/>
      <c r="J95" s="310"/>
      <c r="K95" s="307">
        <f>+COUNTIF(L91:BL91, "over 90 days")</f>
        <v>0</v>
      </c>
      <c r="L95" s="293"/>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94"/>
      <c r="BM95" s="781"/>
    </row>
    <row r="96" spans="1:65" ht="15" customHeight="1" x14ac:dyDescent="0.3">
      <c r="A96" s="654" t="s">
        <v>1286</v>
      </c>
      <c r="B96" s="655"/>
      <c r="C96" s="655"/>
      <c r="D96" s="743" t="s">
        <v>1298</v>
      </c>
      <c r="E96" s="743"/>
      <c r="F96" s="306"/>
      <c r="G96" s="306"/>
      <c r="H96" s="306"/>
      <c r="I96" s="306"/>
      <c r="J96" s="310"/>
      <c r="K96" s="307">
        <f>+COUNTIF(L96:BL96, "Yes d.")</f>
        <v>0</v>
      </c>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781"/>
    </row>
    <row r="97" spans="1:65" ht="15.75" customHeight="1" thickBot="1" x14ac:dyDescent="0.35">
      <c r="A97" s="661" t="s">
        <v>1286</v>
      </c>
      <c r="B97" s="662"/>
      <c r="C97" s="662"/>
      <c r="D97" s="663" t="s">
        <v>1318</v>
      </c>
      <c r="E97" s="663"/>
      <c r="F97" s="308"/>
      <c r="G97" s="308"/>
      <c r="H97" s="308"/>
      <c r="I97" s="308"/>
      <c r="J97" s="468"/>
      <c r="K97" s="309">
        <f>+COUNTIF(L97:BL97, "Yes e.")</f>
        <v>0</v>
      </c>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7"/>
      <c r="AR97" s="467"/>
      <c r="AS97" s="467"/>
      <c r="AT97" s="467"/>
      <c r="AU97" s="467"/>
      <c r="AV97" s="467"/>
      <c r="AW97" s="467"/>
      <c r="AX97" s="467"/>
      <c r="AY97" s="467"/>
      <c r="AZ97" s="467"/>
      <c r="BA97" s="467"/>
      <c r="BB97" s="467"/>
      <c r="BC97" s="467"/>
      <c r="BD97" s="467"/>
      <c r="BE97" s="467"/>
      <c r="BF97" s="467"/>
      <c r="BG97" s="467"/>
      <c r="BH97" s="467"/>
      <c r="BI97" s="467"/>
      <c r="BJ97" s="467"/>
      <c r="BK97" s="467"/>
      <c r="BL97" s="467"/>
      <c r="BM97" s="782"/>
    </row>
    <row r="98" spans="1:65" ht="37.5" x14ac:dyDescent="0.3">
      <c r="A98" s="464" t="s">
        <v>1345</v>
      </c>
      <c r="B98" s="299" t="s">
        <v>1284</v>
      </c>
      <c r="C98" s="300">
        <v>69</v>
      </c>
      <c r="D98" s="301" t="s">
        <v>1356</v>
      </c>
      <c r="E98" s="302" t="str">
        <f>IF(F98=0,"",IF(F98=G98,"N/A",IF(ISERROR(J98/I98),1,J98/I98)))</f>
        <v/>
      </c>
      <c r="F98" s="303">
        <f>COUNTIF(L98:BL98,"1 Yes")+COUNTIF(L98:BL98,"2 No")+COUNTIF(L98:BL98,"3 N/A")</f>
        <v>0</v>
      </c>
      <c r="G98" s="303">
        <f>COUNTIF(L98:BL98,"3 N/A")</f>
        <v>0</v>
      </c>
      <c r="H98" s="304">
        <f>+COUNTIF(L98:BL98, "2 No")</f>
        <v>0</v>
      </c>
      <c r="I98" s="25">
        <f>+COUNTIF(L98:BL98, "2 No")+COUNTIF(L98:BL98,"1 Yes")</f>
        <v>0</v>
      </c>
      <c r="J98" s="25">
        <f>+COUNTIF(L98:BL98, "1 Yes")</f>
        <v>0</v>
      </c>
      <c r="K98" s="465"/>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7"/>
      <c r="BB98" s="267"/>
      <c r="BC98" s="267"/>
      <c r="BD98" s="267"/>
      <c r="BE98" s="267"/>
      <c r="BF98" s="267"/>
      <c r="BG98" s="267"/>
      <c r="BH98" s="267"/>
      <c r="BI98" s="267"/>
      <c r="BJ98" s="267"/>
      <c r="BK98" s="267"/>
      <c r="BL98" s="267"/>
      <c r="BM98" s="783"/>
    </row>
    <row r="99" spans="1:65" ht="15" customHeight="1" x14ac:dyDescent="0.3">
      <c r="A99" s="654" t="s">
        <v>1286</v>
      </c>
      <c r="B99" s="655"/>
      <c r="C99" s="655"/>
      <c r="D99" s="743" t="s">
        <v>1214</v>
      </c>
      <c r="E99" s="743"/>
      <c r="F99" s="306"/>
      <c r="G99" s="306"/>
      <c r="H99" s="306"/>
      <c r="I99" s="306"/>
      <c r="J99" s="310"/>
      <c r="K99" s="307">
        <f>COUNTIF(L99:BL99, "Yes a.")</f>
        <v>0</v>
      </c>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781"/>
    </row>
    <row r="100" spans="1:65" ht="25.5" customHeight="1" x14ac:dyDescent="0.3">
      <c r="A100" s="654" t="s">
        <v>1286</v>
      </c>
      <c r="B100" s="655"/>
      <c r="C100" s="655"/>
      <c r="D100" s="743" t="s">
        <v>1317</v>
      </c>
      <c r="E100" s="743"/>
      <c r="F100" s="306"/>
      <c r="G100" s="306"/>
      <c r="H100" s="306"/>
      <c r="I100" s="306"/>
      <c r="J100" s="310"/>
      <c r="K100" s="307">
        <f>+COUNTIF(L100:BL100, "Yes b.")</f>
        <v>0</v>
      </c>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781"/>
    </row>
    <row r="101" spans="1:65" ht="15" customHeight="1" x14ac:dyDescent="0.3">
      <c r="A101" s="654" t="s">
        <v>1286</v>
      </c>
      <c r="B101" s="655"/>
      <c r="C101" s="655"/>
      <c r="D101" s="743" t="s">
        <v>1216</v>
      </c>
      <c r="E101" s="743"/>
      <c r="F101" s="306"/>
      <c r="G101" s="306"/>
      <c r="H101" s="306"/>
      <c r="I101" s="306"/>
      <c r="J101" s="310"/>
      <c r="K101" s="307">
        <f>+COUNTIF(L101:BL101, "Yes c.")</f>
        <v>0</v>
      </c>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781"/>
    </row>
    <row r="102" spans="1:65" ht="15" customHeight="1" x14ac:dyDescent="0.3">
      <c r="A102" s="654" t="s">
        <v>1286</v>
      </c>
      <c r="B102" s="655"/>
      <c r="C102" s="655"/>
      <c r="D102" s="658" t="s">
        <v>129</v>
      </c>
      <c r="E102" s="658"/>
      <c r="F102" s="306"/>
      <c r="G102" s="306"/>
      <c r="H102" s="306"/>
      <c r="I102" s="306"/>
      <c r="J102" s="310"/>
      <c r="K102" s="307">
        <f>+COUNTIF(L102:BL102, "0-30")+COUNTIF(L102:BL102, "31-60")+COUNTIF(L102:BL102, "61-90")+COUNTIF(L102:BL102, "over 90 days")</f>
        <v>0</v>
      </c>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781"/>
    </row>
    <row r="103" spans="1:65" ht="15" customHeight="1" x14ac:dyDescent="0.3">
      <c r="A103" s="654" t="s">
        <v>1286</v>
      </c>
      <c r="B103" s="655"/>
      <c r="C103" s="655"/>
      <c r="D103" s="658" t="s">
        <v>1288</v>
      </c>
      <c r="E103" s="658"/>
      <c r="F103" s="306"/>
      <c r="G103" s="306"/>
      <c r="H103" s="306"/>
      <c r="I103" s="306"/>
      <c r="J103" s="310"/>
      <c r="K103" s="307">
        <f>+COUNTIF(L102:BL102, "0-30")</f>
        <v>0</v>
      </c>
      <c r="L103" s="289"/>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781"/>
    </row>
    <row r="104" spans="1:65" ht="15" customHeight="1" x14ac:dyDescent="0.3">
      <c r="A104" s="654" t="s">
        <v>1286</v>
      </c>
      <c r="B104" s="655"/>
      <c r="C104" s="655"/>
      <c r="D104" s="658" t="s">
        <v>1289</v>
      </c>
      <c r="E104" s="658"/>
      <c r="F104" s="306"/>
      <c r="G104" s="306"/>
      <c r="H104" s="306"/>
      <c r="I104" s="306"/>
      <c r="J104" s="310"/>
      <c r="K104" s="307">
        <f>+COUNTIF(L102:BL102, "31-60")</f>
        <v>0</v>
      </c>
      <c r="L104" s="291"/>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781"/>
    </row>
    <row r="105" spans="1:65" ht="15" customHeight="1" x14ac:dyDescent="0.3">
      <c r="A105" s="654" t="s">
        <v>1286</v>
      </c>
      <c r="B105" s="655"/>
      <c r="C105" s="655"/>
      <c r="D105" s="658" t="s">
        <v>1290</v>
      </c>
      <c r="E105" s="658"/>
      <c r="F105" s="306"/>
      <c r="G105" s="306"/>
      <c r="H105" s="306"/>
      <c r="I105" s="306"/>
      <c r="J105" s="310"/>
      <c r="K105" s="307">
        <f>+COUNTIF(L102:BL102, "61-90")</f>
        <v>0</v>
      </c>
      <c r="L105" s="291"/>
      <c r="M105" s="466"/>
      <c r="N105" s="466"/>
      <c r="O105" s="466"/>
      <c r="P105" s="466"/>
      <c r="Q105" s="466"/>
      <c r="R105" s="466"/>
      <c r="S105" s="466"/>
      <c r="T105" s="466"/>
      <c r="U105" s="466"/>
      <c r="V105" s="466"/>
      <c r="W105" s="466"/>
      <c r="X105" s="466"/>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6"/>
      <c r="AY105" s="466"/>
      <c r="AZ105" s="466"/>
      <c r="BA105" s="466"/>
      <c r="BB105" s="466"/>
      <c r="BC105" s="466"/>
      <c r="BD105" s="466"/>
      <c r="BE105" s="466"/>
      <c r="BF105" s="466"/>
      <c r="BG105" s="466"/>
      <c r="BH105" s="466"/>
      <c r="BI105" s="466"/>
      <c r="BJ105" s="466"/>
      <c r="BK105" s="466"/>
      <c r="BL105" s="466"/>
      <c r="BM105" s="781"/>
    </row>
    <row r="106" spans="1:65" ht="15" customHeight="1" x14ac:dyDescent="0.3">
      <c r="A106" s="654" t="s">
        <v>1286</v>
      </c>
      <c r="B106" s="655"/>
      <c r="C106" s="655"/>
      <c r="D106" s="658" t="s">
        <v>1291</v>
      </c>
      <c r="E106" s="658"/>
      <c r="F106" s="306"/>
      <c r="G106" s="306"/>
      <c r="H106" s="306"/>
      <c r="I106" s="306"/>
      <c r="J106" s="310"/>
      <c r="K106" s="307">
        <f>+COUNTIF(L102:BL102, "over 90 days")</f>
        <v>0</v>
      </c>
      <c r="L106" s="293"/>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781"/>
    </row>
    <row r="107" spans="1:65" ht="15" customHeight="1" x14ac:dyDescent="0.3">
      <c r="A107" s="654" t="s">
        <v>1286</v>
      </c>
      <c r="B107" s="655"/>
      <c r="C107" s="655"/>
      <c r="D107" s="743" t="s">
        <v>1298</v>
      </c>
      <c r="E107" s="743"/>
      <c r="F107" s="306"/>
      <c r="G107" s="306"/>
      <c r="H107" s="306"/>
      <c r="I107" s="306"/>
      <c r="J107" s="310"/>
      <c r="K107" s="307">
        <f>+COUNTIF(L107:BL107, "Yes d.")</f>
        <v>0</v>
      </c>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781"/>
    </row>
    <row r="108" spans="1:65" ht="15.75" customHeight="1" thickBot="1" x14ac:dyDescent="0.35">
      <c r="A108" s="661" t="s">
        <v>1286</v>
      </c>
      <c r="B108" s="662"/>
      <c r="C108" s="662"/>
      <c r="D108" s="663" t="s">
        <v>1318</v>
      </c>
      <c r="E108" s="663"/>
      <c r="F108" s="308"/>
      <c r="G108" s="308"/>
      <c r="H108" s="308"/>
      <c r="I108" s="308"/>
      <c r="J108" s="468"/>
      <c r="K108" s="309">
        <f>+COUNTIF(L108:BL108, "Yes e.")</f>
        <v>0</v>
      </c>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7"/>
      <c r="AY108" s="467"/>
      <c r="AZ108" s="467"/>
      <c r="BA108" s="467"/>
      <c r="BB108" s="467"/>
      <c r="BC108" s="467"/>
      <c r="BD108" s="467"/>
      <c r="BE108" s="467"/>
      <c r="BF108" s="467"/>
      <c r="BG108" s="467"/>
      <c r="BH108" s="467"/>
      <c r="BI108" s="467"/>
      <c r="BJ108" s="467"/>
      <c r="BK108" s="467"/>
      <c r="BL108" s="467"/>
      <c r="BM108" s="782"/>
    </row>
    <row r="109" spans="1:65" ht="25" x14ac:dyDescent="0.3">
      <c r="A109" s="464" t="s">
        <v>1345</v>
      </c>
      <c r="B109" s="299" t="s">
        <v>1284</v>
      </c>
      <c r="C109" s="300">
        <v>70</v>
      </c>
      <c r="D109" s="301" t="s">
        <v>1357</v>
      </c>
      <c r="E109" s="302" t="str">
        <f>IF(F109=0,"",IF(F109=G109,"NA",IF(ISERROR(J109/I109),1,J109/I109)))</f>
        <v/>
      </c>
      <c r="F109" s="303">
        <f>COUNTIF(L109:BL109,"1 Yes")+COUNTIF(L109:BL109,"2 No")</f>
        <v>0</v>
      </c>
      <c r="G109" s="303">
        <f>COUNTIF(L109:BL109,"N/A")</f>
        <v>0</v>
      </c>
      <c r="H109" s="304">
        <f>+COUNTIF(L109:BL109, "2 No")</f>
        <v>0</v>
      </c>
      <c r="I109" s="25">
        <f>+COUNTIF(L109:BL109, "2 No")+COUNTIF(L109:BL109,"1 Yes")</f>
        <v>0</v>
      </c>
      <c r="J109" s="25">
        <f>+COUNTIF(L109:BL109, "1 Yes")</f>
        <v>0</v>
      </c>
      <c r="K109" s="465"/>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783"/>
    </row>
    <row r="110" spans="1:65" ht="14" x14ac:dyDescent="0.3">
      <c r="A110" s="654" t="s">
        <v>1286</v>
      </c>
      <c r="B110" s="655"/>
      <c r="C110" s="655"/>
      <c r="D110" s="743" t="s">
        <v>1214</v>
      </c>
      <c r="E110" s="743"/>
      <c r="F110" s="306"/>
      <c r="G110" s="306"/>
      <c r="H110" s="306"/>
      <c r="I110" s="306"/>
      <c r="J110" s="306"/>
      <c r="K110" s="307">
        <f>+COUNTIF(L110:BL110, "Yes a.")</f>
        <v>0</v>
      </c>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781"/>
    </row>
    <row r="111" spans="1:65" ht="25.5" customHeight="1" x14ac:dyDescent="0.3">
      <c r="A111" s="654" t="s">
        <v>1286</v>
      </c>
      <c r="B111" s="655"/>
      <c r="C111" s="655"/>
      <c r="D111" s="743" t="s">
        <v>1317</v>
      </c>
      <c r="E111" s="743"/>
      <c r="F111" s="306"/>
      <c r="G111" s="306"/>
      <c r="H111" s="306"/>
      <c r="I111" s="306"/>
      <c r="J111" s="306"/>
      <c r="K111" s="307">
        <f>+COUNTIF(L111:BL111, "Yes b.")</f>
        <v>0</v>
      </c>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68"/>
      <c r="BD111" s="268"/>
      <c r="BE111" s="268"/>
      <c r="BF111" s="268"/>
      <c r="BG111" s="268"/>
      <c r="BH111" s="268"/>
      <c r="BI111" s="268"/>
      <c r="BJ111" s="268"/>
      <c r="BK111" s="268"/>
      <c r="BL111" s="268"/>
      <c r="BM111" s="781"/>
    </row>
    <row r="112" spans="1:65" ht="15.75" customHeight="1" x14ac:dyDescent="0.3">
      <c r="A112" s="654" t="s">
        <v>1286</v>
      </c>
      <c r="B112" s="655"/>
      <c r="C112" s="655"/>
      <c r="D112" s="743" t="s">
        <v>1216</v>
      </c>
      <c r="E112" s="743"/>
      <c r="F112" s="306"/>
      <c r="G112" s="306"/>
      <c r="H112" s="306"/>
      <c r="I112" s="306"/>
      <c r="J112" s="306"/>
      <c r="K112" s="307">
        <f>+COUNTIF(L112:BL112, "Yes c.")</f>
        <v>0</v>
      </c>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8"/>
      <c r="BB112" s="268"/>
      <c r="BC112" s="268"/>
      <c r="BD112" s="268"/>
      <c r="BE112" s="268"/>
      <c r="BF112" s="268"/>
      <c r="BG112" s="268"/>
      <c r="BH112" s="268"/>
      <c r="BI112" s="268"/>
      <c r="BJ112" s="268"/>
      <c r="BK112" s="268"/>
      <c r="BL112" s="268"/>
      <c r="BM112" s="781"/>
    </row>
    <row r="113" spans="1:65" ht="14" x14ac:dyDescent="0.3">
      <c r="A113" s="654" t="s">
        <v>1286</v>
      </c>
      <c r="B113" s="655"/>
      <c r="C113" s="655"/>
      <c r="D113" s="658" t="s">
        <v>129</v>
      </c>
      <c r="E113" s="658"/>
      <c r="F113" s="306"/>
      <c r="G113" s="306"/>
      <c r="H113" s="306"/>
      <c r="I113" s="306"/>
      <c r="J113" s="306"/>
      <c r="K113" s="307">
        <f>+COUNTIF(L113:BL113, "0-30")+COUNTIF(L113:BL113, "31-60")+COUNTIF(L113:BL113, "61-90")+COUNTIF(L113:BL113, "over 90 days")</f>
        <v>0</v>
      </c>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781"/>
    </row>
    <row r="114" spans="1:65" ht="14" x14ac:dyDescent="0.3">
      <c r="A114" s="654" t="s">
        <v>1286</v>
      </c>
      <c r="B114" s="655"/>
      <c r="C114" s="655"/>
      <c r="D114" s="658" t="s">
        <v>1288</v>
      </c>
      <c r="E114" s="658"/>
      <c r="F114" s="306"/>
      <c r="G114" s="306"/>
      <c r="H114" s="306"/>
      <c r="I114" s="306"/>
      <c r="J114" s="306"/>
      <c r="K114" s="307">
        <f>+COUNTIF(L113:BL113, "0-30")</f>
        <v>0</v>
      </c>
      <c r="L114" s="289"/>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781"/>
    </row>
    <row r="115" spans="1:65" ht="14" x14ac:dyDescent="0.3">
      <c r="A115" s="654" t="s">
        <v>1286</v>
      </c>
      <c r="B115" s="655"/>
      <c r="C115" s="655"/>
      <c r="D115" s="658" t="s">
        <v>1289</v>
      </c>
      <c r="E115" s="658"/>
      <c r="F115" s="306"/>
      <c r="G115" s="306"/>
      <c r="H115" s="306"/>
      <c r="I115" s="306"/>
      <c r="J115" s="306"/>
      <c r="K115" s="307">
        <f>+COUNTIF(L113:BL113, "31-60")</f>
        <v>0</v>
      </c>
      <c r="L115" s="291"/>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466"/>
      <c r="BI115" s="466"/>
      <c r="BJ115" s="466"/>
      <c r="BK115" s="466"/>
      <c r="BL115" s="466"/>
      <c r="BM115" s="781"/>
    </row>
    <row r="116" spans="1:65" ht="14" x14ac:dyDescent="0.3">
      <c r="A116" s="654" t="s">
        <v>1286</v>
      </c>
      <c r="B116" s="655"/>
      <c r="C116" s="655"/>
      <c r="D116" s="658" t="s">
        <v>1290</v>
      </c>
      <c r="E116" s="658"/>
      <c r="F116" s="306"/>
      <c r="G116" s="306"/>
      <c r="H116" s="306"/>
      <c r="I116" s="306"/>
      <c r="J116" s="306"/>
      <c r="K116" s="307">
        <f>+COUNTIF(L113:BL113, "61-90")</f>
        <v>0</v>
      </c>
      <c r="L116" s="291"/>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6"/>
      <c r="AR116" s="466"/>
      <c r="AS116" s="466"/>
      <c r="AT116" s="466"/>
      <c r="AU116" s="466"/>
      <c r="AV116" s="466"/>
      <c r="AW116" s="466"/>
      <c r="AX116" s="466"/>
      <c r="AY116" s="466"/>
      <c r="AZ116" s="466"/>
      <c r="BA116" s="466"/>
      <c r="BB116" s="466"/>
      <c r="BC116" s="466"/>
      <c r="BD116" s="466"/>
      <c r="BE116" s="466"/>
      <c r="BF116" s="466"/>
      <c r="BG116" s="466"/>
      <c r="BH116" s="466"/>
      <c r="BI116" s="466"/>
      <c r="BJ116" s="466"/>
      <c r="BK116" s="466"/>
      <c r="BL116" s="466"/>
      <c r="BM116" s="781"/>
    </row>
    <row r="117" spans="1:65" ht="14" x14ac:dyDescent="0.3">
      <c r="A117" s="654" t="s">
        <v>1286</v>
      </c>
      <c r="B117" s="655"/>
      <c r="C117" s="655"/>
      <c r="D117" s="658" t="s">
        <v>1291</v>
      </c>
      <c r="E117" s="658"/>
      <c r="F117" s="306"/>
      <c r="G117" s="306"/>
      <c r="H117" s="306"/>
      <c r="I117" s="306"/>
      <c r="J117" s="306"/>
      <c r="K117" s="307">
        <f>+COUNTIF(L113:BL113, "over 90 days")</f>
        <v>0</v>
      </c>
      <c r="L117" s="293"/>
      <c r="M117" s="294"/>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c r="AL117" s="294"/>
      <c r="AM117" s="294"/>
      <c r="AN117" s="294"/>
      <c r="AO117" s="294"/>
      <c r="AP117" s="294"/>
      <c r="AQ117" s="294"/>
      <c r="AR117" s="294"/>
      <c r="AS117" s="294"/>
      <c r="AT117" s="294"/>
      <c r="AU117" s="294"/>
      <c r="AV117" s="294"/>
      <c r="AW117" s="294"/>
      <c r="AX117" s="294"/>
      <c r="AY117" s="294"/>
      <c r="AZ117" s="294"/>
      <c r="BA117" s="294"/>
      <c r="BB117" s="294"/>
      <c r="BC117" s="294"/>
      <c r="BD117" s="294"/>
      <c r="BE117" s="294"/>
      <c r="BF117" s="294"/>
      <c r="BG117" s="294"/>
      <c r="BH117" s="294"/>
      <c r="BI117" s="294"/>
      <c r="BJ117" s="294"/>
      <c r="BK117" s="294"/>
      <c r="BL117" s="294"/>
      <c r="BM117" s="781"/>
    </row>
    <row r="118" spans="1:65" ht="14.5" thickBot="1" x14ac:dyDescent="0.35">
      <c r="A118" s="654" t="s">
        <v>1286</v>
      </c>
      <c r="B118" s="655"/>
      <c r="C118" s="655"/>
      <c r="D118" s="743" t="s">
        <v>1298</v>
      </c>
      <c r="E118" s="743"/>
      <c r="F118" s="308"/>
      <c r="G118" s="308"/>
      <c r="H118" s="308"/>
      <c r="I118" s="308"/>
      <c r="J118" s="308"/>
      <c r="K118" s="307">
        <f>+COUNTIF(L118:BL118, "Yes d.")</f>
        <v>0</v>
      </c>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781"/>
    </row>
    <row r="119" spans="1:65" ht="14.5" thickBot="1" x14ac:dyDescent="0.35">
      <c r="A119" s="661" t="s">
        <v>1286</v>
      </c>
      <c r="B119" s="662"/>
      <c r="C119" s="662"/>
      <c r="D119" s="663" t="s">
        <v>1318</v>
      </c>
      <c r="E119" s="663"/>
      <c r="F119" s="308"/>
      <c r="G119" s="308"/>
      <c r="H119" s="308"/>
      <c r="I119" s="308"/>
      <c r="J119" s="308"/>
      <c r="K119" s="309">
        <f>+COUNTIF(L119:BL119, "Yes e.")</f>
        <v>0</v>
      </c>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c r="AO119" s="467"/>
      <c r="AP119" s="467"/>
      <c r="AQ119" s="467"/>
      <c r="AR119" s="467"/>
      <c r="AS119" s="467"/>
      <c r="AT119" s="467"/>
      <c r="AU119" s="467"/>
      <c r="AV119" s="467"/>
      <c r="AW119" s="467"/>
      <c r="AX119" s="467"/>
      <c r="AY119" s="467"/>
      <c r="AZ119" s="467"/>
      <c r="BA119" s="467"/>
      <c r="BB119" s="467"/>
      <c r="BC119" s="467"/>
      <c r="BD119" s="467"/>
      <c r="BE119" s="467"/>
      <c r="BF119" s="467"/>
      <c r="BG119" s="467"/>
      <c r="BH119" s="467"/>
      <c r="BI119" s="467"/>
      <c r="BJ119" s="467"/>
      <c r="BK119" s="467"/>
      <c r="BL119" s="467"/>
      <c r="BM119" s="782"/>
    </row>
    <row r="120" spans="1:65" ht="25" x14ac:dyDescent="0.3">
      <c r="A120" s="464" t="s">
        <v>1345</v>
      </c>
      <c r="B120" s="299" t="s">
        <v>1284</v>
      </c>
      <c r="C120" s="300">
        <v>71</v>
      </c>
      <c r="D120" s="301" t="s">
        <v>1170</v>
      </c>
      <c r="E120" s="469" t="str">
        <f>IF(F120=0,"",IF(F120=G120,"NA",IF(ISERROR(J120/I120),1,J120/I120)))</f>
        <v/>
      </c>
      <c r="F120" s="303">
        <f>COUNTIF(L120:BL120,"1 Yes")+COUNTIF(L120:BL120,"2 No")</f>
        <v>0</v>
      </c>
      <c r="G120" s="303">
        <f>COUNTIF(L120:BL120,"N/A")</f>
        <v>0</v>
      </c>
      <c r="H120" s="304">
        <f>+COUNTIF(L120:BL120, "2 No")</f>
        <v>0</v>
      </c>
      <c r="I120" s="25">
        <f>+COUNTIF(L120:BL120, "2 No")+COUNTIF(L120:BL120,"1 Yes")</f>
        <v>0</v>
      </c>
      <c r="J120" s="25">
        <f>+COUNTIF(L120:BL120, "1 Yes")</f>
        <v>0</v>
      </c>
      <c r="K120" s="465"/>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485" t="s">
        <v>1358</v>
      </c>
    </row>
    <row r="121" spans="1:65" ht="14" x14ac:dyDescent="0.3">
      <c r="A121" s="654" t="s">
        <v>1286</v>
      </c>
      <c r="B121" s="655"/>
      <c r="C121" s="655"/>
      <c r="D121" s="743" t="s">
        <v>1359</v>
      </c>
      <c r="E121" s="743"/>
      <c r="F121" s="306"/>
      <c r="G121" s="306"/>
      <c r="H121" s="306"/>
      <c r="I121" s="306"/>
      <c r="J121" s="306"/>
      <c r="K121" s="307">
        <f>+COUNTIF(L121:BL121, "Yes a.")</f>
        <v>0</v>
      </c>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781"/>
    </row>
    <row r="122" spans="1:65" ht="30" customHeight="1" x14ac:dyDescent="0.3">
      <c r="A122" s="654" t="s">
        <v>1286</v>
      </c>
      <c r="B122" s="655"/>
      <c r="C122" s="655"/>
      <c r="D122" s="743" t="s">
        <v>1360</v>
      </c>
      <c r="E122" s="743"/>
      <c r="F122" s="306"/>
      <c r="G122" s="306"/>
      <c r="H122" s="306"/>
      <c r="I122" s="306"/>
      <c r="J122" s="306"/>
      <c r="K122" s="307">
        <f>+COUNTIF(L122:BL122, "Yes b.")</f>
        <v>0</v>
      </c>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781"/>
    </row>
    <row r="123" spans="1:65" ht="14" x14ac:dyDescent="0.3">
      <c r="A123" s="654" t="s">
        <v>1286</v>
      </c>
      <c r="B123" s="655"/>
      <c r="C123" s="655"/>
      <c r="D123" s="743" t="s">
        <v>1216</v>
      </c>
      <c r="E123" s="743"/>
      <c r="F123" s="306"/>
      <c r="G123" s="306"/>
      <c r="H123" s="306"/>
      <c r="I123" s="306"/>
      <c r="J123" s="306"/>
      <c r="K123" s="307">
        <f>+COUNTIF(L123:BL123, "Yes c.")</f>
        <v>0</v>
      </c>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781"/>
    </row>
    <row r="124" spans="1:65" ht="14" x14ac:dyDescent="0.3">
      <c r="A124" s="654" t="s">
        <v>1286</v>
      </c>
      <c r="B124" s="655"/>
      <c r="C124" s="655"/>
      <c r="D124" s="658" t="s">
        <v>129</v>
      </c>
      <c r="E124" s="658"/>
      <c r="F124" s="306"/>
      <c r="G124" s="306"/>
      <c r="H124" s="306"/>
      <c r="I124" s="306"/>
      <c r="J124" s="306"/>
      <c r="K124" s="307">
        <f>+COUNTIF(L124:BL124, "0-30")+COUNTIF(L124:BL124, "31-60")+COUNTIF(L124:BL124, "61-90")+COUNTIF(L124:BL124, "over 90 days")</f>
        <v>0</v>
      </c>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781"/>
    </row>
    <row r="125" spans="1:65" ht="14" x14ac:dyDescent="0.3">
      <c r="A125" s="654" t="s">
        <v>1286</v>
      </c>
      <c r="B125" s="655"/>
      <c r="C125" s="655"/>
      <c r="D125" s="658" t="s">
        <v>1288</v>
      </c>
      <c r="E125" s="658"/>
      <c r="F125" s="306"/>
      <c r="G125" s="306"/>
      <c r="H125" s="306"/>
      <c r="I125" s="306"/>
      <c r="J125" s="306"/>
      <c r="K125" s="307">
        <f>+COUNTIF(L124:BL124, "0-30")</f>
        <v>0</v>
      </c>
      <c r="L125" s="289"/>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c r="AS125" s="290"/>
      <c r="AT125" s="290"/>
      <c r="AU125" s="290"/>
      <c r="AV125" s="290"/>
      <c r="AW125" s="290"/>
      <c r="AX125" s="290"/>
      <c r="AY125" s="290"/>
      <c r="AZ125" s="290"/>
      <c r="BA125" s="290"/>
      <c r="BB125" s="290"/>
      <c r="BC125" s="290"/>
      <c r="BD125" s="290"/>
      <c r="BE125" s="290"/>
      <c r="BF125" s="290"/>
      <c r="BG125" s="290"/>
      <c r="BH125" s="290"/>
      <c r="BI125" s="290"/>
      <c r="BJ125" s="290"/>
      <c r="BK125" s="290"/>
      <c r="BL125" s="290"/>
      <c r="BM125" s="781"/>
    </row>
    <row r="126" spans="1:65" ht="14" x14ac:dyDescent="0.3">
      <c r="A126" s="654" t="s">
        <v>1286</v>
      </c>
      <c r="B126" s="655"/>
      <c r="C126" s="655"/>
      <c r="D126" s="658" t="s">
        <v>1289</v>
      </c>
      <c r="E126" s="658"/>
      <c r="F126" s="306"/>
      <c r="G126" s="306"/>
      <c r="H126" s="306"/>
      <c r="I126" s="306"/>
      <c r="J126" s="306"/>
      <c r="K126" s="307">
        <f>+COUNTIF(L124:BL124, "31-60")</f>
        <v>0</v>
      </c>
      <c r="L126" s="291"/>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c r="AY126" s="466"/>
      <c r="AZ126" s="466"/>
      <c r="BA126" s="466"/>
      <c r="BB126" s="466"/>
      <c r="BC126" s="466"/>
      <c r="BD126" s="466"/>
      <c r="BE126" s="466"/>
      <c r="BF126" s="466"/>
      <c r="BG126" s="466"/>
      <c r="BH126" s="466"/>
      <c r="BI126" s="466"/>
      <c r="BJ126" s="466"/>
      <c r="BK126" s="466"/>
      <c r="BL126" s="466"/>
      <c r="BM126" s="781"/>
    </row>
    <row r="127" spans="1:65" ht="14" x14ac:dyDescent="0.3">
      <c r="A127" s="654" t="s">
        <v>1286</v>
      </c>
      <c r="B127" s="655"/>
      <c r="C127" s="655"/>
      <c r="D127" s="658" t="s">
        <v>1290</v>
      </c>
      <c r="E127" s="658"/>
      <c r="F127" s="306"/>
      <c r="G127" s="306"/>
      <c r="H127" s="306"/>
      <c r="I127" s="306"/>
      <c r="J127" s="306"/>
      <c r="K127" s="307">
        <f>+COUNTIF(L124:BL124, "61-90")</f>
        <v>0</v>
      </c>
      <c r="L127" s="291"/>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6"/>
      <c r="AM127" s="466"/>
      <c r="AN127" s="466"/>
      <c r="AO127" s="466"/>
      <c r="AP127" s="466"/>
      <c r="AQ127" s="466"/>
      <c r="AR127" s="466"/>
      <c r="AS127" s="466"/>
      <c r="AT127" s="466"/>
      <c r="AU127" s="466"/>
      <c r="AV127" s="466"/>
      <c r="AW127" s="466"/>
      <c r="AX127" s="466"/>
      <c r="AY127" s="466"/>
      <c r="AZ127" s="466"/>
      <c r="BA127" s="466"/>
      <c r="BB127" s="466"/>
      <c r="BC127" s="466"/>
      <c r="BD127" s="466"/>
      <c r="BE127" s="466"/>
      <c r="BF127" s="466"/>
      <c r="BG127" s="466"/>
      <c r="BH127" s="466"/>
      <c r="BI127" s="466"/>
      <c r="BJ127" s="466"/>
      <c r="BK127" s="466"/>
      <c r="BL127" s="466"/>
      <c r="BM127" s="781"/>
    </row>
    <row r="128" spans="1:65" ht="14" x14ac:dyDescent="0.3">
      <c r="A128" s="654" t="s">
        <v>1286</v>
      </c>
      <c r="B128" s="655"/>
      <c r="C128" s="655"/>
      <c r="D128" s="658" t="s">
        <v>1291</v>
      </c>
      <c r="E128" s="658"/>
      <c r="F128" s="306"/>
      <c r="G128" s="306"/>
      <c r="H128" s="306"/>
      <c r="I128" s="306"/>
      <c r="J128" s="306"/>
      <c r="K128" s="307">
        <f>+COUNTIF(L124:BL124, "over 90 days")</f>
        <v>0</v>
      </c>
      <c r="L128" s="293"/>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94"/>
      <c r="BM128" s="781"/>
    </row>
    <row r="129" spans="1:65" ht="14.5" thickBot="1" x14ac:dyDescent="0.35">
      <c r="A129" s="654" t="s">
        <v>1286</v>
      </c>
      <c r="B129" s="655"/>
      <c r="C129" s="655"/>
      <c r="D129" s="743" t="s">
        <v>1298</v>
      </c>
      <c r="E129" s="743"/>
      <c r="F129" s="308"/>
      <c r="G129" s="308"/>
      <c r="H129" s="308"/>
      <c r="I129" s="308"/>
      <c r="J129" s="308"/>
      <c r="K129" s="307">
        <f>+COUNTIF(L129:BL129, "Yes d.")</f>
        <v>0</v>
      </c>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c r="AW129" s="268"/>
      <c r="AX129" s="268"/>
      <c r="AY129" s="268"/>
      <c r="AZ129" s="268"/>
      <c r="BA129" s="268"/>
      <c r="BB129" s="268"/>
      <c r="BC129" s="268"/>
      <c r="BD129" s="268"/>
      <c r="BE129" s="268"/>
      <c r="BF129" s="268"/>
      <c r="BG129" s="268"/>
      <c r="BH129" s="268"/>
      <c r="BI129" s="268"/>
      <c r="BJ129" s="268"/>
      <c r="BK129" s="268"/>
      <c r="BL129" s="268"/>
      <c r="BM129" s="781"/>
    </row>
    <row r="130" spans="1:65" ht="14.5" thickBot="1" x14ac:dyDescent="0.35">
      <c r="A130" s="661" t="s">
        <v>1286</v>
      </c>
      <c r="B130" s="662"/>
      <c r="C130" s="662"/>
      <c r="D130" s="663" t="s">
        <v>1318</v>
      </c>
      <c r="E130" s="663"/>
      <c r="F130" s="308"/>
      <c r="G130" s="308"/>
      <c r="H130" s="308"/>
      <c r="I130" s="308"/>
      <c r="J130" s="308"/>
      <c r="K130" s="309">
        <f>+COUNTIF(L130:BL130, "Yes e.")</f>
        <v>0</v>
      </c>
      <c r="L130" s="467"/>
      <c r="M130" s="467"/>
      <c r="N130" s="467"/>
      <c r="O130" s="467"/>
      <c r="P130" s="467"/>
      <c r="Q130" s="467"/>
      <c r="R130" s="467"/>
      <c r="S130" s="467"/>
      <c r="T130" s="467"/>
      <c r="U130" s="467"/>
      <c r="V130" s="467"/>
      <c r="W130" s="467"/>
      <c r="X130" s="467"/>
      <c r="Y130" s="467"/>
      <c r="Z130" s="467"/>
      <c r="AA130" s="467"/>
      <c r="AB130" s="467"/>
      <c r="AC130" s="467"/>
      <c r="AD130" s="467"/>
      <c r="AE130" s="467"/>
      <c r="AF130" s="467"/>
      <c r="AG130" s="467"/>
      <c r="AH130" s="467"/>
      <c r="AI130" s="467"/>
      <c r="AJ130" s="467"/>
      <c r="AK130" s="467"/>
      <c r="AL130" s="467"/>
      <c r="AM130" s="467"/>
      <c r="AN130" s="467"/>
      <c r="AO130" s="467"/>
      <c r="AP130" s="467"/>
      <c r="AQ130" s="467"/>
      <c r="AR130" s="467"/>
      <c r="AS130" s="467"/>
      <c r="AT130" s="467"/>
      <c r="AU130" s="467"/>
      <c r="AV130" s="467"/>
      <c r="AW130" s="467"/>
      <c r="AX130" s="467"/>
      <c r="AY130" s="467"/>
      <c r="AZ130" s="467"/>
      <c r="BA130" s="467"/>
      <c r="BB130" s="467"/>
      <c r="BC130" s="467"/>
      <c r="BD130" s="467"/>
      <c r="BE130" s="467"/>
      <c r="BF130" s="467"/>
      <c r="BG130" s="467"/>
      <c r="BH130" s="467"/>
      <c r="BI130" s="467"/>
      <c r="BJ130" s="467"/>
      <c r="BK130" s="467"/>
      <c r="BL130" s="467"/>
      <c r="BM130" s="782"/>
    </row>
    <row r="136" spans="1:65" ht="24" customHeight="1" x14ac:dyDescent="0.3">
      <c r="A136" s="570"/>
      <c r="B136" s="486"/>
      <c r="I136" s="570"/>
      <c r="J136" s="570"/>
      <c r="K136" s="570"/>
    </row>
  </sheetData>
  <sheetProtection algorithmName="SHA-512" hashValue="KMcQ8fM2f14Q2PJLnuoK4Xj8vXpveN0VF16IYNzldYDFg9CGiRHN9myF+Z+VN7DLuC8+qoJDbm9CaM072EpKYA==" saltValue="UuhtHsu76zMONypaK9/S3g==" spinCount="100000" sheet="1" objects="1" scenarios="1"/>
  <mergeCells count="240">
    <mergeCell ref="D8:E8"/>
    <mergeCell ref="I6:K6"/>
    <mergeCell ref="D11:E11"/>
    <mergeCell ref="A12:C12"/>
    <mergeCell ref="D12:E12"/>
    <mergeCell ref="A13:C13"/>
    <mergeCell ref="D13:E13"/>
    <mergeCell ref="A14:C14"/>
    <mergeCell ref="D14:E14"/>
    <mergeCell ref="A10:C10"/>
    <mergeCell ref="D10:E10"/>
    <mergeCell ref="A11:C11"/>
    <mergeCell ref="A20:C20"/>
    <mergeCell ref="D20:E20"/>
    <mergeCell ref="A21:C21"/>
    <mergeCell ref="D21:E21"/>
    <mergeCell ref="A22:C22"/>
    <mergeCell ref="D22:E22"/>
    <mergeCell ref="A23:C23"/>
    <mergeCell ref="A15:C15"/>
    <mergeCell ref="D15:E15"/>
    <mergeCell ref="A16:C16"/>
    <mergeCell ref="D16:E16"/>
    <mergeCell ref="A17:C17"/>
    <mergeCell ref="D17:E17"/>
    <mergeCell ref="A27:C27"/>
    <mergeCell ref="D27:E27"/>
    <mergeCell ref="A28:C28"/>
    <mergeCell ref="D28:E28"/>
    <mergeCell ref="A29:C29"/>
    <mergeCell ref="D29:E29"/>
    <mergeCell ref="D23:E23"/>
    <mergeCell ref="A24:C24"/>
    <mergeCell ref="D24:E24"/>
    <mergeCell ref="A25:C25"/>
    <mergeCell ref="D25:E25"/>
    <mergeCell ref="A26:C26"/>
    <mergeCell ref="D26:E26"/>
    <mergeCell ref="A31:C31"/>
    <mergeCell ref="D31:E31"/>
    <mergeCell ref="A32:C32"/>
    <mergeCell ref="D32:E32"/>
    <mergeCell ref="A33:C33"/>
    <mergeCell ref="D33:E33"/>
    <mergeCell ref="A34:C34"/>
    <mergeCell ref="D34:E34"/>
    <mergeCell ref="A35:C35"/>
    <mergeCell ref="A39:C39"/>
    <mergeCell ref="D39:E39"/>
    <mergeCell ref="A40:C40"/>
    <mergeCell ref="D40:E40"/>
    <mergeCell ref="A41:C41"/>
    <mergeCell ref="D41:E41"/>
    <mergeCell ref="D35:E35"/>
    <mergeCell ref="A36:C36"/>
    <mergeCell ref="D36:E36"/>
    <mergeCell ref="A37:C37"/>
    <mergeCell ref="D37:E37"/>
    <mergeCell ref="A38:C38"/>
    <mergeCell ref="D38:E38"/>
    <mergeCell ref="A43:C43"/>
    <mergeCell ref="D43:E43"/>
    <mergeCell ref="A44:C44"/>
    <mergeCell ref="D44:E44"/>
    <mergeCell ref="A45:C45"/>
    <mergeCell ref="D45:E45"/>
    <mergeCell ref="A46:C46"/>
    <mergeCell ref="D46:E46"/>
    <mergeCell ref="A47:C47"/>
    <mergeCell ref="A51:C51"/>
    <mergeCell ref="D51:E51"/>
    <mergeCell ref="A52:C52"/>
    <mergeCell ref="D52:E52"/>
    <mergeCell ref="A55:C55"/>
    <mergeCell ref="D55:E55"/>
    <mergeCell ref="A56:C56"/>
    <mergeCell ref="D47:E47"/>
    <mergeCell ref="A48:C48"/>
    <mergeCell ref="D48:E48"/>
    <mergeCell ref="A49:C49"/>
    <mergeCell ref="D49:E49"/>
    <mergeCell ref="A50:C50"/>
    <mergeCell ref="D50:E50"/>
    <mergeCell ref="A60:C60"/>
    <mergeCell ref="D60:E60"/>
    <mergeCell ref="A61:C61"/>
    <mergeCell ref="D61:E61"/>
    <mergeCell ref="A62:C62"/>
    <mergeCell ref="D62:E62"/>
    <mergeCell ref="D56:E56"/>
    <mergeCell ref="A57:C57"/>
    <mergeCell ref="D57:E57"/>
    <mergeCell ref="A58:C58"/>
    <mergeCell ref="D58:E58"/>
    <mergeCell ref="A59:C59"/>
    <mergeCell ref="D59:E59"/>
    <mergeCell ref="A77:C77"/>
    <mergeCell ref="D77:E77"/>
    <mergeCell ref="A78:C78"/>
    <mergeCell ref="D78:E78"/>
    <mergeCell ref="A79:C79"/>
    <mergeCell ref="D79:E79"/>
    <mergeCell ref="A80:C80"/>
    <mergeCell ref="A72:C72"/>
    <mergeCell ref="D72:E72"/>
    <mergeCell ref="A73:C73"/>
    <mergeCell ref="D73:E73"/>
    <mergeCell ref="A74:C74"/>
    <mergeCell ref="D74:E74"/>
    <mergeCell ref="A84:C84"/>
    <mergeCell ref="D84:E84"/>
    <mergeCell ref="A85:C85"/>
    <mergeCell ref="D85:E85"/>
    <mergeCell ref="A88:C88"/>
    <mergeCell ref="D88:E88"/>
    <mergeCell ref="A89:C89"/>
    <mergeCell ref="D80:E80"/>
    <mergeCell ref="A81:C81"/>
    <mergeCell ref="D81:E81"/>
    <mergeCell ref="A82:C82"/>
    <mergeCell ref="D82:E82"/>
    <mergeCell ref="A83:C83"/>
    <mergeCell ref="D83:E83"/>
    <mergeCell ref="B1:C1"/>
    <mergeCell ref="B3:C3"/>
    <mergeCell ref="B4:C4"/>
    <mergeCell ref="D113:E113"/>
    <mergeCell ref="A114:C114"/>
    <mergeCell ref="D114:E114"/>
    <mergeCell ref="A115:C115"/>
    <mergeCell ref="D115:E115"/>
    <mergeCell ref="A116:C116"/>
    <mergeCell ref="D116:E116"/>
    <mergeCell ref="A110:C110"/>
    <mergeCell ref="D110:E110"/>
    <mergeCell ref="A111:C111"/>
    <mergeCell ref="D111:E111"/>
    <mergeCell ref="A112:C112"/>
    <mergeCell ref="D112:E112"/>
    <mergeCell ref="A113:C113"/>
    <mergeCell ref="A105:C105"/>
    <mergeCell ref="D105:E105"/>
    <mergeCell ref="A106:C106"/>
    <mergeCell ref="D106:E106"/>
    <mergeCell ref="A107:C107"/>
    <mergeCell ref="D107:E107"/>
    <mergeCell ref="D101:E101"/>
    <mergeCell ref="BM9:BM18"/>
    <mergeCell ref="A18:C18"/>
    <mergeCell ref="D18:E18"/>
    <mergeCell ref="BM19:BM29"/>
    <mergeCell ref="L4:BL4"/>
    <mergeCell ref="BM5:BM6"/>
    <mergeCell ref="A117:C117"/>
    <mergeCell ref="D117:E117"/>
    <mergeCell ref="A118:C118"/>
    <mergeCell ref="D118:E118"/>
    <mergeCell ref="A102:C102"/>
    <mergeCell ref="D102:E102"/>
    <mergeCell ref="A103:C103"/>
    <mergeCell ref="D103:E103"/>
    <mergeCell ref="A104:C104"/>
    <mergeCell ref="D104:E104"/>
    <mergeCell ref="A96:C96"/>
    <mergeCell ref="D96:E96"/>
    <mergeCell ref="A99:C99"/>
    <mergeCell ref="D99:E99"/>
    <mergeCell ref="A100:C100"/>
    <mergeCell ref="D100:E100"/>
    <mergeCell ref="A101:C101"/>
    <mergeCell ref="A93:C93"/>
    <mergeCell ref="BM54:BM64"/>
    <mergeCell ref="A64:C64"/>
    <mergeCell ref="D64:E64"/>
    <mergeCell ref="BM65:BM75"/>
    <mergeCell ref="A75:C75"/>
    <mergeCell ref="D75:E75"/>
    <mergeCell ref="BM30:BM41"/>
    <mergeCell ref="BM42:BM53"/>
    <mergeCell ref="A53:C53"/>
    <mergeCell ref="D53:E53"/>
    <mergeCell ref="D68:E68"/>
    <mergeCell ref="A69:C69"/>
    <mergeCell ref="D69:E69"/>
    <mergeCell ref="A70:C70"/>
    <mergeCell ref="D70:E70"/>
    <mergeCell ref="A71:C71"/>
    <mergeCell ref="D71:E71"/>
    <mergeCell ref="A63:C63"/>
    <mergeCell ref="D63:E63"/>
    <mergeCell ref="A66:C66"/>
    <mergeCell ref="D66:E66"/>
    <mergeCell ref="A67:C67"/>
    <mergeCell ref="D67:E67"/>
    <mergeCell ref="A68:C68"/>
    <mergeCell ref="BM98:BM108"/>
    <mergeCell ref="A108:C108"/>
    <mergeCell ref="D108:E108"/>
    <mergeCell ref="BM109:BM119"/>
    <mergeCell ref="A119:C119"/>
    <mergeCell ref="D119:E119"/>
    <mergeCell ref="BM77:BM86"/>
    <mergeCell ref="A86:C86"/>
    <mergeCell ref="D86:E86"/>
    <mergeCell ref="BM87:BM97"/>
    <mergeCell ref="A97:C97"/>
    <mergeCell ref="D97:E97"/>
    <mergeCell ref="D93:E93"/>
    <mergeCell ref="A94:C94"/>
    <mergeCell ref="D94:E94"/>
    <mergeCell ref="A95:C95"/>
    <mergeCell ref="D95:E95"/>
    <mergeCell ref="D89:E89"/>
    <mergeCell ref="A90:C90"/>
    <mergeCell ref="D90:E90"/>
    <mergeCell ref="A91:C91"/>
    <mergeCell ref="D91:E91"/>
    <mergeCell ref="A92:C92"/>
    <mergeCell ref="D92:E92"/>
    <mergeCell ref="A121:C121"/>
    <mergeCell ref="D121:E121"/>
    <mergeCell ref="BM121:BM130"/>
    <mergeCell ref="A122:C122"/>
    <mergeCell ref="D122:E122"/>
    <mergeCell ref="A123:C123"/>
    <mergeCell ref="D123:E123"/>
    <mergeCell ref="A124:C124"/>
    <mergeCell ref="D124:E124"/>
    <mergeCell ref="A128:C128"/>
    <mergeCell ref="D128:E128"/>
    <mergeCell ref="A129:C129"/>
    <mergeCell ref="D129:E129"/>
    <mergeCell ref="A130:C130"/>
    <mergeCell ref="D130:E130"/>
    <mergeCell ref="A125:C125"/>
    <mergeCell ref="D125:E125"/>
    <mergeCell ref="A126:C126"/>
    <mergeCell ref="D126:E126"/>
    <mergeCell ref="A127:C127"/>
    <mergeCell ref="D127:E127"/>
  </mergeCells>
  <conditionalFormatting sqref="L42:BL42 L54:BL54">
    <cfRule type="containsBlanks" dxfId="125" priority="122">
      <formula>LEN(TRIM(L42))=0</formula>
    </cfRule>
  </conditionalFormatting>
  <conditionalFormatting sqref="L42:BL42 L8:BL8 L54:BL54">
    <cfRule type="cellIs" dxfId="124" priority="74" operator="equal">
      <formula>"3 No"</formula>
    </cfRule>
    <cfRule type="cellIs" dxfId="123" priority="119" operator="equal">
      <formula>"2 No"</formula>
    </cfRule>
  </conditionalFormatting>
  <conditionalFormatting sqref="L18:BL18">
    <cfRule type="expression" dxfId="122" priority="113" stopIfTrue="1">
      <formula>L$17="Yes c."</formula>
    </cfRule>
  </conditionalFormatting>
  <conditionalFormatting sqref="L17:BL18">
    <cfRule type="expression" dxfId="121" priority="115" stopIfTrue="1">
      <formula>L$9="1 Yes"</formula>
    </cfRule>
    <cfRule type="expression" dxfId="120" priority="116" stopIfTrue="1">
      <formula>L$9="2 No"</formula>
    </cfRule>
  </conditionalFormatting>
  <conditionalFormatting sqref="L17:BL18">
    <cfRule type="expression" dxfId="119" priority="111" stopIfTrue="1">
      <formula>L$10="Yes a."</formula>
    </cfRule>
  </conditionalFormatting>
  <conditionalFormatting sqref="L17:BL18">
    <cfRule type="expression" dxfId="118" priority="112" stopIfTrue="1">
      <formula>L$11="Yes b."</formula>
    </cfRule>
  </conditionalFormatting>
  <conditionalFormatting sqref="L17:BL17">
    <cfRule type="expression" dxfId="117" priority="114" stopIfTrue="1">
      <formula>L$18="Yes d."</formula>
    </cfRule>
  </conditionalFormatting>
  <conditionalFormatting sqref="E9 E19 E30 E42 E54 E65 E76 E87 E98 E109 E120">
    <cfRule type="cellIs" dxfId="116" priority="110" operator="lessThan">
      <formula>0.86</formula>
    </cfRule>
    <cfRule type="cellIs" dxfId="115" priority="121" operator="greaterThanOrEqual">
      <formula>0.86</formula>
    </cfRule>
  </conditionalFormatting>
  <conditionalFormatting sqref="L9:BL9">
    <cfRule type="containsBlanks" dxfId="114" priority="109">
      <formula>LEN(TRIM(L9))=0</formula>
    </cfRule>
  </conditionalFormatting>
  <conditionalFormatting sqref="L9:BL9">
    <cfRule type="cellIs" dxfId="113" priority="108" operator="equal">
      <formula>"2 No"</formula>
    </cfRule>
  </conditionalFormatting>
  <conditionalFormatting sqref="L10:BL12">
    <cfRule type="expression" dxfId="112" priority="104" stopIfTrue="1">
      <formula>L$17="Yes c."</formula>
    </cfRule>
  </conditionalFormatting>
  <conditionalFormatting sqref="L11:BL11">
    <cfRule type="expression" dxfId="111" priority="102" stopIfTrue="1">
      <formula>L$10="Yes a."</formula>
    </cfRule>
  </conditionalFormatting>
  <conditionalFormatting sqref="L10:BL10">
    <cfRule type="expression" dxfId="110" priority="103" stopIfTrue="1">
      <formula>L$11="Yes b."</formula>
    </cfRule>
  </conditionalFormatting>
  <conditionalFormatting sqref="L10:BL12">
    <cfRule type="expression" dxfId="109" priority="105" stopIfTrue="1">
      <formula>L$18="Yes d."</formula>
    </cfRule>
  </conditionalFormatting>
  <conditionalFormatting sqref="L21:BL22 L28:BL29">
    <cfRule type="expression" dxfId="108" priority="93" stopIfTrue="1">
      <formula>L$20="Yes a."</formula>
    </cfRule>
  </conditionalFormatting>
  <conditionalFormatting sqref="L19:BL19">
    <cfRule type="containsBlanks" dxfId="107" priority="101">
      <formula>LEN(TRIM(L19))=0</formula>
    </cfRule>
  </conditionalFormatting>
  <conditionalFormatting sqref="L19:BL19">
    <cfRule type="cellIs" dxfId="106" priority="100" operator="equal">
      <formula>"2 No"</formula>
    </cfRule>
  </conditionalFormatting>
  <conditionalFormatting sqref="L20:BL21 L28:BL29">
    <cfRule type="expression" dxfId="105" priority="95" stopIfTrue="1">
      <formula>L$22="Yes c."</formula>
    </cfRule>
  </conditionalFormatting>
  <conditionalFormatting sqref="L20:BL20 L22:BL22 L28:BL29">
    <cfRule type="expression" dxfId="104" priority="94" stopIfTrue="1">
      <formula>L$21="Yes b."</formula>
    </cfRule>
  </conditionalFormatting>
  <conditionalFormatting sqref="L20:BL23 L28:BL28">
    <cfRule type="expression" dxfId="103" priority="97" stopIfTrue="1">
      <formula>L$29="Yes e."</formula>
    </cfRule>
  </conditionalFormatting>
  <conditionalFormatting sqref="L10:BL12">
    <cfRule type="expression" dxfId="102" priority="98" stopIfTrue="1">
      <formula>L$9="1 Yes"</formula>
    </cfRule>
    <cfRule type="expression" dxfId="101" priority="106" stopIfTrue="1">
      <formula>L$9="2 No"</formula>
    </cfRule>
  </conditionalFormatting>
  <conditionalFormatting sqref="L20:BL23 L29:BL29">
    <cfRule type="expression" dxfId="100" priority="96" stopIfTrue="1">
      <formula>L$28="Yes d."</formula>
    </cfRule>
  </conditionalFormatting>
  <conditionalFormatting sqref="L20:BL23 L28:BL29">
    <cfRule type="expression" dxfId="99" priority="99" stopIfTrue="1">
      <formula>L$19="1 Yes"</formula>
    </cfRule>
    <cfRule type="expression" dxfId="98" priority="107" stopIfTrue="1">
      <formula>L$19="2 No"</formula>
    </cfRule>
  </conditionalFormatting>
  <conditionalFormatting sqref="L32:BL34 L40:BL41">
    <cfRule type="expression" dxfId="97" priority="83">
      <formula>L$31="Yes a."</formula>
    </cfRule>
  </conditionalFormatting>
  <conditionalFormatting sqref="L30:BL30">
    <cfRule type="containsBlanks" dxfId="96" priority="91">
      <formula>LEN(TRIM(L30))=0</formula>
    </cfRule>
  </conditionalFormatting>
  <conditionalFormatting sqref="L30:BL30">
    <cfRule type="cellIs" dxfId="95" priority="90" operator="equal">
      <formula>"2 No"</formula>
    </cfRule>
  </conditionalFormatting>
  <conditionalFormatting sqref="L31:BL32 L34:BL34 L40:BL41">
    <cfRule type="expression" dxfId="94" priority="85">
      <formula>L$33="Yes c."</formula>
    </cfRule>
  </conditionalFormatting>
  <conditionalFormatting sqref="L31:BL31 L33:BL34 L40:BL41">
    <cfRule type="expression" dxfId="93" priority="84">
      <formula>L$32="Yes b."</formula>
    </cfRule>
  </conditionalFormatting>
  <conditionalFormatting sqref="L31:BL35 L41:BL41">
    <cfRule type="expression" dxfId="92" priority="87">
      <formula>L$40="Yes e."</formula>
    </cfRule>
  </conditionalFormatting>
  <conditionalFormatting sqref="L31:BL33 L40:BL41">
    <cfRule type="expression" dxfId="91" priority="86">
      <formula>L$34="Yes d."</formula>
    </cfRule>
  </conditionalFormatting>
  <conditionalFormatting sqref="L31:BL35 L40:BL41">
    <cfRule type="expression" dxfId="90" priority="89">
      <formula>L$30="1 Yes"</formula>
    </cfRule>
    <cfRule type="expression" dxfId="89" priority="92">
      <formula>L$30="2 No"</formula>
    </cfRule>
  </conditionalFormatting>
  <conditionalFormatting sqref="L31:BL35 L40:BL40">
    <cfRule type="expression" dxfId="88" priority="88">
      <formula>L$41="Yes f."</formula>
    </cfRule>
  </conditionalFormatting>
  <conditionalFormatting sqref="L44:BL46 L52:BL53">
    <cfRule type="expression" dxfId="87" priority="35">
      <formula>L$43="Yes a."</formula>
    </cfRule>
  </conditionalFormatting>
  <conditionalFormatting sqref="L43:BL44 L46:BL46 L52:BL53">
    <cfRule type="expression" dxfId="86" priority="75">
      <formula>L$45="Yes c."</formula>
    </cfRule>
  </conditionalFormatting>
  <conditionalFormatting sqref="L43:BL43 L45:BL46 L52:BL53">
    <cfRule type="expression" dxfId="85" priority="73">
      <formula>L$44="Yes b."</formula>
    </cfRule>
  </conditionalFormatting>
  <conditionalFormatting sqref="L43:BL47 L53:BL53">
    <cfRule type="expression" dxfId="84" priority="77">
      <formula>L$52="Yes e."</formula>
    </cfRule>
  </conditionalFormatting>
  <conditionalFormatting sqref="L43:BL45 L52:BL53">
    <cfRule type="expression" dxfId="83" priority="76">
      <formula>L$46="Yes d."</formula>
    </cfRule>
  </conditionalFormatting>
  <conditionalFormatting sqref="L43:BL47 L52:BL53">
    <cfRule type="expression" dxfId="82" priority="79">
      <formula>L$42="1 Yes"</formula>
    </cfRule>
    <cfRule type="expression" dxfId="81" priority="80">
      <formula>L$42="2 No"</formula>
    </cfRule>
    <cfRule type="expression" dxfId="80" priority="81">
      <formula>L$42="3 No"</formula>
    </cfRule>
    <cfRule type="expression" dxfId="79" priority="82">
      <formula>L$42="4 N/A"</formula>
    </cfRule>
  </conditionalFormatting>
  <conditionalFormatting sqref="L43:BL47 L52:BL52">
    <cfRule type="expression" dxfId="78" priority="78">
      <formula>L$53="Yes f."</formula>
    </cfRule>
  </conditionalFormatting>
  <conditionalFormatting sqref="L56:BL57 L63:BL64">
    <cfRule type="expression" dxfId="77" priority="65" stopIfTrue="1">
      <formula>L$55="Yes a."</formula>
    </cfRule>
  </conditionalFormatting>
  <conditionalFormatting sqref="L55:BL56 L63:BL64">
    <cfRule type="expression" dxfId="76" priority="67" stopIfTrue="1">
      <formula>L$57="Yes c."</formula>
    </cfRule>
  </conditionalFormatting>
  <conditionalFormatting sqref="L55:BL55 L57:BL57 L63:BL64">
    <cfRule type="expression" dxfId="75" priority="66" stopIfTrue="1">
      <formula>L$56="Yes b."</formula>
    </cfRule>
  </conditionalFormatting>
  <conditionalFormatting sqref="L55:BL58 L63:BL63">
    <cfRule type="expression" dxfId="74" priority="69" stopIfTrue="1">
      <formula>L$64="Yes e."</formula>
    </cfRule>
  </conditionalFormatting>
  <conditionalFormatting sqref="L55:BL58 L64:BL64">
    <cfRule type="expression" dxfId="73" priority="68" stopIfTrue="1">
      <formula>L$63="Yes d."</formula>
    </cfRule>
  </conditionalFormatting>
  <conditionalFormatting sqref="L55:BL58 L63:BL64">
    <cfRule type="expression" dxfId="72" priority="70" stopIfTrue="1">
      <formula>L$54="1 Yes"</formula>
    </cfRule>
    <cfRule type="expression" dxfId="71" priority="71" stopIfTrue="1">
      <formula>L$54="2 No"</formula>
    </cfRule>
    <cfRule type="expression" dxfId="70" priority="72" stopIfTrue="1">
      <formula>L$54="3 No"</formula>
    </cfRule>
  </conditionalFormatting>
  <conditionalFormatting sqref="L65:BL65">
    <cfRule type="containsBlanks" dxfId="69" priority="64">
      <formula>LEN(TRIM(L65))=0</formula>
    </cfRule>
  </conditionalFormatting>
  <conditionalFormatting sqref="L65:BL65">
    <cfRule type="cellIs" dxfId="68" priority="62" operator="equal">
      <formula>"3 No"</formula>
    </cfRule>
    <cfRule type="cellIs" dxfId="67" priority="63" operator="equal">
      <formula>"2 No"</formula>
    </cfRule>
  </conditionalFormatting>
  <conditionalFormatting sqref="L67:BL68 L74:BL75">
    <cfRule type="expression" dxfId="66" priority="54" stopIfTrue="1">
      <formula>L$66="Yes a."</formula>
    </cfRule>
  </conditionalFormatting>
  <conditionalFormatting sqref="L66:BL67 L74:BL75">
    <cfRule type="expression" dxfId="65" priority="56" stopIfTrue="1">
      <formula>L$68="Yes c."</formula>
    </cfRule>
  </conditionalFormatting>
  <conditionalFormatting sqref="L66:BL66 L68:BL68 L74:BL75">
    <cfRule type="expression" dxfId="64" priority="55" stopIfTrue="1">
      <formula>L$67="Yes b."</formula>
    </cfRule>
  </conditionalFormatting>
  <conditionalFormatting sqref="L66:BL69 L74:BL74">
    <cfRule type="expression" dxfId="63" priority="58" stopIfTrue="1">
      <formula>L$75="Yes e."</formula>
    </cfRule>
  </conditionalFormatting>
  <conditionalFormatting sqref="L66:BL69 L75:BL75">
    <cfRule type="expression" dxfId="62" priority="57" stopIfTrue="1">
      <formula>L$74="Yes d."</formula>
    </cfRule>
  </conditionalFormatting>
  <conditionalFormatting sqref="L66:BL69 L74:BL75">
    <cfRule type="expression" dxfId="61" priority="59" stopIfTrue="1">
      <formula>L$65="1 Yes"</formula>
    </cfRule>
    <cfRule type="expression" dxfId="60" priority="60" stopIfTrue="1">
      <formula>L$65="2 No"</formula>
    </cfRule>
    <cfRule type="expression" dxfId="59" priority="61" stopIfTrue="1">
      <formula>L$65="3 N/A"</formula>
    </cfRule>
  </conditionalFormatting>
  <conditionalFormatting sqref="L111:BL112 L118:BL119">
    <cfRule type="expression" dxfId="58" priority="45" stopIfTrue="1">
      <formula>L$110="Yes a."</formula>
    </cfRule>
  </conditionalFormatting>
  <conditionalFormatting sqref="L109:BL109">
    <cfRule type="containsBlanks" dxfId="57" priority="52">
      <formula>LEN(TRIM(L109))=0</formula>
    </cfRule>
  </conditionalFormatting>
  <conditionalFormatting sqref="L109:BL109">
    <cfRule type="cellIs" dxfId="56" priority="51" operator="equal">
      <formula>"2 No"</formula>
    </cfRule>
  </conditionalFormatting>
  <conditionalFormatting sqref="L110:BL111 L118:BL119">
    <cfRule type="expression" dxfId="55" priority="47" stopIfTrue="1">
      <formula>L$112="Yes c."</formula>
    </cfRule>
  </conditionalFormatting>
  <conditionalFormatting sqref="L110:BL110 L112:BL112 L118:BL119">
    <cfRule type="expression" dxfId="54" priority="46" stopIfTrue="1">
      <formula>L$111="Yes b."</formula>
    </cfRule>
  </conditionalFormatting>
  <conditionalFormatting sqref="L110:BL113 L118:BL118">
    <cfRule type="expression" dxfId="53" priority="49" stopIfTrue="1">
      <formula>L$119="Yes e."</formula>
    </cfRule>
  </conditionalFormatting>
  <conditionalFormatting sqref="L110:BL113 L119:BL119">
    <cfRule type="expression" dxfId="52" priority="48" stopIfTrue="1">
      <formula>L$118="Yes d."</formula>
    </cfRule>
  </conditionalFormatting>
  <conditionalFormatting sqref="L110:BL113 L118:BL119">
    <cfRule type="expression" dxfId="51" priority="50" stopIfTrue="1">
      <formula>L$109="1 Yes"</formula>
    </cfRule>
    <cfRule type="expression" dxfId="50" priority="53" stopIfTrue="1">
      <formula>L$109="2 No"</formula>
    </cfRule>
  </conditionalFormatting>
  <conditionalFormatting sqref="L122:BL123 L129:BL130">
    <cfRule type="expression" dxfId="49" priority="36" stopIfTrue="1">
      <formula>L$121="Yes a."</formula>
    </cfRule>
  </conditionalFormatting>
  <conditionalFormatting sqref="L120:BL120">
    <cfRule type="containsBlanks" dxfId="48" priority="43">
      <formula>LEN(TRIM(L120))=0</formula>
    </cfRule>
  </conditionalFormatting>
  <conditionalFormatting sqref="L120:BL120">
    <cfRule type="cellIs" dxfId="47" priority="42" operator="equal">
      <formula>"2 No"</formula>
    </cfRule>
  </conditionalFormatting>
  <conditionalFormatting sqref="L121:BL122 L129:BL130">
    <cfRule type="expression" dxfId="46" priority="38" stopIfTrue="1">
      <formula>L$123="Yes c."</formula>
    </cfRule>
  </conditionalFormatting>
  <conditionalFormatting sqref="L121:BL121 L123:BL123 L129:BL130">
    <cfRule type="expression" dxfId="45" priority="37" stopIfTrue="1">
      <formula>L$122="Yes b."</formula>
    </cfRule>
  </conditionalFormatting>
  <conditionalFormatting sqref="L121:BL124 L129:BL129">
    <cfRule type="expression" dxfId="44" priority="40" stopIfTrue="1">
      <formula>L$130="Yes e."</formula>
    </cfRule>
  </conditionalFormatting>
  <conditionalFormatting sqref="L121:BL124 L130:BL130">
    <cfRule type="expression" dxfId="43" priority="39" stopIfTrue="1">
      <formula>L$129="Yes d."</formula>
    </cfRule>
  </conditionalFormatting>
  <conditionalFormatting sqref="L121:BL124 L129:BL130">
    <cfRule type="expression" dxfId="42" priority="41" stopIfTrue="1">
      <formula>L$120="1 Yes"</formula>
    </cfRule>
    <cfRule type="expression" dxfId="41" priority="44" stopIfTrue="1">
      <formula>L$120="2 No"</formula>
    </cfRule>
  </conditionalFormatting>
  <conditionalFormatting sqref="L76:BL76">
    <cfRule type="containsBlanks" dxfId="40" priority="34">
      <formula>LEN(TRIM(L76))=0</formula>
    </cfRule>
  </conditionalFormatting>
  <conditionalFormatting sqref="L76:BL76">
    <cfRule type="cellIs" dxfId="39" priority="32" operator="equal">
      <formula>"3 No"</formula>
    </cfRule>
    <cfRule type="cellIs" dxfId="38" priority="33" operator="equal">
      <formula>"2 No"</formula>
    </cfRule>
  </conditionalFormatting>
  <conditionalFormatting sqref="L78:BL79 L85:BL86">
    <cfRule type="expression" dxfId="37" priority="24" stopIfTrue="1">
      <formula>L$77="Yes a."</formula>
    </cfRule>
  </conditionalFormatting>
  <conditionalFormatting sqref="L77:BL78 L85:BL86">
    <cfRule type="expression" dxfId="36" priority="26" stopIfTrue="1">
      <formula>L$79="Yes c."</formula>
    </cfRule>
  </conditionalFormatting>
  <conditionalFormatting sqref="L77:BL77 L79:BL79 L85:BL86">
    <cfRule type="expression" dxfId="35" priority="25" stopIfTrue="1">
      <formula>L$78="Yes b."</formula>
    </cfRule>
  </conditionalFormatting>
  <conditionalFormatting sqref="L77:BL80 L85:BL85">
    <cfRule type="expression" dxfId="34" priority="28" stopIfTrue="1">
      <formula>L$86="Yes e."</formula>
    </cfRule>
  </conditionalFormatting>
  <conditionalFormatting sqref="L77:BL80 L86:BL86">
    <cfRule type="expression" dxfId="33" priority="27" stopIfTrue="1">
      <formula>L$85="Yes d."</formula>
    </cfRule>
  </conditionalFormatting>
  <conditionalFormatting sqref="L77:BL80 L85:BL86">
    <cfRule type="expression" dxfId="32" priority="29" stopIfTrue="1">
      <formula>L$76="1 Yes"</formula>
    </cfRule>
    <cfRule type="expression" dxfId="31" priority="30" stopIfTrue="1">
      <formula>L$76="2 No"</formula>
    </cfRule>
    <cfRule type="expression" dxfId="30" priority="31" stopIfTrue="1">
      <formula>L$76="3 N/A"</formula>
    </cfRule>
  </conditionalFormatting>
  <conditionalFormatting sqref="L87:BL87">
    <cfRule type="containsBlanks" dxfId="29" priority="23">
      <formula>LEN(TRIM(L87))=0</formula>
    </cfRule>
  </conditionalFormatting>
  <conditionalFormatting sqref="L87:BL87">
    <cfRule type="cellIs" dxfId="28" priority="21" operator="equal">
      <formula>"3 No"</formula>
    </cfRule>
    <cfRule type="cellIs" dxfId="27" priority="22" operator="equal">
      <formula>"2 No"</formula>
    </cfRule>
  </conditionalFormatting>
  <conditionalFormatting sqref="L89:BL90 L96:BL97">
    <cfRule type="expression" dxfId="26" priority="13" stopIfTrue="1">
      <formula>L$88="Yes a."</formula>
    </cfRule>
  </conditionalFormatting>
  <conditionalFormatting sqref="L88:BL89 L96:BL97">
    <cfRule type="expression" dxfId="25" priority="15" stopIfTrue="1">
      <formula>L$90="Yes c."</formula>
    </cfRule>
  </conditionalFormatting>
  <conditionalFormatting sqref="L88:BL88 L90:BL90 L96:BL97">
    <cfRule type="expression" dxfId="24" priority="14" stopIfTrue="1">
      <formula>L$89="Yes b."</formula>
    </cfRule>
  </conditionalFormatting>
  <conditionalFormatting sqref="L88:BL91 L96:BL96">
    <cfRule type="expression" dxfId="23" priority="17" stopIfTrue="1">
      <formula>L$97="Yes e."</formula>
    </cfRule>
  </conditionalFormatting>
  <conditionalFormatting sqref="L88:BL91 L97:BL97">
    <cfRule type="expression" dxfId="22" priority="16" stopIfTrue="1">
      <formula>L$96="Yes d."</formula>
    </cfRule>
  </conditionalFormatting>
  <conditionalFormatting sqref="L88:BL91 L96:BL97">
    <cfRule type="expression" dxfId="21" priority="18" stopIfTrue="1">
      <formula>L$87="1 Yes"</formula>
    </cfRule>
    <cfRule type="expression" dxfId="20" priority="19" stopIfTrue="1">
      <formula>L$87="2 No"</formula>
    </cfRule>
    <cfRule type="expression" dxfId="19" priority="20" stopIfTrue="1">
      <formula>L$87="3 N/A"</formula>
    </cfRule>
  </conditionalFormatting>
  <conditionalFormatting sqref="L98:BL98">
    <cfRule type="containsBlanks" dxfId="18" priority="12">
      <formula>LEN(TRIM(L98))=0</formula>
    </cfRule>
  </conditionalFormatting>
  <conditionalFormatting sqref="L98:BL98">
    <cfRule type="cellIs" dxfId="17" priority="10" operator="equal">
      <formula>"3 No"</formula>
    </cfRule>
    <cfRule type="cellIs" dxfId="16" priority="11" operator="equal">
      <formula>"2 No"</formula>
    </cfRule>
  </conditionalFormatting>
  <conditionalFormatting sqref="L100:BL101 L107:BL108">
    <cfRule type="expression" dxfId="15" priority="2" stopIfTrue="1">
      <formula>L$99="Yes a."</formula>
    </cfRule>
  </conditionalFormatting>
  <conditionalFormatting sqref="L99:BL100 L107:BL108">
    <cfRule type="expression" dxfId="14" priority="4" stopIfTrue="1">
      <formula>L$101="Yes c."</formula>
    </cfRule>
  </conditionalFormatting>
  <conditionalFormatting sqref="L99:BL99 L101:BL101 L107:BL108">
    <cfRule type="expression" dxfId="13" priority="3" stopIfTrue="1">
      <formula>L$100="Yes b."</formula>
    </cfRule>
  </conditionalFormatting>
  <conditionalFormatting sqref="L99:BL102 L107:BL107">
    <cfRule type="expression" dxfId="12" priority="6" stopIfTrue="1">
      <formula>L$108="Yes e."</formula>
    </cfRule>
  </conditionalFormatting>
  <conditionalFormatting sqref="L99:BL102 L108:BL108">
    <cfRule type="expression" dxfId="11" priority="5" stopIfTrue="1">
      <formula>L$107="Yes d."</formula>
    </cfRule>
  </conditionalFormatting>
  <conditionalFormatting sqref="L99:BL102 L107:BL108">
    <cfRule type="expression" dxfId="10" priority="7" stopIfTrue="1">
      <formula>L$98="1 Yes"</formula>
    </cfRule>
    <cfRule type="expression" dxfId="9" priority="8" stopIfTrue="1">
      <formula>L$98="2 No"</formula>
    </cfRule>
    <cfRule type="expression" dxfId="8" priority="9" stopIfTrue="1">
      <formula>L$98="3 N/A"</formula>
    </cfRule>
  </conditionalFormatting>
  <conditionalFormatting sqref="L8:BL8">
    <cfRule type="containsBlanks" dxfId="7" priority="1">
      <formula>LEN(TRIM(L8))=0</formula>
    </cfRule>
  </conditionalFormatting>
  <dataValidations count="14">
    <dataValidation type="list" allowBlank="1" showInputMessage="1" showErrorMessage="1" sqref="L91:BL91 L113:BL113 L80:BL80 L124:BL124 L69:BL69 L58:BL58 L47:BL47 L23:BL23 L12:BL12 L35:BL35 L102:BL102" xr:uid="{8CDA88CC-D168-4A83-8803-045BB6387EAB}">
      <formula1>"0-30,31-60,61-90,over 90 days"</formula1>
    </dataValidation>
    <dataValidation type="list" allowBlank="1" showInputMessage="1" showErrorMessage="1" sqref="L9:BL9 L19:BL19 L30:BL30 L120:BL120 L109:BL109" xr:uid="{2B437B9D-513B-424E-A951-DA53972543D5}">
      <formula1>"1 Yes, 2 No"</formula1>
    </dataValidation>
    <dataValidation type="list" allowBlank="1" showInputMessage="1" showErrorMessage="1" sqref="Q54:BL54" xr:uid="{B7D8A5E9-5124-4FBF-A896-083037049EC3}">
      <formula1>"1 Yes, 2 No, 3 No"</formula1>
    </dataValidation>
    <dataValidation type="list" allowBlank="1" showInputMessage="1" showErrorMessage="1" sqref="L18:BL18 L28:BL28 L34:BL34 L46:BL46 L63:BL63 L74:BL74 L129:BL129 L85:BL85 L96:BL96 L118:BL118 L107:BL107" xr:uid="{88BEE7B0-7927-496A-81D4-90EBA2B472BB}">
      <formula1>"Yes d."</formula1>
    </dataValidation>
    <dataValidation type="list" allowBlank="1" showInputMessage="1" showErrorMessage="1" sqref="L11:BL11 L21:BL21 L32:BL32 L44:BL44 L56:BL56 L67:BL67 L122:BL122 L78:BL78 L89:BL89 L111:BL111 L100:BL100" xr:uid="{5BD6A9F6-715F-4EA4-8A71-74A5A731E355}">
      <formula1>"Yes b."</formula1>
    </dataValidation>
    <dataValidation type="list" allowBlank="1" showInputMessage="1" showErrorMessage="1" sqref="L10:BL10 L20:BL20 L31:BL31 L43:BL43 L55:BL55 L66:BL66 L121:BL121 L77:BL77 L88:BL88 L110:BL110 L99:BL99" xr:uid="{9440ADF5-98F3-4F02-A68F-9F5C2E306D4B}">
      <formula1>"Yes a."</formula1>
    </dataValidation>
    <dataValidation type="list" allowBlank="1" showInputMessage="1" showErrorMessage="1" sqref="L17:BL17 L22:BL22 L33:BL33 L45:BL45 L57:BL57 L68:BL68 L123:BL123 L79:BL79 L90:BL90 L112:BL112 L101:BL101" xr:uid="{7EB0A131-F5B0-47E0-A512-9E2B892495AA}">
      <formula1>"Yes c."</formula1>
    </dataValidation>
    <dataValidation type="list" allowBlank="1" showInputMessage="1" showErrorMessage="1" sqref="L29:BL29 L40:BL40 L52:BL52 L64:BL64 L75:BL75 L130:BL130 L86:BL86 L97:BL97 L119:BL119 L108:BL108" xr:uid="{79E24173-3A5E-4DC2-923D-EFF91413E90F}">
      <formula1>"Yes e."</formula1>
    </dataValidation>
    <dataValidation type="list" allowBlank="1" showInputMessage="1" showErrorMessage="1" sqref="L41:BL41 L53:BL53" xr:uid="{F146CB4A-875E-4FB8-8571-599070EF58B7}">
      <formula1>"Yes f."</formula1>
    </dataValidation>
    <dataValidation type="list" allowBlank="1" showInputMessage="1" showErrorMessage="1" sqref="L65:BL65 L76:BL76 L87:BL87 L98:BL98" xr:uid="{5336182F-06AA-40EE-9407-B8DB2C790C72}">
      <formula1>"1 Yes, 2 No, 3 N/A"</formula1>
    </dataValidation>
    <dataValidation type="list" allowBlank="1" showInputMessage="1" showErrorMessage="1" sqref="L42:BL42" xr:uid="{D71C44F0-F57E-49F2-B325-EEE4E277819E}">
      <formula1>"1 Yes, 2 No, 3 No, 4 N/A"</formula1>
    </dataValidation>
    <dataValidation type="list" allowBlank="1" showInputMessage="1" showErrorMessage="1" sqref="L6:BL6" xr:uid="{423EAFAC-6584-43D0-9F7E-CEA0E2EA482C}">
      <formula1>"CW, CLW, P/FDS"</formula1>
    </dataValidation>
    <dataValidation type="list" allowBlank="1" showInputMessage="1" showErrorMessage="1" sqref="L7:BL7" xr:uid="{59BED00F-C15F-4778-BDA7-25F8743F5D81}">
      <formula1>"AI/AN, Asian, B/AA, W, H/L, Multi, PI, Other"</formula1>
    </dataValidation>
    <dataValidation type="list" allowBlank="1" showInputMessage="1" showErrorMessage="1" sqref="L54:P54" xr:uid="{F79866B0-B25D-471F-929D-AD483A6CA88F}">
      <formula1>"1 Yes, 2 No, 3 No, 4 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3"/>
  <sheetViews>
    <sheetView showGridLines="0" zoomScaleNormal="100" workbookViewId="0"/>
  </sheetViews>
  <sheetFormatPr defaultRowHeight="14.5" x14ac:dyDescent="0.35"/>
  <cols>
    <col min="1" max="1" width="3" style="2" customWidth="1"/>
    <col min="2" max="2" width="5.81640625" style="2" customWidth="1"/>
    <col min="3" max="3" width="14.81640625" style="2" customWidth="1"/>
    <col min="4" max="4" width="5.81640625" style="3" customWidth="1"/>
    <col min="5" max="5" width="5.81640625" style="6" customWidth="1"/>
    <col min="6" max="6" width="14.81640625" style="6" customWidth="1"/>
    <col min="7" max="7" width="10.81640625" style="6" customWidth="1"/>
    <col min="8" max="8" width="5.81640625" style="3" customWidth="1"/>
    <col min="9" max="9" width="14.81640625" style="3" customWidth="1"/>
    <col min="10" max="11" width="5.81640625" style="2" customWidth="1"/>
    <col min="12" max="12" width="5.81640625" customWidth="1"/>
    <col min="13" max="13" width="14.81640625" style="214" customWidth="1"/>
    <col min="14" max="14" width="7" style="212" customWidth="1"/>
    <col min="15" max="15" width="13.54296875" customWidth="1"/>
    <col min="16" max="16" width="1.81640625" bestFit="1" customWidth="1"/>
    <col min="17" max="17" width="16.81640625" style="11" bestFit="1" customWidth="1"/>
    <col min="18" max="18" width="14.81640625" customWidth="1"/>
  </cols>
  <sheetData>
    <row r="1" spans="1:17" x14ac:dyDescent="0.35">
      <c r="A1" s="23"/>
      <c r="B1" s="68" t="s">
        <v>1190</v>
      </c>
      <c r="C1" s="799">
        <f>Questions!B1</f>
        <v>0</v>
      </c>
      <c r="D1" s="799"/>
      <c r="E1" s="799"/>
      <c r="F1" s="69"/>
      <c r="G1" s="68" t="s">
        <v>1361</v>
      </c>
      <c r="H1" s="799">
        <f>Questions!B2</f>
        <v>0</v>
      </c>
      <c r="I1" s="799"/>
      <c r="J1" s="799"/>
      <c r="K1" s="23"/>
      <c r="L1" s="23"/>
    </row>
    <row r="2" spans="1:17" ht="15" hidden="1" thickBot="1" x14ac:dyDescent="0.4">
      <c r="A2" s="23"/>
      <c r="B2" s="23"/>
      <c r="C2" s="23"/>
      <c r="D2" s="71"/>
      <c r="E2" s="72"/>
      <c r="F2" s="72"/>
      <c r="G2" s="70"/>
      <c r="H2" s="71"/>
      <c r="I2" s="71"/>
      <c r="J2" s="23"/>
      <c r="K2" s="23"/>
      <c r="L2" s="23"/>
    </row>
    <row r="3" spans="1:17" hidden="1" x14ac:dyDescent="0.35">
      <c r="A3" s="23"/>
      <c r="B3" s="73" t="s">
        <v>1362</v>
      </c>
      <c r="C3" s="74"/>
      <c r="D3" s="221" t="s">
        <v>1363</v>
      </c>
      <c r="E3" s="220" t="s">
        <v>1364</v>
      </c>
      <c r="F3" s="75"/>
      <c r="G3" s="70"/>
      <c r="H3" s="76" t="s">
        <v>1365</v>
      </c>
      <c r="I3" s="77"/>
      <c r="J3" s="78"/>
      <c r="K3" s="79"/>
      <c r="M3" s="10" t="s">
        <v>1366</v>
      </c>
      <c r="N3"/>
      <c r="O3" s="214" t="s">
        <v>1367</v>
      </c>
      <c r="P3" s="212" t="s">
        <v>1368</v>
      </c>
      <c r="Q3"/>
    </row>
    <row r="4" spans="1:17" ht="16.5" hidden="1" customHeight="1" x14ac:dyDescent="0.35">
      <c r="A4" s="23"/>
      <c r="B4" s="802" t="s">
        <v>1369</v>
      </c>
      <c r="C4" s="803"/>
      <c r="D4" s="80">
        <f>COUNTIF(C13:C29,"100.0%")</f>
        <v>0</v>
      </c>
      <c r="E4" s="80">
        <f>COUNTIF(F13:F29,"100.0%")</f>
        <v>0</v>
      </c>
      <c r="F4" s="82">
        <f>D4+E4</f>
        <v>0</v>
      </c>
      <c r="G4" s="83"/>
      <c r="H4" s="84" t="s">
        <v>1370</v>
      </c>
      <c r="I4" s="85"/>
      <c r="J4" s="86"/>
      <c r="K4" s="23"/>
      <c r="M4" s="2" t="s">
        <v>1371</v>
      </c>
      <c r="N4" s="350">
        <f>COUNTIF(M14:M24,"N/A")</f>
        <v>0</v>
      </c>
      <c r="O4" s="216" t="s">
        <v>1372</v>
      </c>
      <c r="P4" s="213" t="s">
        <v>1373</v>
      </c>
      <c r="Q4"/>
    </row>
    <row r="5" spans="1:17" ht="16.5" hidden="1" customHeight="1" x14ac:dyDescent="0.35">
      <c r="A5" s="23"/>
      <c r="B5" s="804" t="s">
        <v>1374</v>
      </c>
      <c r="C5" s="805"/>
      <c r="D5" s="80">
        <f>COUNTIF(C13:C29,"N/A")</f>
        <v>0</v>
      </c>
      <c r="E5" s="80">
        <f>COUNTIF(F13:F29,"N/A")</f>
        <v>0</v>
      </c>
      <c r="F5" s="82">
        <f t="shared" ref="F5:F7" si="0">D5+E5</f>
        <v>0</v>
      </c>
      <c r="G5" s="83"/>
      <c r="H5" s="81" t="s">
        <v>1369</v>
      </c>
      <c r="I5" s="87"/>
      <c r="J5" s="349">
        <f>SUM(I14:I29)</f>
        <v>0</v>
      </c>
      <c r="K5" s="89"/>
      <c r="M5" s="2" t="s">
        <v>1375</v>
      </c>
      <c r="N5" s="2">
        <v>11</v>
      </c>
      <c r="O5" s="217" t="s">
        <v>1376</v>
      </c>
      <c r="P5" s="213" t="s">
        <v>1377</v>
      </c>
      <c r="Q5"/>
    </row>
    <row r="6" spans="1:17" ht="16.5" hidden="1" customHeight="1" x14ac:dyDescent="0.35">
      <c r="A6" s="23"/>
      <c r="B6" s="804" t="s">
        <v>1375</v>
      </c>
      <c r="C6" s="805"/>
      <c r="D6" s="82">
        <v>17</v>
      </c>
      <c r="E6" s="81" t="s">
        <v>1378</v>
      </c>
      <c r="F6" s="82">
        <f t="shared" si="0"/>
        <v>34</v>
      </c>
      <c r="G6" s="83"/>
      <c r="H6" s="81" t="s">
        <v>1379</v>
      </c>
      <c r="I6" s="87"/>
      <c r="J6" s="88">
        <f>COUNTIF(I14:I29,"N/A")</f>
        <v>0</v>
      </c>
      <c r="K6" s="89"/>
      <c r="M6" s="2" t="s">
        <v>1380</v>
      </c>
      <c r="N6" s="2">
        <f>N5-N4</f>
        <v>11</v>
      </c>
      <c r="O6" s="218" t="s">
        <v>1381</v>
      </c>
      <c r="P6" s="213" t="s">
        <v>1382</v>
      </c>
      <c r="Q6"/>
    </row>
    <row r="7" spans="1:17" ht="16.5" hidden="1" customHeight="1" x14ac:dyDescent="0.35">
      <c r="A7" s="23"/>
      <c r="B7" s="804" t="s">
        <v>1380</v>
      </c>
      <c r="C7" s="805"/>
      <c r="D7" s="82">
        <f>D6-D5</f>
        <v>17</v>
      </c>
      <c r="E7" s="81">
        <f>E6-E5</f>
        <v>17</v>
      </c>
      <c r="F7" s="82">
        <f t="shared" si="0"/>
        <v>34</v>
      </c>
      <c r="G7" s="83"/>
      <c r="H7" s="81" t="s">
        <v>1375</v>
      </c>
      <c r="I7" s="87"/>
      <c r="J7" s="90">
        <v>16</v>
      </c>
      <c r="K7" s="89"/>
      <c r="M7" s="2" t="s">
        <v>1369</v>
      </c>
      <c r="N7" s="312">
        <f>SUM(M14:M24)</f>
        <v>0</v>
      </c>
      <c r="O7" s="249" t="s">
        <v>1383</v>
      </c>
      <c r="P7" s="213" t="s">
        <v>1384</v>
      </c>
      <c r="Q7"/>
    </row>
    <row r="8" spans="1:17" ht="16.5" hidden="1" customHeight="1" x14ac:dyDescent="0.35">
      <c r="A8" s="23"/>
      <c r="B8" s="806"/>
      <c r="C8" s="807"/>
      <c r="D8" s="82"/>
      <c r="E8" s="81"/>
      <c r="F8" s="222">
        <f>F4/F7</f>
        <v>0</v>
      </c>
      <c r="G8" s="83"/>
      <c r="H8" s="91" t="s">
        <v>1380</v>
      </c>
      <c r="I8" s="92"/>
      <c r="J8" s="93">
        <f>J7-J6</f>
        <v>16</v>
      </c>
      <c r="K8" s="89"/>
      <c r="L8" s="23"/>
      <c r="M8" s="215" t="s">
        <v>1385</v>
      </c>
      <c r="N8" s="213">
        <f>N7/N6</f>
        <v>0</v>
      </c>
      <c r="O8" s="12"/>
      <c r="P8" s="12"/>
      <c r="Q8"/>
    </row>
    <row r="9" spans="1:17" ht="16.5" hidden="1" customHeight="1" thickBot="1" x14ac:dyDescent="0.4">
      <c r="A9" s="23"/>
      <c r="B9" s="808"/>
      <c r="C9" s="809"/>
      <c r="D9" s="94"/>
      <c r="E9" s="95"/>
      <c r="F9" s="96"/>
      <c r="G9" s="83"/>
      <c r="H9" s="97" t="s">
        <v>1385</v>
      </c>
      <c r="I9" s="98"/>
      <c r="J9" s="99">
        <f>J5/J8</f>
        <v>0</v>
      </c>
      <c r="K9" s="89"/>
      <c r="L9" s="23"/>
      <c r="M9" s="215"/>
      <c r="N9" s="213"/>
      <c r="O9" s="12"/>
      <c r="P9" s="12"/>
      <c r="Q9"/>
    </row>
    <row r="10" spans="1:17" ht="16.5" hidden="1" customHeight="1" x14ac:dyDescent="0.35">
      <c r="A10" s="23"/>
      <c r="B10" s="100"/>
      <c r="C10" s="101"/>
      <c r="D10" s="101"/>
      <c r="E10" s="100"/>
      <c r="F10" s="101"/>
      <c r="G10" s="72"/>
      <c r="H10" s="102"/>
      <c r="I10" s="102"/>
      <c r="J10" s="313"/>
      <c r="K10" s="89"/>
      <c r="L10" s="23"/>
      <c r="M10" s="215"/>
      <c r="N10" s="213"/>
      <c r="O10" s="12"/>
      <c r="P10" s="12"/>
      <c r="Q10"/>
    </row>
    <row r="11" spans="1:17" ht="16.5" customHeight="1" thickBot="1" x14ac:dyDescent="0.4">
      <c r="A11" s="570"/>
      <c r="B11" s="492"/>
      <c r="C11" s="492"/>
      <c r="D11" s="493"/>
      <c r="E11" s="493"/>
      <c r="F11" s="493"/>
      <c r="G11" s="493"/>
      <c r="H11" s="570"/>
      <c r="I11" s="494"/>
      <c r="J11" s="570"/>
      <c r="K11" s="495"/>
      <c r="L11" s="495"/>
      <c r="M11" s="496"/>
      <c r="N11"/>
      <c r="Q11"/>
    </row>
    <row r="12" spans="1:17" s="214" customFormat="1" ht="17.149999999999999" customHeight="1" thickBot="1" x14ac:dyDescent="0.4">
      <c r="A12" s="258"/>
      <c r="B12" s="800" t="s">
        <v>1386</v>
      </c>
      <c r="C12" s="801"/>
      <c r="D12" s="801"/>
      <c r="E12" s="801"/>
      <c r="F12" s="583">
        <f>F8</f>
        <v>0</v>
      </c>
      <c r="G12" s="497"/>
      <c r="H12" s="793" t="s">
        <v>1387</v>
      </c>
      <c r="I12" s="794"/>
      <c r="J12" s="498"/>
      <c r="K12" s="499"/>
      <c r="L12" s="793" t="s">
        <v>1345</v>
      </c>
      <c r="M12" s="794"/>
    </row>
    <row r="13" spans="1:17" s="214" customFormat="1" ht="17.149999999999999" customHeight="1" thickBot="1" x14ac:dyDescent="0.4">
      <c r="A13" s="258"/>
      <c r="B13" s="500">
        <f>Questions!B10</f>
        <v>2</v>
      </c>
      <c r="C13" s="501" t="str">
        <f>IF(Questions!E10="1 Yes",100%,IF(Questions!E10="2 No",0%,IF(Questions!E10="3 No",0%,IF(Questions!E10="4 N/A","N/A","Not Answered"))))</f>
        <v>Not Answered</v>
      </c>
      <c r="D13" s="502"/>
      <c r="E13" s="503">
        <f>Questions!B106</f>
        <v>21</v>
      </c>
      <c r="F13" s="504" t="str">
        <f>IF(Questions!E106="1 Yes",100%,IF(Questions!E106="2 No",0%, "Not Answered"))</f>
        <v>Not Answered</v>
      </c>
      <c r="G13" s="505"/>
      <c r="H13" s="795" t="s">
        <v>1365</v>
      </c>
      <c r="I13" s="796"/>
      <c r="J13" s="258"/>
      <c r="K13" s="506"/>
      <c r="L13" s="795" t="s">
        <v>1365</v>
      </c>
      <c r="M13" s="796"/>
    </row>
    <row r="14" spans="1:17" s="214" customFormat="1" ht="17.149999999999999" customHeight="1" x14ac:dyDescent="0.35">
      <c r="A14" s="258"/>
      <c r="B14" s="507">
        <f>Questions!B15</f>
        <v>3</v>
      </c>
      <c r="C14" s="508" t="str">
        <f>IF(Questions!E15="1 Yes",100%,IF(Questions!E15="2 No",0%,IF(Questions!E15="3 No",0%,IF(Questions!E15="4 N/A","N/A","Not Answered"))))</f>
        <v>Not Answered</v>
      </c>
      <c r="D14" s="502"/>
      <c r="E14" s="509">
        <f>Questions!B110</f>
        <v>22</v>
      </c>
      <c r="F14" s="510" t="str">
        <f>IF(Questions!E110="1 Yes",100%,IF(Questions!E110="2 No",0%,IF(Questions!E110="3 No",0%,"Not Answered")))</f>
        <v>Not Answered</v>
      </c>
      <c r="G14" s="511"/>
      <c r="H14" s="512">
        <f>Questions!B193</f>
        <v>42</v>
      </c>
      <c r="I14" s="513" t="str">
        <f>IF(Questions!F193=0,"Not Answered",Questions!E193)</f>
        <v>Not Answered</v>
      </c>
      <c r="J14" s="514"/>
      <c r="K14" s="506"/>
      <c r="L14" s="515">
        <f>'[1]Newly Enrolled Questions'!C17</f>
        <v>61</v>
      </c>
      <c r="M14" s="516" t="str">
        <f>IF('Newly Enrolled Questions'!F9=0,"Not Answered",'Newly Enrolled Questions'!E9)</f>
        <v>Not Answered</v>
      </c>
    </row>
    <row r="15" spans="1:17" s="214" customFormat="1" ht="17.149999999999999" customHeight="1" x14ac:dyDescent="0.35">
      <c r="A15" s="258"/>
      <c r="B15" s="507">
        <f>Questions!B20</f>
        <v>4</v>
      </c>
      <c r="C15" s="508" t="str">
        <f>IF(Questions!E20="1 Yes",100%,IF(Questions!E20="2 No",0%,IF(Questions!E20="3 N/A","N/A","Not Answered")))</f>
        <v>Not Answered</v>
      </c>
      <c r="D15" s="502"/>
      <c r="E15" s="509">
        <f>Questions!B115</f>
        <v>23</v>
      </c>
      <c r="F15" s="517" t="str">
        <f>IF(Questions!E115="1 Yes",100%,IF(Questions!E115="2 No",0%,IF(Questions!E115="3 N/A","N/A","Not Answered")))</f>
        <v>Not Answered</v>
      </c>
      <c r="G15" s="511"/>
      <c r="H15" s="512">
        <f>Questions!B204</f>
        <v>45</v>
      </c>
      <c r="I15" s="513" t="str">
        <f>IF(Questions!F204=0,"Not Answered",Questions!E204)</f>
        <v>Not Answered</v>
      </c>
      <c r="J15" s="514"/>
      <c r="K15" s="506"/>
      <c r="L15" s="515">
        <f>'[1]Newly Enrolled Questions'!C27</f>
        <v>62</v>
      </c>
      <c r="M15" s="518" t="str">
        <f>IF('Newly Enrolled Questions'!F19=0,"Not Answered",'Newly Enrolled Questions'!E19)</f>
        <v>Not Answered</v>
      </c>
    </row>
    <row r="16" spans="1:17" s="214" customFormat="1" ht="17.149999999999999" customHeight="1" x14ac:dyDescent="0.35">
      <c r="A16" s="258"/>
      <c r="B16" s="507">
        <f>Questions!B32</f>
        <v>5</v>
      </c>
      <c r="C16" s="508" t="str">
        <f>IF(Questions!E32="1 Yes",100%,IF(Questions!E32="No",0%,IF(Questions!E32="No",0%,IF(Questions!E32="4 N/A","N/A","Not Answered"))))</f>
        <v>Not Answered</v>
      </c>
      <c r="D16" s="502"/>
      <c r="E16" s="509">
        <f>Questions!B120</f>
        <v>25</v>
      </c>
      <c r="F16" s="510" t="str">
        <f>IF(Questions!E120="1 Yes",100%,IF(Questions!E120="2 No",0%,IF(Questions!E120="3 No",0%,"Not Answered")))</f>
        <v>Not Answered</v>
      </c>
      <c r="G16" s="511"/>
      <c r="H16" s="512">
        <f>Questions!B205</f>
        <v>46</v>
      </c>
      <c r="I16" s="513" t="str">
        <f>IF(Questions!F205=0,"Not Answered",Questions!E205)</f>
        <v>Not Answered</v>
      </c>
      <c r="J16" s="514"/>
      <c r="K16" s="506"/>
      <c r="L16" s="515">
        <f>'[1]Newly Enrolled Questions'!C38</f>
        <v>63</v>
      </c>
      <c r="M16" s="518" t="str">
        <f>IF('Newly Enrolled Questions'!F30=0,"Not Answered",'Newly Enrolled Questions'!E30)</f>
        <v>Not Answered</v>
      </c>
    </row>
    <row r="17" spans="1:17" s="214" customFormat="1" ht="17.149999999999999" customHeight="1" x14ac:dyDescent="0.35">
      <c r="A17" s="258"/>
      <c r="B17" s="507">
        <f>Questions!B45</f>
        <v>6</v>
      </c>
      <c r="C17" s="508" t="str">
        <f>IF(Questions!E45="1 Yes",100%,IF(Questions!E45="2 No",0%,IF(Questions!E45="3 No",0%,IF(Questions!E45="4 N/A","N/A","Not Answered"))))</f>
        <v>Not Answered</v>
      </c>
      <c r="D17" s="502"/>
      <c r="E17" s="509">
        <f>Questions!B127</f>
        <v>27</v>
      </c>
      <c r="F17" s="510" t="str">
        <f>IF(Questions!E127="1 Yes",100%,IF(Questions!E127="2 No",0%, "Not Answered"))</f>
        <v>Not Answered</v>
      </c>
      <c r="G17" s="511"/>
      <c r="H17" s="512">
        <f>Questions!B216</f>
        <v>47</v>
      </c>
      <c r="I17" s="513" t="str">
        <f>IF(Questions!F216=0,"Not Answered",Questions!E216)</f>
        <v>Not Answered</v>
      </c>
      <c r="J17" s="514"/>
      <c r="K17" s="506"/>
      <c r="L17" s="515">
        <f>'[1]Newly Enrolled Questions'!C50</f>
        <v>64</v>
      </c>
      <c r="M17" s="518" t="str">
        <f>IF('Newly Enrolled Questions'!F42=0,"Not Answered",'Newly Enrolled Questions'!E42)</f>
        <v>Not Answered</v>
      </c>
    </row>
    <row r="18" spans="1:17" s="214" customFormat="1" ht="17.149999999999999" customHeight="1" x14ac:dyDescent="0.35">
      <c r="A18" s="258"/>
      <c r="B18" s="507">
        <f>Questions!B50</f>
        <v>7</v>
      </c>
      <c r="C18" s="508" t="str">
        <f>IF(Questions!E50="1 Yes",100%,IF(Questions!E50="2 No",0%, "Not Answered"))</f>
        <v>Not Answered</v>
      </c>
      <c r="D18" s="502"/>
      <c r="E18" s="509">
        <f>Questions!B132</f>
        <v>28</v>
      </c>
      <c r="F18" s="510" t="str">
        <f>IF(Questions!E132="1 Yes",100%,IF(Questions!E132="2 No",0%, "Not Answered"))</f>
        <v>Not Answered</v>
      </c>
      <c r="G18" s="511"/>
      <c r="H18" s="512">
        <f>Questions!B226</f>
        <v>48</v>
      </c>
      <c r="I18" s="513" t="str">
        <f>IF(Questions!F226=0,"Not Answered",Questions!E226)</f>
        <v>Not Answered</v>
      </c>
      <c r="J18" s="514"/>
      <c r="K18" s="506"/>
      <c r="L18" s="515">
        <f>'[1]Newly Enrolled Questions'!C62</f>
        <v>65</v>
      </c>
      <c r="M18" s="518" t="str">
        <f>IF('Newly Enrolled Questions'!F54=0,"Not Answered",'Newly Enrolled Questions'!E54)</f>
        <v>Not Answered</v>
      </c>
    </row>
    <row r="19" spans="1:17" s="214" customFormat="1" ht="17.149999999999999" customHeight="1" x14ac:dyDescent="0.35">
      <c r="A19" s="258"/>
      <c r="B19" s="507">
        <f>Questions!B54</f>
        <v>8</v>
      </c>
      <c r="C19" s="508" t="str">
        <f>IF(Questions!E54="1 Yes",100%,IF(Questions!E54="2 No",0%, "Not Answered"))</f>
        <v>Not Answered</v>
      </c>
      <c r="D19" s="502"/>
      <c r="E19" s="509">
        <f>Questions!B136</f>
        <v>29</v>
      </c>
      <c r="F19" s="510" t="str">
        <f>IF(Questions!E136="1 Yes",100%,IF(Questions!E136="2 No",0%, "Not Answered"))</f>
        <v>Not Answered</v>
      </c>
      <c r="G19" s="511"/>
      <c r="H19" s="512">
        <f>Questions!B236</f>
        <v>49</v>
      </c>
      <c r="I19" s="513" t="str">
        <f>IF(Questions!F236=0,"Not Answered",Questions!E236)</f>
        <v>Not Answered</v>
      </c>
      <c r="J19" s="514"/>
      <c r="K19" s="506"/>
      <c r="L19" s="515">
        <f>'[1]Newly Enrolled Questions'!C73</f>
        <v>66</v>
      </c>
      <c r="M19" s="518" t="str">
        <f>IF('Newly Enrolled Questions'!F65=0,"Not Answered",'Newly Enrolled Questions'!E65)</f>
        <v>Not Answered</v>
      </c>
    </row>
    <row r="20" spans="1:17" s="214" customFormat="1" ht="17.149999999999999" customHeight="1" x14ac:dyDescent="0.35">
      <c r="A20" s="258"/>
      <c r="B20" s="507">
        <f>Questions!B59</f>
        <v>10</v>
      </c>
      <c r="C20" s="508" t="str">
        <f>IF(Questions!E59="1 Yes",100%,IF(Questions!E59="2 No",0%,IF(Questions!E59="3 N/A","N/A","Not Answered")))</f>
        <v>Not Answered</v>
      </c>
      <c r="D20" s="502"/>
      <c r="E20" s="509">
        <f>Questions!B140</f>
        <v>30</v>
      </c>
      <c r="F20" s="510" t="str">
        <f>IF(Questions!E140="1 Yes",100%,IF(Questions!E140="2 No",0%,IF(Questions!E140="3 N/A","N/A","Not Answered")))</f>
        <v>Not Answered</v>
      </c>
      <c r="G20" s="511"/>
      <c r="H20" s="512">
        <f>Questions!B248</f>
        <v>51</v>
      </c>
      <c r="I20" s="513" t="str">
        <f>IF(Questions!F248=0,"Not Answered",Questions!E248)</f>
        <v>Not Answered</v>
      </c>
      <c r="J20" s="514"/>
      <c r="K20" s="506"/>
      <c r="L20" s="519">
        <f>'[1]Newly Enrolled Questions'!C84</f>
        <v>67</v>
      </c>
      <c r="M20" s="518" t="str">
        <f>IF('Newly Enrolled Questions'!F76=0,"Not Answered",'Newly Enrolled Questions'!E76)</f>
        <v>Not Answered</v>
      </c>
    </row>
    <row r="21" spans="1:17" s="214" customFormat="1" ht="17.149999999999999" customHeight="1" x14ac:dyDescent="0.35">
      <c r="A21" s="258"/>
      <c r="B21" s="507">
        <f>Questions!B63</f>
        <v>11</v>
      </c>
      <c r="C21" s="508" t="str">
        <f>IF(Questions!E63="1 Yes",100%,IF(Questions!E63="2 No",0%,IF(Questions!E63="3 No",0%,IF(Questions!E63="4 N/A","N/A","Not Answered"))))</f>
        <v>Not Answered</v>
      </c>
      <c r="D21" s="502"/>
      <c r="E21" s="509">
        <f>Questions!B146</f>
        <v>33</v>
      </c>
      <c r="F21" s="510" t="str">
        <f>IF(Questions!E146="1 Yes",100%,IF(Questions!E146="2 No",0%,IF(Questions!E146="3 N/A","N/A","Not Answered")))</f>
        <v>Not Answered</v>
      </c>
      <c r="G21" s="511"/>
      <c r="H21" s="512">
        <f>Questions!B257</f>
        <v>52</v>
      </c>
      <c r="I21" s="513" t="str">
        <f>IF(Questions!F257=0,"Not Answered",Questions!E257)</f>
        <v>Not Answered</v>
      </c>
      <c r="J21" s="514"/>
      <c r="K21" s="506"/>
      <c r="L21" s="519">
        <f>'[1]Newly Enrolled Questions'!C95</f>
        <v>68</v>
      </c>
      <c r="M21" s="520" t="str">
        <f>IF('Newly Enrolled Questions'!F87=0,"Not Answered",'Newly Enrolled Questions'!E87)</f>
        <v>Not Answered</v>
      </c>
    </row>
    <row r="22" spans="1:17" s="214" customFormat="1" ht="17.149999999999999" customHeight="1" x14ac:dyDescent="0.35">
      <c r="A22" s="258"/>
      <c r="B22" s="507">
        <f>Questions!B68</f>
        <v>12</v>
      </c>
      <c r="C22" s="508" t="str">
        <f>IF(Questions!E68="1 Yes",100%,IF(Questions!E68="2 No",0%,IF(Questions!E68="3 N/A","N/A","Not Answered")))</f>
        <v>Not Answered</v>
      </c>
      <c r="D22" s="502"/>
      <c r="E22" s="509">
        <f>Questions!B152</f>
        <v>34</v>
      </c>
      <c r="F22" s="510" t="str">
        <f>IF(Questions!E152="1 Yes",100%,IF(Questions!E152="2 No",0%,IF(Questions!E152="3 N/A","N/A","Not Answered")))</f>
        <v>Not Answered</v>
      </c>
      <c r="G22" s="511"/>
      <c r="H22" s="512">
        <f>Questions!B266</f>
        <v>53</v>
      </c>
      <c r="I22" s="513" t="str">
        <f>IF(Questions!F266=0,"Not Answered",Questions!E266)</f>
        <v>Not Answered</v>
      </c>
      <c r="J22" s="521"/>
      <c r="K22" s="506"/>
      <c r="L22" s="519">
        <f>'[1]Newly Enrolled Questions'!C106</f>
        <v>69</v>
      </c>
      <c r="M22" s="520" t="str">
        <f>IF('Newly Enrolled Questions'!F98=0,"Not Answered",'Newly Enrolled Questions'!E98)</f>
        <v>Not Answered</v>
      </c>
    </row>
    <row r="23" spans="1:17" s="214" customFormat="1" ht="17.149999999999999" customHeight="1" x14ac:dyDescent="0.35">
      <c r="A23" s="258"/>
      <c r="B23" s="507">
        <f>Questions!B73</f>
        <v>14</v>
      </c>
      <c r="C23" s="508" t="str">
        <f>IF(Questions!E73="1 Yes",100%,IF(Questions!E73="2 No",0%, "Not Answered"))</f>
        <v>Not Answered</v>
      </c>
      <c r="D23" s="502"/>
      <c r="E23" s="509">
        <f>Questions!B158</f>
        <v>35</v>
      </c>
      <c r="F23" s="510" t="str">
        <f>IF(Questions!E158="1 Yes",100%,IF(Questions!E158="2 No",0%,IF(Questions!E158="3 N/A","N/A","Not Answered")))</f>
        <v>Not Answered</v>
      </c>
      <c r="G23" s="511"/>
      <c r="H23" s="512">
        <f>Questions!B275</f>
        <v>54</v>
      </c>
      <c r="I23" s="513" t="str">
        <f>IF(Questions!F275=0,"Not Answered",Questions!E275)</f>
        <v>Not Answered</v>
      </c>
      <c r="J23" s="521"/>
      <c r="K23" s="506"/>
      <c r="L23" s="522">
        <f>'[1]Newly Enrolled Questions'!C117</f>
        <v>70</v>
      </c>
      <c r="M23" s="523" t="str">
        <f>IF('Newly Enrolled Questions'!F109=0,"Not Answered",'Newly Enrolled Questions'!E109)</f>
        <v>Not Answered</v>
      </c>
    </row>
    <row r="24" spans="1:17" s="214" customFormat="1" ht="17.149999999999999" customHeight="1" thickBot="1" x14ac:dyDescent="0.4">
      <c r="A24" s="258"/>
      <c r="B24" s="507">
        <f>Questions!B78</f>
        <v>15</v>
      </c>
      <c r="C24" s="508" t="str">
        <f>IF(Questions!E78="1 Yes",100%,IF(Questions!E78="2 No",0%,IF(Questions!E78="3 N/A","N/A","Not Answered")))</f>
        <v>Not Answered</v>
      </c>
      <c r="D24" s="502"/>
      <c r="E24" s="509">
        <f>Questions!B164</f>
        <v>36</v>
      </c>
      <c r="F24" s="510" t="str">
        <f>IF(Questions!E164="1 Yes",100%,IF(Questions!E164="2 No",0%,IF(Questions!E164="3 N/A","N/A","Not Answered")))</f>
        <v>Not Answered</v>
      </c>
      <c r="G24" s="511"/>
      <c r="H24" s="512">
        <f>Questions!B287</f>
        <v>55</v>
      </c>
      <c r="I24" s="513" t="str">
        <f>IF(Questions!F287=0,"Not Answered",Questions!E287)</f>
        <v>Not Answered</v>
      </c>
      <c r="J24" s="498"/>
      <c r="K24" s="506"/>
      <c r="L24" s="522">
        <v>71</v>
      </c>
      <c r="M24" s="523" t="str">
        <f>IF('Newly Enrolled Questions'!F120=0,"Not Answered",'Newly Enrolled Questions'!E120)</f>
        <v>Not Answered</v>
      </c>
    </row>
    <row r="25" spans="1:17" s="214" customFormat="1" ht="17.149999999999999" customHeight="1" thickBot="1" x14ac:dyDescent="0.4">
      <c r="A25" s="258"/>
      <c r="B25" s="507">
        <f>Questions!B84</f>
        <v>16</v>
      </c>
      <c r="C25" s="508" t="str">
        <f>IF(Questions!E84="1 Yes",100%,IF(Questions!E84="2 No",0%,IF(Questions!E84="3 No",0%,"Not Answered")))</f>
        <v>Not Answered</v>
      </c>
      <c r="D25" s="502"/>
      <c r="E25" s="509">
        <f>Questions!B170</f>
        <v>37</v>
      </c>
      <c r="F25" s="510" t="str">
        <f>IF(Questions!E170="1 Yes",100%,IF(Questions!E170="2 Yes",100%,IF(Questions!E170="3 No",0%,IF(Questions!E170="4 No",0%,"Not Answered"))))</f>
        <v>Not Answered</v>
      </c>
      <c r="G25" s="511"/>
      <c r="H25" s="512">
        <f>Questions!B299</f>
        <v>56</v>
      </c>
      <c r="I25" s="513" t="str">
        <f>IF(Questions!F299=0,"Not Answered",Questions!E299)</f>
        <v>Not Answered</v>
      </c>
      <c r="J25" s="521"/>
      <c r="K25" s="506"/>
      <c r="L25" s="797">
        <f>N8</f>
        <v>0</v>
      </c>
      <c r="M25" s="798"/>
    </row>
    <row r="26" spans="1:17" s="214" customFormat="1" ht="17.149999999999999" customHeight="1" x14ac:dyDescent="0.35">
      <c r="A26" s="258"/>
      <c r="B26" s="507">
        <f>Questions!B89</f>
        <v>17</v>
      </c>
      <c r="C26" s="508" t="str">
        <f>IF(Questions!E89="1 Yes",100%,IF(Questions!E89="2 No",0%, "Not Answered"))</f>
        <v>Not Answered</v>
      </c>
      <c r="D26" s="502"/>
      <c r="E26" s="509">
        <f>Questions!B174</f>
        <v>38</v>
      </c>
      <c r="F26" s="510" t="str">
        <f>IF(Questions!E174="1 Yes",100%,IF(Questions!E174="2 Yes",100%,IF(Questions!E174="3 No",0%,IF(Questions!E174="4 No",0%,IF(Questions!E174="5 No",0%,IF(Questions!E174="6 No",0%,"Not Answered"))))))</f>
        <v>Not Answered</v>
      </c>
      <c r="G26" s="511"/>
      <c r="H26" s="512">
        <f>Questions!B310</f>
        <v>57</v>
      </c>
      <c r="I26" s="513" t="str">
        <f>IF(Questions!F310=0,"Not Answered",Questions!E310)</f>
        <v>Not Answered</v>
      </c>
      <c r="J26" s="498"/>
      <c r="K26" s="506"/>
      <c r="L26" s="498"/>
      <c r="M26" s="524"/>
    </row>
    <row r="27" spans="1:17" s="214" customFormat="1" ht="17.149999999999999" customHeight="1" x14ac:dyDescent="0.35">
      <c r="A27" s="258"/>
      <c r="B27" s="507">
        <f>Questions!B93</f>
        <v>18</v>
      </c>
      <c r="C27" s="508" t="str">
        <f>IF(Questions!E93="1 Yes",100%,IF(Questions!E93="2 No",0%, "Not Answered"))</f>
        <v>Not Answered</v>
      </c>
      <c r="D27" s="502"/>
      <c r="E27" s="509">
        <f>Questions!B179</f>
        <v>39</v>
      </c>
      <c r="F27" s="510" t="str">
        <f>IF(Questions!E179="1 Yes",100%,IF(Questions!E179="2 No",0%, "Not Answered"))</f>
        <v>Not Answered</v>
      </c>
      <c r="G27" s="511"/>
      <c r="H27" s="512">
        <f>Questions!B321</f>
        <v>58</v>
      </c>
      <c r="I27" s="513" t="str">
        <f>IF(Questions!F321=0,"Not Answered",Questions!E321)</f>
        <v>Not Answered</v>
      </c>
      <c r="J27" s="521"/>
      <c r="K27" s="524"/>
      <c r="L27" s="498"/>
      <c r="M27" s="525"/>
    </row>
    <row r="28" spans="1:17" s="214" customFormat="1" ht="17.149999999999999" customHeight="1" x14ac:dyDescent="0.3">
      <c r="A28" s="524"/>
      <c r="B28" s="507">
        <f>Questions!B97</f>
        <v>19</v>
      </c>
      <c r="C28" s="508" t="str">
        <f>IF(Questions!E97="1 Yes",100%,IF(Questions!E97="2 No",0%,IF(Questions!E97="3 No",0%,"Not Answered")))</f>
        <v>Not Answered</v>
      </c>
      <c r="D28" s="502"/>
      <c r="E28" s="509">
        <f>Questions!B184</f>
        <v>40</v>
      </c>
      <c r="F28" s="510" t="str">
        <f>IF(Questions!E184="1 Yes",100%,IF(Questions!E184="2 No",0%,IF(Questions!E184="3 No",0%,"Not Answered")))</f>
        <v>Not Answered</v>
      </c>
      <c r="G28" s="511"/>
      <c r="H28" s="512">
        <f>Questions!B332</f>
        <v>59</v>
      </c>
      <c r="I28" s="513" t="str">
        <f>IF(Questions!F332=0,"Not Answered",Questions!E332)</f>
        <v>Not Answered</v>
      </c>
      <c r="J28" s="498"/>
      <c r="K28" s="498"/>
      <c r="L28" s="526"/>
      <c r="M28" s="506"/>
    </row>
    <row r="29" spans="1:17" s="214" customFormat="1" ht="17.149999999999999" customHeight="1" thickBot="1" x14ac:dyDescent="0.35">
      <c r="A29" s="524"/>
      <c r="B29" s="527">
        <f>Questions!B102</f>
        <v>20</v>
      </c>
      <c r="C29" s="528" t="str">
        <f>IF(Questions!E102="1 Yes",100%,IF(Questions!E102="2 No",0%, "Not Answered"))</f>
        <v>Not Answered</v>
      </c>
      <c r="D29" s="529"/>
      <c r="E29" s="530">
        <f>Questions!B188</f>
        <v>41</v>
      </c>
      <c r="F29" s="531" t="str">
        <f>IF(Questions!E188="1 Yes",100%,IF(Questions!E188="2 No",0%, "Not Answered"))</f>
        <v>Not Answered</v>
      </c>
      <c r="G29" s="524"/>
      <c r="H29" s="532">
        <v>60</v>
      </c>
      <c r="I29" s="533" t="str">
        <f>IF(Questions!F342=0,"Not Answered",Questions!E342)</f>
        <v>Not Answered</v>
      </c>
      <c r="J29" s="534"/>
      <c r="K29" s="498"/>
      <c r="L29" s="535"/>
      <c r="M29" s="498"/>
    </row>
    <row r="30" spans="1:17" ht="15" thickBot="1" x14ac:dyDescent="0.4">
      <c r="A30" s="535"/>
      <c r="B30" s="255"/>
      <c r="C30" s="255"/>
      <c r="D30" s="255"/>
      <c r="E30" s="496"/>
      <c r="F30" s="536"/>
      <c r="G30" s="536"/>
      <c r="H30" s="791">
        <f>J9</f>
        <v>0</v>
      </c>
      <c r="I30" s="792"/>
      <c r="J30" s="537"/>
      <c r="K30" s="538"/>
      <c r="L30" s="535"/>
      <c r="M30" s="498"/>
      <c r="N30" s="251"/>
      <c r="O30" s="36"/>
      <c r="P30" s="36"/>
      <c r="Q30" s="9"/>
    </row>
    <row r="31" spans="1:17" x14ac:dyDescent="0.35">
      <c r="A31"/>
      <c r="B31" s="12"/>
      <c r="C31" s="12"/>
      <c r="D31" s="12"/>
      <c r="E31" s="12"/>
      <c r="F31" s="5"/>
      <c r="H31" s="8"/>
      <c r="I31" s="10"/>
      <c r="J31" s="13"/>
      <c r="K31" s="35"/>
      <c r="M31" s="250"/>
      <c r="N31" s="251"/>
      <c r="Q31"/>
    </row>
    <row r="32" spans="1:17" x14ac:dyDescent="0.35">
      <c r="A32"/>
      <c r="B32" s="12"/>
      <c r="C32" s="12"/>
      <c r="D32" s="12"/>
      <c r="E32"/>
      <c r="F32" s="5"/>
      <c r="H32"/>
      <c r="I32" s="34"/>
      <c r="M32" s="250"/>
      <c r="N32" s="251"/>
      <c r="Q32"/>
    </row>
    <row r="33" spans="2:17" customFormat="1" x14ac:dyDescent="0.35">
      <c r="F33" s="5"/>
      <c r="G33" s="6"/>
      <c r="H33" s="3"/>
      <c r="I33" s="7"/>
      <c r="J33" s="2"/>
      <c r="K33" s="2"/>
      <c r="M33" s="250"/>
      <c r="N33" s="251"/>
    </row>
    <row r="34" spans="2:17" customFormat="1" x14ac:dyDescent="0.35">
      <c r="F34" s="5"/>
      <c r="G34" s="6"/>
      <c r="H34" s="3"/>
      <c r="I34" s="3"/>
      <c r="J34" s="2"/>
      <c r="K34" s="2"/>
      <c r="M34" s="252"/>
      <c r="N34" s="251"/>
    </row>
    <row r="35" spans="2:17" customFormat="1" x14ac:dyDescent="0.35">
      <c r="F35" s="5"/>
      <c r="G35" s="6"/>
      <c r="H35" s="3"/>
      <c r="I35" s="3"/>
      <c r="J35" s="2"/>
      <c r="K35" s="2"/>
      <c r="M35" s="252"/>
      <c r="N35" s="253"/>
    </row>
    <row r="36" spans="2:17" customFormat="1" x14ac:dyDescent="0.35">
      <c r="F36" s="5"/>
      <c r="G36" s="6"/>
      <c r="H36" s="3"/>
      <c r="I36" s="3"/>
      <c r="J36" s="2"/>
      <c r="K36" s="2"/>
      <c r="M36" s="250"/>
      <c r="N36" s="253"/>
    </row>
    <row r="37" spans="2:17" customFormat="1" x14ac:dyDescent="0.35">
      <c r="E37" s="6"/>
      <c r="F37" s="5"/>
      <c r="G37" s="6"/>
      <c r="H37" s="3"/>
      <c r="I37" s="3"/>
      <c r="J37" s="2"/>
      <c r="M37" s="251"/>
      <c r="N37" s="251"/>
    </row>
    <row r="38" spans="2:17" customFormat="1" x14ac:dyDescent="0.35">
      <c r="B38" s="2"/>
      <c r="C38" s="2"/>
      <c r="D38" s="3"/>
      <c r="F38" s="14"/>
      <c r="G38" s="3"/>
      <c r="H38" s="3"/>
      <c r="I38" s="3"/>
      <c r="J38" s="2"/>
      <c r="K38" s="2"/>
      <c r="M38" s="251"/>
    </row>
    <row r="39" spans="2:17" customFormat="1" x14ac:dyDescent="0.35">
      <c r="E39" s="6"/>
      <c r="F39" s="15"/>
      <c r="G39" s="3"/>
      <c r="H39" s="3"/>
      <c r="I39" s="3"/>
      <c r="J39" s="2"/>
      <c r="K39" s="2"/>
      <c r="M39" s="212"/>
    </row>
    <row r="40" spans="2:17" x14ac:dyDescent="0.35">
      <c r="E40"/>
      <c r="G40" s="3"/>
      <c r="M40" s="212"/>
      <c r="N40"/>
      <c r="P40" s="11"/>
      <c r="Q40"/>
    </row>
    <row r="41" spans="2:17" customFormat="1" ht="17.25" customHeight="1" x14ac:dyDescent="0.35">
      <c r="F41" s="6"/>
      <c r="G41" s="3"/>
      <c r="H41" s="3"/>
      <c r="I41" s="3"/>
      <c r="J41" s="2"/>
      <c r="K41" s="2"/>
      <c r="M41" s="212"/>
    </row>
    <row r="42" spans="2:17" x14ac:dyDescent="0.35">
      <c r="B42"/>
      <c r="C42"/>
      <c r="D42"/>
      <c r="G42" s="3"/>
      <c r="M42" s="212"/>
      <c r="N42"/>
      <c r="P42" s="11"/>
      <c r="Q42"/>
    </row>
    <row r="43" spans="2:17" customFormat="1" x14ac:dyDescent="0.35">
      <c r="B43" s="2"/>
      <c r="C43" s="2"/>
      <c r="D43" s="3"/>
      <c r="E43" s="6"/>
      <c r="F43" s="6"/>
      <c r="G43" s="3"/>
      <c r="H43" s="3"/>
      <c r="I43" s="3"/>
      <c r="J43" s="2"/>
      <c r="K43" s="2"/>
      <c r="L43" s="214"/>
      <c r="M43" s="212"/>
    </row>
    <row r="44" spans="2:17" customFormat="1" x14ac:dyDescent="0.35">
      <c r="B44" s="2"/>
      <c r="C44" s="2"/>
      <c r="D44" s="3"/>
      <c r="E44" s="6"/>
      <c r="F44" s="6"/>
      <c r="G44" s="3"/>
      <c r="H44" s="3"/>
      <c r="I44" s="3"/>
      <c r="J44" s="2"/>
      <c r="K44" s="2"/>
      <c r="M44" s="212"/>
    </row>
    <row r="45" spans="2:17" x14ac:dyDescent="0.35">
      <c r="G45" s="3"/>
      <c r="K45"/>
      <c r="N45"/>
      <c r="P45" s="11"/>
      <c r="Q45"/>
    </row>
    <row r="46" spans="2:17" x14ac:dyDescent="0.35">
      <c r="I46" s="2"/>
      <c r="J46" s="4"/>
      <c r="K46"/>
    </row>
    <row r="47" spans="2:17" x14ac:dyDescent="0.35">
      <c r="J47" s="4"/>
      <c r="K47"/>
    </row>
    <row r="56" spans="2:14" x14ac:dyDescent="0.35">
      <c r="E56"/>
    </row>
    <row r="57" spans="2:14" x14ac:dyDescent="0.35">
      <c r="B57"/>
      <c r="C57"/>
      <c r="D57"/>
    </row>
    <row r="58" spans="2:14" x14ac:dyDescent="0.35">
      <c r="G58" s="1"/>
    </row>
    <row r="59" spans="2:14" customFormat="1" x14ac:dyDescent="0.35">
      <c r="B59" s="2"/>
      <c r="C59" s="2"/>
      <c r="D59" s="3"/>
      <c r="E59" s="6"/>
      <c r="F59" s="6"/>
      <c r="G59" s="6"/>
      <c r="H59" s="3"/>
      <c r="I59" s="3"/>
      <c r="J59" s="2"/>
      <c r="K59" s="2"/>
      <c r="M59" s="214"/>
      <c r="N59" s="212"/>
    </row>
    <row r="60" spans="2:14" x14ac:dyDescent="0.35">
      <c r="F60"/>
    </row>
    <row r="62" spans="2:14" x14ac:dyDescent="0.35">
      <c r="H62"/>
      <c r="J62"/>
      <c r="K62"/>
    </row>
    <row r="63" spans="2:14" x14ac:dyDescent="0.35">
      <c r="I63"/>
    </row>
  </sheetData>
  <sheetProtection algorithmName="SHA-512" hashValue="IDAkuYACIYfdOa+5tMY/C8g1BIr8ggCegBLWeTB80iZgly0hjZdiZuj/jLivQH9aQa4C3pN56XARexs+ZfVKBg==" saltValue="hbCERbirJHCyZBaQDYHIkg==" spinCount="100000" sheet="1" formatColumns="0"/>
  <mergeCells count="15">
    <mergeCell ref="H1:J1"/>
    <mergeCell ref="C1:E1"/>
    <mergeCell ref="B12:E12"/>
    <mergeCell ref="B4:C4"/>
    <mergeCell ref="B5:C5"/>
    <mergeCell ref="B6:C6"/>
    <mergeCell ref="B7:C7"/>
    <mergeCell ref="B8:C8"/>
    <mergeCell ref="B9:C9"/>
    <mergeCell ref="H30:I30"/>
    <mergeCell ref="L12:M12"/>
    <mergeCell ref="L13:M13"/>
    <mergeCell ref="H12:I12"/>
    <mergeCell ref="H13:I13"/>
    <mergeCell ref="L25:M25"/>
  </mergeCells>
  <phoneticPr fontId="26" type="noConversion"/>
  <conditionalFormatting sqref="C24">
    <cfRule type="cellIs" dxfId="6" priority="20" operator="lessThan">
      <formula>0.86</formula>
    </cfRule>
  </conditionalFormatting>
  <conditionalFormatting sqref="C25">
    <cfRule type="cellIs" dxfId="5" priority="19" operator="lessThan">
      <formula>0.86</formula>
    </cfRule>
  </conditionalFormatting>
  <conditionalFormatting sqref="C26">
    <cfRule type="cellIs" dxfId="4" priority="18" operator="lessThan">
      <formula>0.86</formula>
    </cfRule>
  </conditionalFormatting>
  <conditionalFormatting sqref="C13:C29 I14:I29 H30 F12:F29 L25">
    <cfRule type="cellIs" dxfId="3" priority="35" operator="lessThan">
      <formula>0.86</formula>
    </cfRule>
  </conditionalFormatting>
  <conditionalFormatting sqref="C13:C29 F13:F29 I14:I29">
    <cfRule type="containsText" dxfId="2" priority="17" operator="containsText" text="Not Answered">
      <formula>NOT(ISERROR(SEARCH("Not Answered",C13)))</formula>
    </cfRule>
  </conditionalFormatting>
  <conditionalFormatting sqref="M14:M24">
    <cfRule type="containsText" dxfId="1" priority="1" operator="containsText" text="Not Answered">
      <formula>NOT(ISERROR(SEARCH("Not Answered",M14)))</formula>
    </cfRule>
    <cfRule type="cellIs" dxfId="0" priority="2" operator="lessThan">
      <formula>0.86</formula>
    </cfRule>
  </conditionalFormatting>
  <printOptions horizontalCentered="1"/>
  <pageMargins left="0.75" right="0.7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16350F2D132540B386BDF8839ABDC6" ma:contentTypeVersion="2" ma:contentTypeDescription="Create a new document." ma:contentTypeScope="" ma:versionID="feb2b9513f031eff271f868c7e62465d">
  <xsd:schema xmlns:xsd="http://www.w3.org/2001/XMLSchema" xmlns:xs="http://www.w3.org/2001/XMLSchema" xmlns:p="http://schemas.microsoft.com/office/2006/metadata/properties" xmlns:ns3="0ca99946-8855-4a70-8057-d3f296f2918e" targetNamespace="http://schemas.microsoft.com/office/2006/metadata/properties" ma:root="true" ma:fieldsID="cc4556d893351c30a681bc778c009fd6" ns3:_="">
    <xsd:import namespace="0ca99946-8855-4a70-8057-d3f296f2918e"/>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99946-8855-4a70-8057-d3f296f291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EE3E1-586B-475E-AD47-6DB9973D228A}">
  <ds:schemaRefs>
    <ds:schemaRef ds:uri="http://schemas.microsoft.com/office/2006/documentManagement/types"/>
    <ds:schemaRef ds:uri="http://schemas.microsoft.com/office/infopath/2007/PartnerControls"/>
    <ds:schemaRef ds:uri="0ca99946-8855-4a70-8057-d3f296f2918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B21C3F2-4F58-4761-A440-CD77279B2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99946-8855-4a70-8057-d3f296f291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A0485F-2A14-48E5-8456-98E8669FF1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How To Use Spreadsheet</vt:lpstr>
      <vt:lpstr>Guidance</vt:lpstr>
      <vt:lpstr>Questions</vt:lpstr>
      <vt:lpstr>Training Tracker</vt:lpstr>
      <vt:lpstr>Newly Enrolled Questions</vt:lpstr>
      <vt:lpstr>Score</vt:lpstr>
      <vt:lpstr>Questions!Print_Titles</vt:lpstr>
    </vt:vector>
  </TitlesOfParts>
  <Manager/>
  <Company>PA Department of Public Welfare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shipple</dc:creator>
  <cp:keywords/>
  <dc:description/>
  <cp:lastModifiedBy>Baxter, Madison</cp:lastModifiedBy>
  <cp:revision/>
  <dcterms:created xsi:type="dcterms:W3CDTF">2013-08-01T13:19:44Z</dcterms:created>
  <dcterms:modified xsi:type="dcterms:W3CDTF">2023-07-14T15:50:55Z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0x0101004816350F2D132540B386BDF8839ABDC6</vt:lpwstr>
  </property>
</Properties>
</file>