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pagov-my.sharepoint.com/personal/mabaxter_pa_gov/Documents/Documents/"/>
    </mc:Choice>
  </mc:AlternateContent>
  <xr:revisionPtr revIDLastSave="152" documentId="8_{B992B22D-E5C0-49AB-97C2-EED10E387F6F}" xr6:coauthVersionLast="47" xr6:coauthVersionMax="47" xr10:uidLastSave="{AF22B53E-3DEC-49FD-A631-F3C2BA24CDBB}"/>
  <bookViews>
    <workbookView xWindow="-108" yWindow="-108" windowWidth="23256" windowHeight="12456" tabRatio="788" xr2:uid="{00000000-000D-0000-FFFF-FFFF00000000}"/>
  </bookViews>
  <sheets>
    <sheet name="How To Use Spreadsheet" sheetId="13" r:id="rId1"/>
    <sheet name="Guidance" sheetId="20" r:id="rId2"/>
    <sheet name="Questions" sheetId="5" r:id="rId3"/>
    <sheet name="Training Tracker" sheetId="23" r:id="rId4"/>
    <sheet name="Newly Enrolled Questions" sheetId="24" r:id="rId5"/>
    <sheet name="Score" sheetId="6" r:id="rId6"/>
  </sheets>
  <definedNames>
    <definedName name="_xlnm._FilterDatabase" localSheetId="2" hidden="1">Questions!$A$5:$K$371</definedName>
    <definedName name="_Hlk104914149" localSheetId="1">Guidance!#REF!</definedName>
    <definedName name="_Hlk97100545" localSheetId="1">Guidance!#REF!</definedName>
    <definedName name="_xlnm.Print_Titles" localSheetId="2">Questions!$1:$5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6" l="1"/>
  <c r="M24" i="6" l="1"/>
  <c r="M23" i="6"/>
  <c r="M22" i="6"/>
  <c r="M21" i="6"/>
  <c r="M20" i="6"/>
  <c r="F29" i="6"/>
  <c r="F27" i="6"/>
  <c r="F26" i="6"/>
  <c r="F22" i="6"/>
  <c r="F177" i="6"/>
  <c r="F21" i="6"/>
  <c r="F19" i="6"/>
  <c r="F18" i="6"/>
  <c r="C19" i="6"/>
  <c r="F25" i="6"/>
  <c r="F24" i="6"/>
  <c r="F23" i="6"/>
  <c r="F20" i="6"/>
  <c r="F17" i="6"/>
  <c r="F16" i="6"/>
  <c r="F15" i="6"/>
  <c r="C25" i="6"/>
  <c r="C24" i="6"/>
  <c r="C20" i="6"/>
  <c r="C17" i="6"/>
  <c r="C16" i="6"/>
  <c r="C15" i="6"/>
  <c r="C12" i="23"/>
  <c r="B2" i="24"/>
  <c r="B1" i="24"/>
  <c r="K130" i="24"/>
  <c r="K129" i="24"/>
  <c r="K128" i="24"/>
  <c r="K127" i="24"/>
  <c r="K126" i="24"/>
  <c r="K125" i="24"/>
  <c r="K124" i="24"/>
  <c r="K123" i="24"/>
  <c r="K122" i="24"/>
  <c r="K121" i="24"/>
  <c r="J120" i="24"/>
  <c r="I120" i="24"/>
  <c r="H120" i="24"/>
  <c r="G120" i="24"/>
  <c r="F120" i="24"/>
  <c r="K119" i="24"/>
  <c r="K118" i="24"/>
  <c r="K117" i="24"/>
  <c r="K116" i="24"/>
  <c r="K115" i="24"/>
  <c r="K114" i="24"/>
  <c r="K113" i="24"/>
  <c r="K112" i="24"/>
  <c r="K111" i="24"/>
  <c r="K110" i="24"/>
  <c r="J109" i="24"/>
  <c r="I109" i="24"/>
  <c r="H109" i="24"/>
  <c r="G109" i="24"/>
  <c r="F109" i="24"/>
  <c r="K108" i="24"/>
  <c r="K107" i="24"/>
  <c r="K106" i="24"/>
  <c r="K105" i="24"/>
  <c r="K104" i="24"/>
  <c r="K103" i="24"/>
  <c r="K102" i="24"/>
  <c r="K101" i="24"/>
  <c r="K100" i="24"/>
  <c r="K99" i="24"/>
  <c r="J98" i="24"/>
  <c r="I98" i="24"/>
  <c r="H98" i="24"/>
  <c r="G98" i="24"/>
  <c r="F98" i="24"/>
  <c r="E98" i="24" s="1"/>
  <c r="K97" i="24"/>
  <c r="K96" i="24"/>
  <c r="K95" i="24"/>
  <c r="K94" i="24"/>
  <c r="K93" i="24"/>
  <c r="K92" i="24"/>
  <c r="K91" i="24"/>
  <c r="K90" i="24"/>
  <c r="K89" i="24"/>
  <c r="K88" i="24"/>
  <c r="J87" i="24"/>
  <c r="I87" i="24"/>
  <c r="H87" i="24"/>
  <c r="G87" i="24"/>
  <c r="F87" i="24"/>
  <c r="K86" i="24"/>
  <c r="K85" i="24"/>
  <c r="K84" i="24"/>
  <c r="K83" i="24"/>
  <c r="K82" i="24"/>
  <c r="K81" i="24"/>
  <c r="K80" i="24"/>
  <c r="K79" i="24"/>
  <c r="K78" i="24"/>
  <c r="K77" i="24"/>
  <c r="J76" i="24"/>
  <c r="I76" i="24"/>
  <c r="H76" i="24"/>
  <c r="G76" i="24"/>
  <c r="F76" i="24"/>
  <c r="K75" i="24"/>
  <c r="K74" i="24"/>
  <c r="K73" i="24"/>
  <c r="K72" i="24"/>
  <c r="K71" i="24"/>
  <c r="K70" i="24"/>
  <c r="K69" i="24"/>
  <c r="K68" i="24"/>
  <c r="K67" i="24"/>
  <c r="K66" i="24"/>
  <c r="J65" i="24"/>
  <c r="I65" i="24"/>
  <c r="H65" i="24"/>
  <c r="G65" i="24"/>
  <c r="F65" i="24"/>
  <c r="E65" i="24" s="1"/>
  <c r="K64" i="24"/>
  <c r="K63" i="24"/>
  <c r="K62" i="24"/>
  <c r="K61" i="24"/>
  <c r="K60" i="24"/>
  <c r="K59" i="24"/>
  <c r="K58" i="24"/>
  <c r="K57" i="24"/>
  <c r="K56" i="24"/>
  <c r="K55" i="24"/>
  <c r="J54" i="24"/>
  <c r="I54" i="24"/>
  <c r="H54" i="24"/>
  <c r="G54" i="24"/>
  <c r="F54" i="24"/>
  <c r="E54" i="24" s="1"/>
  <c r="K53" i="24"/>
  <c r="K52" i="24"/>
  <c r="K51" i="24"/>
  <c r="K50" i="24"/>
  <c r="K49" i="24"/>
  <c r="K48" i="24"/>
  <c r="K47" i="24"/>
  <c r="K46" i="24"/>
  <c r="K45" i="24"/>
  <c r="K44" i="24"/>
  <c r="K43" i="24"/>
  <c r="J42" i="24"/>
  <c r="I42" i="24"/>
  <c r="H42" i="24"/>
  <c r="G42" i="24"/>
  <c r="F42" i="24"/>
  <c r="E42" i="24" s="1"/>
  <c r="K41" i="24"/>
  <c r="K40" i="24"/>
  <c r="K39" i="24"/>
  <c r="K38" i="24"/>
  <c r="K37" i="24"/>
  <c r="K36" i="24"/>
  <c r="K35" i="24"/>
  <c r="K34" i="24"/>
  <c r="K33" i="24"/>
  <c r="K32" i="24"/>
  <c r="K31" i="24"/>
  <c r="J30" i="24"/>
  <c r="I30" i="24"/>
  <c r="H30" i="24"/>
  <c r="G30" i="24"/>
  <c r="F30" i="24"/>
  <c r="E30" i="24" s="1"/>
  <c r="K29" i="24"/>
  <c r="K28" i="24"/>
  <c r="K27" i="24"/>
  <c r="K26" i="24"/>
  <c r="K25" i="24"/>
  <c r="K24" i="24"/>
  <c r="K23" i="24"/>
  <c r="K22" i="24"/>
  <c r="K21" i="24"/>
  <c r="K20" i="24"/>
  <c r="J19" i="24"/>
  <c r="I19" i="24"/>
  <c r="H19" i="24"/>
  <c r="G19" i="24"/>
  <c r="F19" i="24"/>
  <c r="K18" i="24"/>
  <c r="K17" i="24"/>
  <c r="K16" i="24"/>
  <c r="K15" i="24"/>
  <c r="K14" i="24"/>
  <c r="K13" i="24"/>
  <c r="K12" i="24"/>
  <c r="K11" i="24"/>
  <c r="K10" i="24"/>
  <c r="J9" i="24"/>
  <c r="I9" i="24"/>
  <c r="H9" i="24"/>
  <c r="G9" i="24"/>
  <c r="F9" i="24"/>
  <c r="M14" i="6" s="1"/>
  <c r="I8" i="24"/>
  <c r="E19" i="24" l="1"/>
  <c r="M18" i="6"/>
  <c r="E87" i="24"/>
  <c r="E76" i="24"/>
  <c r="M19" i="6"/>
  <c r="M17" i="6"/>
  <c r="O4" i="6" s="1"/>
  <c r="O6" i="6" s="1"/>
  <c r="M16" i="6"/>
  <c r="M15" i="6"/>
  <c r="E120" i="24"/>
  <c r="E109" i="24"/>
  <c r="E9" i="24"/>
  <c r="O7" i="6" l="1"/>
  <c r="O8" i="6" s="1"/>
  <c r="C1" i="23"/>
  <c r="J351" i="5"/>
  <c r="I351" i="5"/>
  <c r="H351" i="5"/>
  <c r="G351" i="5"/>
  <c r="F351" i="5"/>
  <c r="G266" i="5"/>
  <c r="F266" i="5"/>
  <c r="K381" i="5" l="1"/>
  <c r="K380" i="5"/>
  <c r="K379" i="5"/>
  <c r="K378" i="5"/>
  <c r="K377" i="5"/>
  <c r="K376" i="5"/>
  <c r="K375" i="5"/>
  <c r="K374" i="5"/>
  <c r="K373" i="5"/>
  <c r="J372" i="5"/>
  <c r="I372" i="5"/>
  <c r="H372" i="5"/>
  <c r="G317" i="5"/>
  <c r="F317" i="5"/>
  <c r="G305" i="5"/>
  <c r="F305" i="5"/>
  <c r="C14" i="23"/>
  <c r="E46" i="5"/>
  <c r="E47" i="5"/>
  <c r="E48" i="5"/>
  <c r="E49" i="5"/>
  <c r="E50" i="5"/>
  <c r="E51" i="5"/>
  <c r="E52" i="5"/>
  <c r="E53" i="5"/>
  <c r="I41" i="5"/>
  <c r="I36" i="5"/>
  <c r="I35" i="5"/>
  <c r="DO232" i="5" l="1"/>
  <c r="DN232" i="5"/>
  <c r="DM232" i="5"/>
  <c r="DL232" i="5"/>
  <c r="DK232" i="5"/>
  <c r="DJ232" i="5"/>
  <c r="DI232" i="5"/>
  <c r="DH232" i="5"/>
  <c r="DG232" i="5"/>
  <c r="DF232" i="5"/>
  <c r="DE232" i="5"/>
  <c r="DD232" i="5"/>
  <c r="DC232" i="5"/>
  <c r="DB232" i="5"/>
  <c r="DA232" i="5"/>
  <c r="CZ232" i="5"/>
  <c r="CY232" i="5"/>
  <c r="CX232" i="5"/>
  <c r="CW232" i="5"/>
  <c r="CV232" i="5"/>
  <c r="CU232" i="5"/>
  <c r="CT232" i="5"/>
  <c r="CS232" i="5"/>
  <c r="CR232" i="5"/>
  <c r="CQ232" i="5"/>
  <c r="CP232" i="5"/>
  <c r="CO232" i="5"/>
  <c r="CN232" i="5"/>
  <c r="CM232" i="5"/>
  <c r="CL232" i="5"/>
  <c r="CK232" i="5"/>
  <c r="CJ232" i="5"/>
  <c r="CI232" i="5"/>
  <c r="CH232" i="5"/>
  <c r="CG232" i="5"/>
  <c r="CF232" i="5"/>
  <c r="CE232" i="5"/>
  <c r="CD232" i="5"/>
  <c r="CC232" i="5"/>
  <c r="CB232" i="5"/>
  <c r="CA232" i="5"/>
  <c r="BZ232" i="5"/>
  <c r="BY232" i="5"/>
  <c r="BX232" i="5"/>
  <c r="BW232" i="5"/>
  <c r="BV232" i="5"/>
  <c r="BU232" i="5"/>
  <c r="BT232" i="5"/>
  <c r="BS232" i="5"/>
  <c r="BR232" i="5"/>
  <c r="BQ232" i="5"/>
  <c r="BP232" i="5"/>
  <c r="BO232" i="5"/>
  <c r="BN232" i="5"/>
  <c r="BM232" i="5"/>
  <c r="BL232" i="5"/>
  <c r="BK232" i="5"/>
  <c r="BJ232" i="5"/>
  <c r="BI232" i="5"/>
  <c r="BH232" i="5"/>
  <c r="BG232" i="5"/>
  <c r="BF232" i="5"/>
  <c r="BE232" i="5"/>
  <c r="BD232" i="5"/>
  <c r="BC232" i="5"/>
  <c r="BB232" i="5"/>
  <c r="BA232" i="5"/>
  <c r="AZ232" i="5"/>
  <c r="AY232" i="5"/>
  <c r="AX232" i="5"/>
  <c r="AW232" i="5"/>
  <c r="AV232" i="5"/>
  <c r="AU232" i="5"/>
  <c r="AT232" i="5"/>
  <c r="AS232" i="5"/>
  <c r="AR232" i="5"/>
  <c r="AQ232" i="5"/>
  <c r="AP232" i="5"/>
  <c r="AO232" i="5"/>
  <c r="AN232" i="5"/>
  <c r="AM232" i="5"/>
  <c r="AL232" i="5"/>
  <c r="AK232" i="5"/>
  <c r="AJ232" i="5"/>
  <c r="AI232" i="5"/>
  <c r="AH232" i="5"/>
  <c r="AG232" i="5"/>
  <c r="AF232" i="5"/>
  <c r="AE232" i="5"/>
  <c r="AD232" i="5"/>
  <c r="AC232" i="5"/>
  <c r="AB232" i="5"/>
  <c r="AA232" i="5"/>
  <c r="Z232" i="5"/>
  <c r="Y232" i="5"/>
  <c r="X232" i="5"/>
  <c r="W232" i="5"/>
  <c r="V232" i="5"/>
  <c r="J266" i="5"/>
  <c r="G372" i="5" l="1"/>
  <c r="F372" i="5"/>
  <c r="J362" i="5"/>
  <c r="I362" i="5"/>
  <c r="H362" i="5"/>
  <c r="G362" i="5"/>
  <c r="F362" i="5"/>
  <c r="K355" i="5"/>
  <c r="K354" i="5"/>
  <c r="K353" i="5"/>
  <c r="K352" i="5"/>
  <c r="J340" i="5"/>
  <c r="I340" i="5"/>
  <c r="H340" i="5"/>
  <c r="G340" i="5"/>
  <c r="F340" i="5"/>
  <c r="J329" i="5"/>
  <c r="I329" i="5"/>
  <c r="H329" i="5"/>
  <c r="G329" i="5"/>
  <c r="F329" i="5"/>
  <c r="J317" i="5"/>
  <c r="I317" i="5"/>
  <c r="H317" i="5"/>
  <c r="K316" i="5"/>
  <c r="K315" i="5"/>
  <c r="K310" i="5"/>
  <c r="K309" i="5"/>
  <c r="J305" i="5"/>
  <c r="I305" i="5"/>
  <c r="H305" i="5"/>
  <c r="J296" i="5"/>
  <c r="I296" i="5"/>
  <c r="H296" i="5"/>
  <c r="G296" i="5"/>
  <c r="F296" i="5"/>
  <c r="E296" i="5" s="1"/>
  <c r="K288" i="5"/>
  <c r="I287" i="5"/>
  <c r="H287" i="5"/>
  <c r="G287" i="5"/>
  <c r="F287" i="5"/>
  <c r="E287" i="5" s="1"/>
  <c r="J278" i="5"/>
  <c r="I278" i="5"/>
  <c r="H278" i="5"/>
  <c r="G278" i="5"/>
  <c r="F278" i="5"/>
  <c r="E278" i="5" s="1"/>
  <c r="K275" i="5"/>
  <c r="K274" i="5"/>
  <c r="K273" i="5"/>
  <c r="K272" i="5"/>
  <c r="K271" i="5"/>
  <c r="K270" i="5"/>
  <c r="K269" i="5"/>
  <c r="K268" i="5"/>
  <c r="K267" i="5"/>
  <c r="I266" i="5"/>
  <c r="E266" i="5" s="1"/>
  <c r="H266" i="5"/>
  <c r="J256" i="5"/>
  <c r="I256" i="5"/>
  <c r="H256" i="5"/>
  <c r="G256" i="5"/>
  <c r="F256" i="5"/>
  <c r="J246" i="5"/>
  <c r="I246" i="5"/>
  <c r="H246" i="5"/>
  <c r="G246" i="5"/>
  <c r="F246" i="5"/>
  <c r="I235" i="5"/>
  <c r="H235" i="5"/>
  <c r="G235" i="5"/>
  <c r="F235" i="5"/>
  <c r="G234" i="5"/>
  <c r="F234" i="5"/>
  <c r="G223" i="5"/>
  <c r="F223" i="5"/>
  <c r="K304" i="5"/>
  <c r="K295" i="5"/>
  <c r="K286" i="5"/>
  <c r="E372" i="5" l="1"/>
  <c r="I29" i="6" s="1"/>
  <c r="K370" i="5"/>
  <c r="K361" i="5"/>
  <c r="K360" i="5"/>
  <c r="K359" i="5"/>
  <c r="K358" i="5"/>
  <c r="K357" i="5"/>
  <c r="K356" i="5"/>
  <c r="K350" i="5"/>
  <c r="K349" i="5"/>
  <c r="K348" i="5"/>
  <c r="K347" i="5"/>
  <c r="K346" i="5"/>
  <c r="K345" i="5"/>
  <c r="K344" i="5"/>
  <c r="K343" i="5"/>
  <c r="K342" i="5"/>
  <c r="K341" i="5"/>
  <c r="K338" i="5"/>
  <c r="K327" i="5"/>
  <c r="H28" i="6"/>
  <c r="H27" i="6"/>
  <c r="H26" i="6"/>
  <c r="H25" i="6"/>
  <c r="H24" i="6"/>
  <c r="H23" i="6"/>
  <c r="H22" i="6"/>
  <c r="H21" i="6"/>
  <c r="H20" i="6"/>
  <c r="K314" i="5"/>
  <c r="K313" i="5"/>
  <c r="K312" i="5"/>
  <c r="K311" i="5"/>
  <c r="K308" i="5"/>
  <c r="K307" i="5"/>
  <c r="K306" i="5"/>
  <c r="K328" i="5"/>
  <c r="K321" i="5"/>
  <c r="K371" i="5"/>
  <c r="K303" i="5"/>
  <c r="K302" i="5"/>
  <c r="K301" i="5"/>
  <c r="K300" i="5"/>
  <c r="K299" i="5"/>
  <c r="K298" i="5"/>
  <c r="K297" i="5"/>
  <c r="K294" i="5"/>
  <c r="K293" i="5"/>
  <c r="K292" i="5"/>
  <c r="K291" i="5"/>
  <c r="K290" i="5"/>
  <c r="K289" i="5"/>
  <c r="J287" i="5"/>
  <c r="K285" i="5"/>
  <c r="K284" i="5"/>
  <c r="K283" i="5"/>
  <c r="K282" i="5"/>
  <c r="K281" i="5"/>
  <c r="K280" i="5"/>
  <c r="K279" i="5"/>
  <c r="H19" i="6"/>
  <c r="H18" i="6"/>
  <c r="K265" i="5"/>
  <c r="K264" i="5"/>
  <c r="K263" i="5"/>
  <c r="K262" i="5"/>
  <c r="K261" i="5"/>
  <c r="K260" i="5"/>
  <c r="K259" i="5"/>
  <c r="K258" i="5"/>
  <c r="K257" i="5"/>
  <c r="H17" i="6"/>
  <c r="I17" i="6"/>
  <c r="K255" i="5"/>
  <c r="K254" i="5"/>
  <c r="K253" i="5"/>
  <c r="K252" i="5"/>
  <c r="K251" i="5"/>
  <c r="K250" i="5"/>
  <c r="K249" i="5"/>
  <c r="K248" i="5"/>
  <c r="K247" i="5"/>
  <c r="H16" i="6"/>
  <c r="H15" i="6"/>
  <c r="K369" i="5"/>
  <c r="K368" i="5"/>
  <c r="K367" i="5"/>
  <c r="K366" i="5"/>
  <c r="K365" i="5"/>
  <c r="K364" i="5"/>
  <c r="K363" i="5"/>
  <c r="K245" i="5"/>
  <c r="K239" i="5"/>
  <c r="K238" i="5"/>
  <c r="K244" i="5"/>
  <c r="K243" i="5"/>
  <c r="K242" i="5"/>
  <c r="K241" i="5"/>
  <c r="K240" i="5"/>
  <c r="K237" i="5"/>
  <c r="K236" i="5"/>
  <c r="J235" i="5"/>
  <c r="J234" i="5"/>
  <c r="H234" i="5"/>
  <c r="I234" i="5"/>
  <c r="I22" i="6" l="1"/>
  <c r="I21" i="6"/>
  <c r="I20" i="6"/>
  <c r="E305" i="5"/>
  <c r="I23" i="6" s="1"/>
  <c r="I19" i="6"/>
  <c r="E256" i="5"/>
  <c r="I18" i="6" s="1"/>
  <c r="E246" i="5"/>
  <c r="E351" i="5"/>
  <c r="I27" i="6" s="1"/>
  <c r="E340" i="5"/>
  <c r="I26" i="6" s="1"/>
  <c r="E362" i="5"/>
  <c r="I28" i="6" s="1"/>
  <c r="E235" i="5"/>
  <c r="I16" i="6" s="1"/>
  <c r="E234" i="5"/>
  <c r="I15" i="6" s="1"/>
  <c r="L25" i="6" l="1"/>
  <c r="F12" i="23"/>
  <c r="E214" i="5" s="1"/>
  <c r="F28" i="6" s="1"/>
  <c r="C27" i="6" l="1"/>
  <c r="C30" i="6"/>
  <c r="F14" i="6"/>
  <c r="J162" i="5"/>
  <c r="J157" i="5"/>
  <c r="E14" i="6"/>
  <c r="C26" i="6" l="1"/>
  <c r="B26" i="6"/>
  <c r="F13" i="6" l="1"/>
  <c r="E13" i="6"/>
  <c r="E4" i="6" l="1"/>
  <c r="E5" i="6"/>
  <c r="E7" i="6" s="1"/>
  <c r="C35" i="6"/>
  <c r="B35" i="6"/>
  <c r="J136" i="5"/>
  <c r="J132" i="5"/>
  <c r="C34" i="6"/>
  <c r="B34" i="6"/>
  <c r="J218" i="5"/>
  <c r="C33" i="6"/>
  <c r="B33" i="6"/>
  <c r="J123" i="5" l="1"/>
  <c r="C32" i="6"/>
  <c r="B32" i="6"/>
  <c r="I37" i="5" l="1"/>
  <c r="I38" i="5"/>
  <c r="I39" i="5"/>
  <c r="I40" i="5"/>
  <c r="J119" i="5"/>
  <c r="C31" i="6"/>
  <c r="B31" i="6"/>
  <c r="B30" i="6"/>
  <c r="C29" i="6" l="1"/>
  <c r="B29" i="6"/>
  <c r="J103" i="5"/>
  <c r="C28" i="6"/>
  <c r="B28" i="6"/>
  <c r="B27" i="6"/>
  <c r="C23" i="6"/>
  <c r="B23" i="6"/>
  <c r="C22" i="6"/>
  <c r="B22" i="6"/>
  <c r="C21" i="6"/>
  <c r="C14" i="6"/>
  <c r="C13" i="6"/>
  <c r="B21" i="6" l="1"/>
  <c r="B19" i="6"/>
  <c r="B18" i="6"/>
  <c r="B14" i="6"/>
  <c r="B13" i="6" l="1"/>
  <c r="F47" i="5"/>
  <c r="G47" i="5"/>
  <c r="H47" i="5"/>
  <c r="H35" i="5"/>
  <c r="F35" i="5"/>
  <c r="G35" i="5"/>
  <c r="F45" i="5" l="1"/>
  <c r="E45" i="5" s="1"/>
  <c r="F33" i="5"/>
  <c r="E33" i="5" s="1"/>
  <c r="C18" i="6" s="1"/>
  <c r="D4" i="6" l="1"/>
  <c r="F4" i="6" s="1"/>
  <c r="D5" i="6"/>
  <c r="K339" i="5"/>
  <c r="K332" i="5"/>
  <c r="K331" i="5"/>
  <c r="K330" i="5"/>
  <c r="F5" i="6" l="1"/>
  <c r="D7" i="6"/>
  <c r="F7" i="6" s="1"/>
  <c r="F8" i="6" s="1"/>
  <c r="K320" i="5"/>
  <c r="K319" i="5"/>
  <c r="K318" i="5"/>
  <c r="J276" i="5"/>
  <c r="I276" i="5"/>
  <c r="K231" i="5" l="1"/>
  <c r="K225" i="5"/>
  <c r="K224" i="5"/>
  <c r="K337" i="5" l="1"/>
  <c r="K336" i="5"/>
  <c r="K335" i="5"/>
  <c r="K334" i="5"/>
  <c r="K333" i="5"/>
  <c r="K326" i="5"/>
  <c r="K325" i="5"/>
  <c r="K324" i="5"/>
  <c r="K323" i="5"/>
  <c r="K322" i="5"/>
  <c r="H223" i="5"/>
  <c r="I223" i="5"/>
  <c r="J223" i="5"/>
  <c r="E223" i="5" l="1"/>
  <c r="E329" i="5"/>
  <c r="I25" i="6" s="1"/>
  <c r="E317" i="5"/>
  <c r="I24" i="6" s="1"/>
  <c r="I14" i="6"/>
  <c r="K5" i="6" l="1"/>
  <c r="K6" i="6"/>
  <c r="K8" i="6" s="1"/>
  <c r="K226" i="5"/>
  <c r="J209" i="5"/>
  <c r="K9" i="6" l="1"/>
  <c r="C1" i="6"/>
  <c r="D12" i="6" l="1"/>
  <c r="H14" i="6"/>
  <c r="J1" i="6" l="1"/>
  <c r="H276" i="5" l="1"/>
  <c r="K230" i="5" l="1"/>
  <c r="K229" i="5"/>
  <c r="K228" i="5"/>
  <c r="K227" i="5"/>
  <c r="H3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Grove, Leah</author>
  </authors>
  <commentList>
    <comment ref="E10" authorId="0" shapeId="0" xr:uid="{E4E340BA-7F7E-4AD2-B91D-7ED9B9305DD5}">
      <text>
        <r>
          <rPr>
            <b/>
            <sz val="9"/>
            <color indexed="81"/>
            <rFont val="Tahoma"/>
            <family val="2"/>
          </rPr>
          <t>Comment Needed</t>
        </r>
      </text>
    </comment>
    <comment ref="E108" authorId="0" shapeId="0" xr:uid="{5E03C73E-DF22-4A19-9FD5-5E86E257877B}">
      <text>
        <r>
          <rPr>
            <b/>
            <sz val="9"/>
            <color indexed="81"/>
            <rFont val="Tahoma"/>
            <family val="2"/>
          </rPr>
          <t xml:space="preserve">
Comment Needed</t>
        </r>
        <r>
          <rPr>
            <sz val="9"/>
            <color indexed="81"/>
            <rFont val="Tahoma"/>
            <family val="2"/>
          </rPr>
          <t xml:space="preserve">
</t>
        </r>
      </text>
    </comment>
    <comment ref="E119" authorId="0" shapeId="0" xr:uid="{41FE459E-84F5-4711-A0E2-9919DB66283E}">
      <text>
        <r>
          <rPr>
            <b/>
            <sz val="9"/>
            <color indexed="81"/>
            <rFont val="Tahoma"/>
            <family val="2"/>
          </rPr>
          <t xml:space="preserve">
Comment Needed</t>
        </r>
        <r>
          <rPr>
            <sz val="9"/>
            <color indexed="81"/>
            <rFont val="Tahoma"/>
            <family val="2"/>
          </rPr>
          <t xml:space="preserve">
</t>
        </r>
      </text>
    </comment>
    <comment ref="E132" authorId="0" shapeId="0" xr:uid="{DB0E3A26-4B5A-4C99-A823-1C98405B75E9}">
      <text>
        <r>
          <rPr>
            <b/>
            <sz val="9"/>
            <color indexed="81"/>
            <rFont val="Tahoma"/>
            <family val="2"/>
          </rPr>
          <t>Comment Needed</t>
        </r>
        <r>
          <rPr>
            <sz val="9"/>
            <color indexed="81"/>
            <rFont val="Tahoma"/>
            <family val="2"/>
          </rPr>
          <t xml:space="preserve">
</t>
        </r>
      </text>
    </comment>
    <comment ref="E157" authorId="0" shapeId="0" xr:uid="{ECA6B064-4591-477B-8365-6C88827345CB}">
      <text>
        <r>
          <rPr>
            <b/>
            <sz val="9"/>
            <color indexed="81"/>
            <rFont val="Tahoma"/>
            <family val="2"/>
          </rPr>
          <t xml:space="preserve">
Comment Needed</t>
        </r>
        <r>
          <rPr>
            <sz val="9"/>
            <color indexed="81"/>
            <rFont val="Tahoma"/>
            <family val="2"/>
          </rPr>
          <t xml:space="preserve">
</t>
        </r>
      </text>
    </comment>
  </commentList>
</comments>
</file>

<file path=xl/sharedStrings.xml><?xml version="1.0" encoding="utf-8"?>
<sst xmlns="http://schemas.openxmlformats.org/spreadsheetml/2006/main" count="3933" uniqueCount="1594">
  <si>
    <r>
      <t xml:space="preserve">Below is a description and instructions for each tab in the spreadsheet and should be reviewed </t>
    </r>
    <r>
      <rPr>
        <b/>
        <sz val="11"/>
        <rFont val="Arial"/>
        <family val="2"/>
      </rPr>
      <t>prior</t>
    </r>
    <r>
      <rPr>
        <sz val="11"/>
        <rFont val="Arial"/>
        <family val="2"/>
      </rPr>
      <t xml:space="preserve"> to completing the spreadsheet.</t>
    </r>
  </si>
  <si>
    <t>Guidance Tab</t>
  </si>
  <si>
    <t>Questions Tab</t>
  </si>
  <si>
    <t>"Reviewer:" The reviewer needs to enter their name in cell B3.  Cell B4 can be used if there is more than one reviewer.</t>
  </si>
  <si>
    <t>"Review Period:" The reviewer enters in cell E1 the dates of the review period.</t>
  </si>
  <si>
    <t>The reviewer enters the name of the AE (cell B1), Region (cell B2), and Individuals' Name and MCI number (L5-U5) which will populate as necessary in subsequent tabs.</t>
  </si>
  <si>
    <t>*These individuals should be a sample of individuals the AE supports using the sampling methodology listed in the QA&amp;I Process Document.</t>
  </si>
  <si>
    <t>The reviewer selects the individual's funding type (L6-U6) and race of the individual (L7-U7) under the individual's name.</t>
  </si>
  <si>
    <t xml:space="preserve">The funding type should be the funding stream the individual is currently receiving at the time of review. </t>
  </si>
  <si>
    <t>CW= Consolidated Waiver, P/FDS= Person/Family Directed Support Waiver, CLW= Community Living Waiver</t>
  </si>
  <si>
    <t>SC= SC Services Only, Base= Base</t>
  </si>
  <si>
    <t>The race of the individual uses the abbreviations below.</t>
  </si>
  <si>
    <t>AI/AN= American Indian or Alaskan Native, Asian= Asian (Asian Indian, Chinese, Filipino, Korean, Vietnamese, Other), B/AA= Black or African American, W= White, H/L = Hispanic or Latinx, Multi= Multiracial, PI= Pacific Islander (Native Hawaiian, Guamanian, Chamorro, Samoan, Other), Other=Other Not Listed</t>
  </si>
  <si>
    <t>Applicable funding type column indicates what funding type is applicable to the question.</t>
  </si>
  <si>
    <t xml:space="preserve">Cells that have Yes,No,N/A answers have been formatted so that only those responses can be selected from drop-down box/entered. </t>
  </si>
  <si>
    <t xml:space="preserve">        Cells that have "FALSE" will auto-populate appropriately in a response to previously answered question(s), appropriate response can still be selected.</t>
  </si>
  <si>
    <t>The reviewer can either choose the answer from the drop-down box or type the answer.  If answer is not typed as listed in the drop-down the spreadsheet will not allow entry.</t>
  </si>
  <si>
    <r>
      <rPr>
        <sz val="11"/>
        <color theme="1"/>
        <rFont val="Arial"/>
        <family val="2"/>
      </rPr>
      <t xml:space="preserve">Cells this </t>
    </r>
    <r>
      <rPr>
        <b/>
        <sz val="11"/>
        <color theme="1"/>
        <rFont val="Arial"/>
        <family val="2"/>
      </rPr>
      <t>gray</t>
    </r>
    <r>
      <rPr>
        <sz val="11"/>
        <color theme="1"/>
        <rFont val="Arial"/>
        <family val="2"/>
      </rPr>
      <t xml:space="preserve"> color will have answers generated based on other responses.</t>
    </r>
    <r>
      <rPr>
        <b/>
        <sz val="11"/>
        <color theme="1"/>
        <rFont val="Arial"/>
        <family val="2"/>
      </rPr>
      <t xml:space="preserve"> In most cells this color, responses cannot be entered/selected.</t>
    </r>
  </si>
  <si>
    <r>
      <t xml:space="preserve">Cells this </t>
    </r>
    <r>
      <rPr>
        <b/>
        <sz val="11"/>
        <color theme="1"/>
        <rFont val="Arial"/>
        <family val="2"/>
      </rPr>
      <t>green</t>
    </r>
    <r>
      <rPr>
        <sz val="11"/>
        <color theme="1"/>
        <rFont val="Arial"/>
        <family val="2"/>
      </rPr>
      <t xml:space="preserve"> color need to be answered with a number or date.  When entering dates be sure to use MM/DD/YYYY format, not MM.DD.YYYY.</t>
    </r>
  </si>
  <si>
    <r>
      <t xml:space="preserve">Cells this </t>
    </r>
    <r>
      <rPr>
        <b/>
        <sz val="11"/>
        <color theme="1"/>
        <rFont val="Arial"/>
        <family val="2"/>
      </rPr>
      <t>gold</t>
    </r>
    <r>
      <rPr>
        <sz val="11"/>
        <color theme="1"/>
        <rFont val="Arial"/>
        <family val="2"/>
      </rPr>
      <t xml:space="preserve"> color need to be answered with appropriate response as indicated in guidance.</t>
    </r>
  </si>
  <si>
    <r>
      <t xml:space="preserve">Cells this </t>
    </r>
    <r>
      <rPr>
        <b/>
        <sz val="11"/>
        <rFont val="Arial"/>
        <family val="2"/>
      </rPr>
      <t>blue</t>
    </r>
    <r>
      <rPr>
        <sz val="11"/>
        <rFont val="Arial"/>
        <family val="2"/>
      </rPr>
      <t xml:space="preserve"> color are remediation actions.</t>
    </r>
  </si>
  <si>
    <t>Remediation is corrective action that is required for every instance of noncompliance. The QA&amp;I spreadsheet will indicate all review findings, including areas where remediation is required, i.e., a question is marked “No” and highlighted in red.
If remediation is not needed (Yes or N/A response to the question), the response cells will be blacked out.</t>
  </si>
  <si>
    <r>
      <t xml:space="preserve">If remediation needs to be completed, the cell will turn this </t>
    </r>
    <r>
      <rPr>
        <b/>
        <sz val="11"/>
        <color theme="1"/>
        <rFont val="Arial"/>
        <family val="2"/>
      </rPr>
      <t>red</t>
    </r>
    <r>
      <rPr>
        <sz val="11"/>
        <color theme="1"/>
        <rFont val="Arial"/>
        <family val="2"/>
      </rPr>
      <t xml:space="preserve"> color.  The reviewer needs to enter a comment for every instance of noncompliance explaining why the response was No into the AE comment box (column DP).</t>
    </r>
  </si>
  <si>
    <r>
      <t xml:space="preserve">The AE must select and document remediation completed, including the time frame of completion, on the QA&amp;I spreadsheet. Only </t>
    </r>
    <r>
      <rPr>
        <b/>
        <i/>
        <sz val="11"/>
        <color theme="1"/>
        <rFont val="Arial"/>
        <family val="2"/>
      </rPr>
      <t>one</t>
    </r>
    <r>
      <rPr>
        <i/>
        <sz val="11"/>
        <color theme="1"/>
        <rFont val="Arial"/>
        <family val="2"/>
      </rPr>
      <t xml:space="preserve"> remediation option can be selected for each non-compliance.  Once an option is selected the other remediation options will be blacked out. </t>
    </r>
    <r>
      <rPr>
        <b/>
        <i/>
        <sz val="11"/>
        <color theme="1"/>
        <rFont val="Arial"/>
        <family val="2"/>
      </rPr>
      <t xml:space="preserve"> If a remediation option is selected in error that selection needs to be deleted before the correct one can be selected as it will be blacked out from the erroneous selection. </t>
    </r>
    <r>
      <rPr>
        <i/>
        <sz val="11"/>
        <color theme="1"/>
        <rFont val="Arial"/>
        <family val="2"/>
      </rPr>
      <t>While remediation is captured in the spreadsheet, it is not recorded in QuestionPro for Self-Assessments.</t>
    </r>
  </si>
  <si>
    <t>*Data and Policy Questions</t>
  </si>
  <si>
    <t>*Record Review Questions</t>
  </si>
  <si>
    <r>
      <t xml:space="preserve">        A response (Yes,No,N/A) should be entered for </t>
    </r>
    <r>
      <rPr>
        <b/>
        <sz val="11"/>
        <color rgb="FF000000"/>
        <rFont val="Arial"/>
        <family val="2"/>
      </rPr>
      <t>each</t>
    </r>
    <r>
      <rPr>
        <sz val="11"/>
        <color indexed="8"/>
        <rFont val="Arial"/>
        <family val="2"/>
      </rPr>
      <t xml:space="preserve"> record reviewed. </t>
    </r>
  </si>
  <si>
    <t xml:space="preserve">       The spreadsheet will auto calculate the # applicable and the # verified in the appropriate columns. </t>
  </si>
  <si>
    <t xml:space="preserve">Remediation actions completed for each individual will be calculated in the "Total Verified" column, beside each option.  </t>
  </si>
  <si>
    <t>Only one remediation per record can be selected in spreadsheet.</t>
  </si>
  <si>
    <t>The percentage for these questions is calculated for your reference but will not be entered into QuestionPro.</t>
  </si>
  <si>
    <t>Cells that say "FALSE"</t>
  </si>
  <si>
    <r>
      <t xml:space="preserve">        </t>
    </r>
    <r>
      <rPr>
        <sz val="11"/>
        <color indexed="8"/>
        <rFont val="Arial"/>
        <family val="2"/>
      </rPr>
      <t>These cells are set up to auto-populate appropriately in a response to a previously answered question(s), Yes,No,N/A can still be selected.</t>
    </r>
  </si>
  <si>
    <t xml:space="preserve">        If an auto-populated response isn't generated from a previous question, these questions will turn gold and the correct response will need to be selected.</t>
  </si>
  <si>
    <t>Comments Column</t>
  </si>
  <si>
    <r>
      <t xml:space="preserve">Enter comments for all instances when the requirement is not met ("No" response) or as directed in guidance.  When a specific comment is required, the criteria for the comment is listed in </t>
    </r>
    <r>
      <rPr>
        <sz val="11"/>
        <color rgb="FFFF0000"/>
        <rFont val="Arial"/>
        <family val="2"/>
      </rPr>
      <t>red</t>
    </r>
    <r>
      <rPr>
        <sz val="11"/>
        <color theme="1"/>
        <rFont val="Arial"/>
        <family val="2"/>
      </rPr>
      <t xml:space="preserve"> font.</t>
    </r>
  </si>
  <si>
    <t>The comment for record reviews, should indicate what record is being commented on with specific name, initials and/or MCI.</t>
  </si>
  <si>
    <t xml:space="preserve">Training Tracker Tab </t>
  </si>
  <si>
    <t>Step 1: The reviewer enters the AE staff information (last name, first name, and title) into appropriate cells of columns C-E.</t>
  </si>
  <si>
    <t>Newly Enrolled Questions Tab</t>
  </si>
  <si>
    <t>The reviewer enters the Individuals' Name and MCI number (L5-P5).</t>
  </si>
  <si>
    <t>*These individuals should be a sample of individuals the AE supports that enrolled in a waiver during the last fiscal year, using the sampling methodology listed in the QA&amp;I Process Document.</t>
  </si>
  <si>
    <t>The reviewer selects the individual's funding type (L6-P6) and race of the individual (L7-P7) under the individual's name.</t>
  </si>
  <si>
    <r>
      <t xml:space="preserve">If remediation needs to be completed, the cell will turn this </t>
    </r>
    <r>
      <rPr>
        <b/>
        <sz val="11"/>
        <color theme="1"/>
        <rFont val="Arial"/>
        <family val="2"/>
      </rPr>
      <t>red</t>
    </r>
    <r>
      <rPr>
        <sz val="11"/>
        <color theme="1"/>
        <rFont val="Arial"/>
        <family val="2"/>
      </rPr>
      <t xml:space="preserve"> color.  The reviewer needs to enter a comment for every instance of noncompliance explaining why the response was No into the AE comment box (column BM).</t>
    </r>
  </si>
  <si>
    <r>
      <t xml:space="preserve">The AE must select and document remediation completed, including the time frame of completion, on the QA&amp;I spreadsheet. Only </t>
    </r>
    <r>
      <rPr>
        <b/>
        <i/>
        <sz val="11"/>
        <color theme="1"/>
        <rFont val="Arial"/>
        <family val="2"/>
      </rPr>
      <t>one</t>
    </r>
    <r>
      <rPr>
        <i/>
        <sz val="11"/>
        <color theme="1"/>
        <rFont val="Arial"/>
        <family val="2"/>
      </rPr>
      <t xml:space="preserve"> remediation option can be selected for each non-compliance.  Once a option is selected the other remediation options will be blacked out. </t>
    </r>
    <r>
      <rPr>
        <b/>
        <i/>
        <sz val="11"/>
        <color theme="1"/>
        <rFont val="Arial"/>
        <family val="2"/>
      </rPr>
      <t xml:space="preserve"> If a remediation option is selected in error that selection needs to be deleted before the correct one can be selected as it will be blacked out from the erroneous selection. </t>
    </r>
    <r>
      <rPr>
        <i/>
        <sz val="11"/>
        <color theme="1"/>
        <rFont val="Arial"/>
        <family val="2"/>
      </rPr>
      <t>While remediation is captured in the spreadsheet, it is not recorded in QuestionPro for Self-Assessments</t>
    </r>
  </si>
  <si>
    <t>Score Tab</t>
  </si>
  <si>
    <t>No scores need to be entered into QuestionPro, these percentages are calculated just for reference.</t>
  </si>
  <si>
    <t>Percentage per question is populated from "Questions" and "Newly Enrolled Questions" tabs for each question next to each question number.</t>
  </si>
  <si>
    <t>Percentage average by question type (Data &amp; Policy and Record Review) is also calculated for AE reference.</t>
  </si>
  <si>
    <t>Pennsylvania Office of Developmental Programs</t>
  </si>
  <si>
    <t>Overview of the QA&amp;I Process</t>
  </si>
  <si>
    <t>The mission of the Office of Developmental Programs (ODP) is to support Pennsylvanians with developmental disabilities to achieve greater independence, choice, and opportunity in their lives.</t>
  </si>
  <si>
    <t>ODP’s vision is to continuously improve an effective system of accessible services and supports that are flexible, innovative, and person-centered.</t>
  </si>
  <si>
    <t>The QA&amp;I Process is a way for ODP to evaluate our current system and identify ways to improve it for all individuals to have a life that meets the Everyday Lives Values in Action principles.</t>
  </si>
  <si>
    <t>General Instructions</t>
  </si>
  <si>
    <t>Tool Completion Instructions</t>
  </si>
  <si>
    <t>The following guidelines are intended to help a user complete this tool successfully.</t>
  </si>
  <si>
    <t>Demographic Information</t>
  </si>
  <si>
    <t>Question</t>
  </si>
  <si>
    <t>Guidance</t>
  </si>
  <si>
    <t>Administrative Entity Name.</t>
  </si>
  <si>
    <t>Non-Scored</t>
  </si>
  <si>
    <t>Region AE is located.</t>
  </si>
  <si>
    <t>Contact Information for person entering the data into QuestionPro.</t>
  </si>
  <si>
    <t>Data and Policy</t>
  </si>
  <si>
    <t>#</t>
  </si>
  <si>
    <t>Response Options</t>
  </si>
  <si>
    <t>Source Documents</t>
  </si>
  <si>
    <t>The AE ensures that any delegated or purchased administrative functions are established in writing pursuant to a subcontract or agreement.</t>
  </si>
  <si>
    <t>2a.</t>
  </si>
  <si>
    <t>AE obtains required documentation.</t>
  </si>
  <si>
    <t>If YES, when:</t>
  </si>
  <si>
    <t>2b.</t>
  </si>
  <si>
    <t>AE will no longer delegate or purchase the administrative function(s) to an SCO that provides ID/A Waiver services.</t>
  </si>
  <si>
    <t>2c.</t>
  </si>
  <si>
    <t>Other remediation action.</t>
  </si>
  <si>
    <t>The AE completes monitoring of delegated or purchased administrative functions.</t>
  </si>
  <si>
    <t>3a.</t>
  </si>
  <si>
    <t>AE completes monitoring of delegated or purchased administrative function(s).</t>
  </si>
  <si>
    <t>AE completes required documentation.</t>
  </si>
  <si>
    <t>*Record name of agency completing the function for any IM function that is delegated or purchased.</t>
  </si>
  <si>
    <t>4a.</t>
  </si>
  <si>
    <t>4b.</t>
  </si>
  <si>
    <t>5a.</t>
  </si>
  <si>
    <t>AE completes monitoring of delegated or purchased IM function(s).</t>
  </si>
  <si>
    <t>5b.</t>
  </si>
  <si>
    <t>The AE’s designated point person for claims resolution uses ODP’s claims resolution support process to assist Providers when claims are denied.</t>
  </si>
  <si>
    <t>6a.</t>
  </si>
  <si>
    <t>AE designates a point person.</t>
  </si>
  <si>
    <t>6b.</t>
  </si>
  <si>
    <t>AE develops/updates documentation or evidence.</t>
  </si>
  <si>
    <t>The AE follows ODP’s record retention policy for individual closed records.</t>
  </si>
  <si>
    <t>7a.</t>
  </si>
  <si>
    <t>7b.</t>
  </si>
  <si>
    <t>The AE follows ODP’s record retention policy for individual active records.</t>
  </si>
  <si>
    <t>8a.</t>
  </si>
  <si>
    <t>AE develops/modifies a policy.</t>
  </si>
  <si>
    <t>8b.</t>
  </si>
  <si>
    <t>The AE has a process to manage vacated capacity to ensure waiting list emergent needs are addressed timely.</t>
  </si>
  <si>
    <t>The AE demonstrates the management of reserved capacity for transitions to a short-term facility.</t>
  </si>
  <si>
    <r>
      <t>·</t>
    </r>
    <r>
      <rPr>
        <sz val="7"/>
        <color theme="1"/>
        <rFont val="Times New Roman"/>
        <family val="1"/>
      </rPr>
      <t xml:space="preserve">   </t>
    </r>
    <r>
      <rPr>
        <sz val="9.5"/>
        <color theme="1"/>
        <rFont val="Calibri"/>
        <family val="2"/>
        <scheme val="minor"/>
      </rPr>
      <t>AE OA, Section 3.4.4</t>
    </r>
  </si>
  <si>
    <t>10a.</t>
  </si>
  <si>
    <t>AE develops/modifies a protocol.</t>
  </si>
  <si>
    <r>
      <t>·</t>
    </r>
    <r>
      <rPr>
        <sz val="7"/>
        <color theme="1"/>
        <rFont val="Times New Roman"/>
        <family val="1"/>
      </rPr>
      <t xml:space="preserve">   </t>
    </r>
    <r>
      <rPr>
        <sz val="9.5"/>
        <color theme="1"/>
        <rFont val="Calibri"/>
        <family val="2"/>
        <scheme val="minor"/>
      </rPr>
      <t>The AE calculates the number of days between the notification date to the AE and the remediation action date.</t>
    </r>
  </si>
  <si>
    <r>
      <t>·</t>
    </r>
    <r>
      <rPr>
        <sz val="7"/>
        <color theme="1"/>
        <rFont val="Times New Roman"/>
        <family val="1"/>
      </rPr>
      <t xml:space="preserve">   </t>
    </r>
    <r>
      <rPr>
        <sz val="9.5"/>
        <color theme="1"/>
        <rFont val="Calibri"/>
        <family val="2"/>
        <scheme val="minor"/>
      </rPr>
      <t>The AE chooses the appropriate time frame from the drop down.</t>
    </r>
  </si>
  <si>
    <t>10b.</t>
  </si>
  <si>
    <r>
      <t>·</t>
    </r>
    <r>
      <rPr>
        <sz val="7"/>
        <color theme="1"/>
        <rFont val="Times New Roman"/>
        <family val="1"/>
      </rPr>
      <t xml:space="preserve">   </t>
    </r>
    <r>
      <rPr>
        <sz val="9.5"/>
        <color theme="1"/>
        <rFont val="Calibri"/>
        <family val="2"/>
        <scheme val="minor"/>
      </rPr>
      <t>The AE enters the REMEDIATION ACTION taken in the comment field.</t>
    </r>
  </si>
  <si>
    <t>The AE implements its established protocols for management of unanticipated emergencies.</t>
  </si>
  <si>
    <t>AE trains staff on the existing protocol.</t>
  </si>
  <si>
    <t>The AE implements the ODP Provider risk screening process.</t>
  </si>
  <si>
    <t>The AE has a written policy that supports the release of the incident report information upon request.</t>
  </si>
  <si>
    <t>The AE has a policy to monitor EIM restraint and medication error reports in order to ensure proper procedures are followed and detect abuse and neglect.</t>
  </si>
  <si>
    <t>14a.</t>
  </si>
  <si>
    <t>14b.</t>
  </si>
  <si>
    <t>AE trains staff on the existing policy.</t>
  </si>
  <si>
    <t>The AE conducts and documents a trend analysis to identify risks that require intervention to avoid a crisis.</t>
  </si>
  <si>
    <t>COMMENT NEEDED – If “Yes,” provide details on how the AE is completing their trend analysis.</t>
  </si>
  <si>
    <t>15a.</t>
  </si>
  <si>
    <t>AE conducts and documents trend analysis for all incident categories.</t>
  </si>
  <si>
    <t>15b.</t>
  </si>
  <si>
    <t>The AE has a policy to develop mitigation plans to address medical, behavioral, and socio-economic crisis situations.</t>
  </si>
  <si>
    <t>AE develops a policy.</t>
  </si>
  <si>
    <t>AE modifies a policy.</t>
  </si>
  <si>
    <t>The AE operates a Human Rights Committee (HRC) in accordance with ODP requirements.</t>
  </si>
  <si>
    <t>17a.</t>
  </si>
  <si>
    <t>AE operates an HRC.</t>
  </si>
  <si>
    <t>17b.</t>
  </si>
  <si>
    <t>The AE engages with the Health Care Quality Unity (HCQU).</t>
  </si>
  <si>
    <t>18a.</t>
  </si>
  <si>
    <t>AE engages with the HCQU.</t>
  </si>
  <si>
    <t>18b.</t>
  </si>
  <si>
    <t>The AE has a protocol in place for when an individual is not or is no longer eligible for the ID/A Waivers or the AAW.</t>
  </si>
  <si>
    <t>19a.</t>
  </si>
  <si>
    <t>19b.</t>
  </si>
  <si>
    <t>19c.</t>
  </si>
  <si>
    <t>The AE conducts oversight of the Priority of Urgency of Need for Services (PUNS) as per ODP’s PUNS policy.</t>
  </si>
  <si>
    <t>COMMENT NEEDED – Identify instances where the AE has documentation of contact with the SCO regarding PUNS updates needed and the SCO did not take action.</t>
  </si>
  <si>
    <t>20a.</t>
  </si>
  <si>
    <t>AE conducts oversight.</t>
  </si>
  <si>
    <t>20b.</t>
  </si>
  <si>
    <t>The AE provides information and resources to individuals and families.</t>
  </si>
  <si>
    <t>AE develops a process for sharing information.</t>
  </si>
  <si>
    <t>The AE has a process to identify prospective individuals for waiver enrollment.</t>
  </si>
  <si>
    <t>1. (Yes) The AE has a process to identify prospective individuals for waiver enrollment that addresses all requirements.</t>
  </si>
  <si>
    <t>22a.</t>
  </si>
  <si>
    <t>AE develops a process to identify prospective individuals for waiver enrollment.</t>
  </si>
  <si>
    <t>22b.</t>
  </si>
  <si>
    <t>AE modifies their process.</t>
  </si>
  <si>
    <t>22c.</t>
  </si>
  <si>
    <t>The AE follows ODP’s process regarding the move and transfer of ID/A Waiver individuals to another AE.</t>
  </si>
  <si>
    <t>23a.</t>
  </si>
  <si>
    <t>AE develops plan.</t>
  </si>
  <si>
    <t>23b.</t>
  </si>
  <si>
    <t>The AE has a protocol for supporting individuals and families to resolve issues with SCOs and/or Providers.</t>
  </si>
  <si>
    <t>The AE implements a quality review protocol of auto-approval and authorization of ISPs.</t>
  </si>
  <si>
    <t>25a.</t>
  </si>
  <si>
    <t>AE completes review of auto approved and authorized ISPs.</t>
  </si>
  <si>
    <t>25b.</t>
  </si>
  <si>
    <t>The AE evaluates trends in ISP disapprovals and engages in technical assistance based on trend analysis.</t>
  </si>
  <si>
    <t>The AE promotes competitive integrated employment as a priority.</t>
  </si>
  <si>
    <t>27a.</t>
  </si>
  <si>
    <t>27b.</t>
  </si>
  <si>
    <t>27c.</t>
  </si>
  <si>
    <t>**The AE has assigned a point person as a Subject Matter Expert (SME) in employment.</t>
  </si>
  <si>
    <t>28a.</t>
  </si>
  <si>
    <t>AE identifies employment SME.</t>
  </si>
  <si>
    <t>28b.</t>
  </si>
  <si>
    <t>29a.</t>
  </si>
  <si>
    <t>29b.</t>
  </si>
  <si>
    <t>The AE ensures that fair hearing and appeal activities are conducted in compliance with all ODP requirements.</t>
  </si>
  <si>
    <t>30a.</t>
  </si>
  <si>
    <t>AE completes fair hearing and appeal activities.</t>
  </si>
  <si>
    <t>30b.</t>
  </si>
  <si>
    <t>The AE actively expands and builds capacity of the Provider network.</t>
  </si>
  <si>
    <t>The AE identifies, develops, and implements strategies regarding the areas of need in the community and the resources available.</t>
  </si>
  <si>
    <t>*The AE qualifies AWC FMS Provider utilizing ODP standardized procedures.</t>
  </si>
  <si>
    <t>*The reviewer must IMMEDIATELY notify the Regional Provider Qualification Lead of a “No” response.</t>
  </si>
  <si>
    <t>33a.</t>
  </si>
  <si>
    <t>AE provides documentation that the AWC FMS Provider was qualified in accordance with ODP’s standardized procedures.</t>
  </si>
  <si>
    <t>33b.</t>
  </si>
  <si>
    <t>AE must notify ODP for further review and potential action if the required documents are not promptly obtained.</t>
  </si>
  <si>
    <t>33c.</t>
  </si>
  <si>
    <t>AE must notify ODP for further review and potential action if the documentation obtained do not result in qualification.</t>
  </si>
  <si>
    <t>33d.</t>
  </si>
  <si>
    <t>*The AE qualifies PROVIDER 1 utilizing ODP standardized procedures.</t>
  </si>
  <si>
    <t>AE provides documentation that the PROVIDER 1 was qualified in accordance with ODP’s standardized procedures.</t>
  </si>
  <si>
    <t>*The AE qualifies PROVIDER 2 utilizing ODP standardized procedures.</t>
  </si>
  <si>
    <t>35a.</t>
  </si>
  <si>
    <t>AE provides documentation that the PROVIDER 2 was qualified in accordance with ODP’s standardized procedures.</t>
  </si>
  <si>
    <t>35b.</t>
  </si>
  <si>
    <t>35c.</t>
  </si>
  <si>
    <t>*The AE qualifies a COMMUNITY PARTICIPATION SUPPORT (CPS) PROVIDER utilizing ODP standardized procedures.</t>
  </si>
  <si>
    <t>36a.</t>
  </si>
  <si>
    <t>AE provides documentation that the CPS Provider was qualified in accordance with ODP’s standardized procedures.</t>
  </si>
  <si>
    <t>36b.</t>
  </si>
  <si>
    <t>37a.</t>
  </si>
  <si>
    <t>AE develops a QMP and its Action Plan using person-centered performance data.</t>
  </si>
  <si>
    <t>37b.</t>
  </si>
  <si>
    <t>AE revises QMP and its Action Plan using person-centered performance data.</t>
  </si>
  <si>
    <t>38a.</t>
  </si>
  <si>
    <t>38b.</t>
  </si>
  <si>
    <t>AE uses data to assess progress towards achieving identified person-centered goals and target objectives.</t>
  </si>
  <si>
    <t>The AE actively uses a process to share Independent Monitoring for Quality (IM4Q) information with stakeholders.</t>
  </si>
  <si>
    <t>AE develops/modifies a process.</t>
  </si>
  <si>
    <t>AE trains staff on the existing process.</t>
  </si>
  <si>
    <t>The AE attends and participates in all trainings that includes AEs as the target audience and/or is relative to the AE’s staff role functions.</t>
  </si>
  <si>
    <t>40a.</t>
  </si>
  <si>
    <t>AE ensures AE staff complete required training.</t>
  </si>
  <si>
    <t>40b.</t>
  </si>
  <si>
    <t>The AE provides the SCOs and Providers with assistance to support individuals with complex physical and behavioral needs.</t>
  </si>
  <si>
    <t>41a.</t>
  </si>
  <si>
    <t>AE provides assistance as needed.</t>
  </si>
  <si>
    <t>41b.</t>
  </si>
  <si>
    <t>41c.</t>
  </si>
  <si>
    <t>Record Review</t>
  </si>
  <si>
    <t>The AE worked with the individual and their team to develop mitigation strategies when there are medical, behavioral, or socio-economic crisis situations.</t>
  </si>
  <si>
    <t>42a.</t>
  </si>
  <si>
    <t>AE changed practice to work with the individual and their team.</t>
  </si>
  <si>
    <t>42b.</t>
  </si>
  <si>
    <t>42c.</t>
  </si>
  <si>
    <t>Remediation by exception.</t>
  </si>
  <si>
    <t>Annual Review Update Date:</t>
  </si>
  <si>
    <t>COMMENT NEEDED – Record the date listed in the Annual Review Update Date field</t>
  </si>
  <si>
    <t>Plan Last Updated Date:</t>
  </si>
  <si>
    <t>ISP Manual, Section 5</t>
  </si>
  <si>
    <t>COMMENT NEEDED – Record the date listed in the Plan Last Updated Date field</t>
  </si>
  <si>
    <t>*The individual has an approved Annual ISP (Annual Review Update) in HCSIS.</t>
  </si>
  <si>
    <t xml:space="preserve">*The AE ensures the Annual ISP (Annual Review Update) is approved and authorized within 365 days of the prior Annual ISP. </t>
  </si>
  <si>
    <t>AE approves ISP.</t>
  </si>
  <si>
    <t>The AE ensures that the individual’s ISP includes all assessed needs and includes services that adequately address the assessed needs.</t>
  </si>
  <si>
    <t>47a.</t>
  </si>
  <si>
    <t>47b.</t>
  </si>
  <si>
    <t>47c.</t>
  </si>
  <si>
    <t>The AE ensures that the individual’s ISP includes information about ongoing opportunities and supports necessary to participate in community activities of the individual’s choice.</t>
  </si>
  <si>
    <t>48a.</t>
  </si>
  <si>
    <t>48b.</t>
  </si>
  <si>
    <t>The AE authorizes services consistent with the service definitions.</t>
  </si>
  <si>
    <t>COMMENT NEEDED – If “No,” identify which services authorized were not consistent with the current ODP service definitions.</t>
  </si>
  <si>
    <t>49a.</t>
  </si>
  <si>
    <t>49b.</t>
  </si>
  <si>
    <t>49c.</t>
  </si>
  <si>
    <t>*The individual has an identified change in need.</t>
  </si>
  <si>
    <t xml:space="preserve">*Due process rights information was provided to the individuals with a change(s) in need. </t>
  </si>
  <si>
    <t>AE provides written notice of Due process rights.</t>
  </si>
  <si>
    <t>*A record may have numerous situations where Due process rights were not provided to the individual. Notification one time constitutes remediation action for all situations where failure to provide Due process rights was cited as noncompliant.</t>
  </si>
  <si>
    <t>A referral is made and the eligibility determination or case closure letter from OVR is in the individual’s record for those individuals who are under age 25, authorized for the prevocational component of CPS, and are paid subminimum wage.</t>
  </si>
  <si>
    <t>AE makes referral to OVR.</t>
  </si>
  <si>
    <t>54a.</t>
  </si>
  <si>
    <t>AE corrects the LOC reevaluation form (DP 251).</t>
  </si>
  <si>
    <t>54b.</t>
  </si>
  <si>
    <t>AE completes the LOC reevaluation form (DP 251).</t>
  </si>
  <si>
    <t>54c.</t>
  </si>
  <si>
    <t>AE corrects or completes the LOC reevaluation form (DP 251); eligibility criteria was not met.</t>
  </si>
  <si>
    <t>54d.</t>
  </si>
  <si>
    <t>54e.</t>
  </si>
  <si>
    <t>Remediation outstanding.</t>
  </si>
  <si>
    <t>55a.</t>
  </si>
  <si>
    <t>55b.</t>
  </si>
  <si>
    <t>55c.</t>
  </si>
  <si>
    <t>55d.</t>
  </si>
  <si>
    <t>56a.</t>
  </si>
  <si>
    <t>56b.</t>
  </si>
  <si>
    <t>AE obtains required documentation; eligibility criteria was not met.</t>
  </si>
  <si>
    <t>56c.</t>
  </si>
  <si>
    <t>56d.</t>
  </si>
  <si>
    <t>57a.</t>
  </si>
  <si>
    <t>57b.</t>
  </si>
  <si>
    <t>57c.</t>
  </si>
  <si>
    <t>57d.</t>
  </si>
  <si>
    <t>AE completes the Waiver reevaluation tool.</t>
  </si>
  <si>
    <t>AE completes the Waiver reevaluation tool; eligibility criteria was not met.</t>
  </si>
  <si>
    <t>The annual reevaluation date is entered into HCSIS.</t>
  </si>
  <si>
    <t>59a.</t>
  </si>
  <si>
    <t>AE enters the reevaluation date into HCSIS.</t>
  </si>
  <si>
    <t>59b.</t>
  </si>
  <si>
    <t>59c.</t>
  </si>
  <si>
    <t>60a.</t>
  </si>
  <si>
    <t>AE provides the individual with information as required.</t>
  </si>
  <si>
    <t>The AE chooses the appropriate time frame from the drop down.</t>
  </si>
  <si>
    <t>60b.</t>
  </si>
  <si>
    <t>Other remediation action</t>
  </si>
  <si>
    <t>60c.</t>
  </si>
  <si>
    <t>The questions in the newly enrolled section are to be answered for individuals that were newly enrolled in waiver with the AE. For self-assessments, the AEs must select newly enrolled individuals as part of their review. For full reviews, ODP will use the “Newly Enrolled” Review Spreadsheet which includes the individuals that were newly enrolled with the AE.</t>
  </si>
  <si>
    <t>*The AE provides notification of Due process rights at waiver enrollment.</t>
  </si>
  <si>
    <t>61a.</t>
  </si>
  <si>
    <t>61b.</t>
  </si>
  <si>
    <t>61c.</t>
  </si>
  <si>
    <t>The AE completed the initial level of care (LOC) evaluation and determination prior to entry into the waiver.</t>
  </si>
  <si>
    <t>62a.</t>
  </si>
  <si>
    <t>AE completes LOC determination.</t>
  </si>
  <si>
    <t>62b.</t>
  </si>
  <si>
    <t>AE notifies any/all waiver Providers to void incorrect billing.</t>
  </si>
  <si>
    <t>62c.</t>
  </si>
  <si>
    <t>62d.</t>
  </si>
  <si>
    <t>62e.</t>
  </si>
  <si>
    <t>Certification of Need for ICF/ID or ICF/ORC LOC DP 250 completed (signed and dated).</t>
  </si>
  <si>
    <t>63a.</t>
  </si>
  <si>
    <t>AE corrects the LOC form.</t>
  </si>
  <si>
    <t>63b.</t>
  </si>
  <si>
    <t>AE completes the LOC form; eligibility criteria was met.</t>
  </si>
  <si>
    <t>63c.</t>
  </si>
  <si>
    <t>AE completes the LOC form; eligibility criteria was not met.</t>
  </si>
  <si>
    <t>63d.</t>
  </si>
  <si>
    <t>63e.</t>
  </si>
  <si>
    <t>The AE ensures that the program diagnosis corresponds with the correct criteria of LOC.</t>
  </si>
  <si>
    <t>64a.</t>
  </si>
  <si>
    <t>64b.</t>
  </si>
  <si>
    <t>AE corrects the Program Diagnosis in HCSIS.</t>
  </si>
  <si>
    <t>64c.</t>
  </si>
  <si>
    <t>AE corrects the LOC determination on DP 250 or completes a DP 251 that specifies correct diagnosis and Program Diagnosis.</t>
  </si>
  <si>
    <t>64d.</t>
  </si>
  <si>
    <t>64e.</t>
  </si>
  <si>
    <t>*The medical evaluation includes a recommendation for an ICF/ID or ICF/ORC LOC.</t>
  </si>
  <si>
    <t>65a.</t>
  </si>
  <si>
    <t>65b.</t>
  </si>
  <si>
    <t>65c.</t>
  </si>
  <si>
    <t>65d.</t>
  </si>
  <si>
    <t>65e.</t>
  </si>
  <si>
    <t>*The medical evaluation occurs within the 365-day period prior to the Qualified Developmental Disabilities Professional signature on the LOC DP 250 or DP 251 Form.</t>
  </si>
  <si>
    <t>66a.</t>
  </si>
  <si>
    <t>66b.</t>
  </si>
  <si>
    <t>66c.</t>
  </si>
  <si>
    <t>66d.</t>
  </si>
  <si>
    <t>66e.</t>
  </si>
  <si>
    <t>*The psychological evaluation meets ODP standards.</t>
  </si>
  <si>
    <t>COMMENT NEEDED – If “No,” record specific details of reason for noncompliance.</t>
  </si>
  <si>
    <t>67a.</t>
  </si>
  <si>
    <t>67b.</t>
  </si>
  <si>
    <t>67c.</t>
  </si>
  <si>
    <t>67d.</t>
  </si>
  <si>
    <t>*A QDDP certifies that the individual has impairments in adaptive behavior based on the results of a standardized assessment of adaptive functioning.</t>
  </si>
  <si>
    <t>68a.</t>
  </si>
  <si>
    <t>68b.</t>
  </si>
  <si>
    <t>68c.</t>
  </si>
  <si>
    <t>68d.</t>
  </si>
  <si>
    <t>69a.</t>
  </si>
  <si>
    <t>69b.</t>
  </si>
  <si>
    <t>69c.</t>
  </si>
  <si>
    <t>69d.</t>
  </si>
  <si>
    <t>The AE maintains documentation of financial eligibility for waiver services.</t>
  </si>
  <si>
    <t>70a.</t>
  </si>
  <si>
    <t>70b.</t>
  </si>
  <si>
    <t>70c.</t>
  </si>
  <si>
    <t>70d.</t>
  </si>
  <si>
    <t>70e.</t>
  </si>
  <si>
    <t>Waiver services are initiated within forty-five (45) calendar days.</t>
  </si>
  <si>
    <t>71a.</t>
  </si>
  <si>
    <t>Waiver services are initiated.</t>
  </si>
  <si>
    <t>71b.</t>
  </si>
  <si>
    <t>Disenrollment procedures have been initiated as per ODP policies and procedures, and HCSIS amended as appropriate.</t>
  </si>
  <si>
    <t>71c.</t>
  </si>
  <si>
    <t>71d.</t>
  </si>
  <si>
    <t>71e.</t>
  </si>
  <si>
    <t>AE:</t>
  </si>
  <si>
    <t>Review Period:</t>
  </si>
  <si>
    <t>Region:</t>
  </si>
  <si>
    <t>Reviewer:</t>
  </si>
  <si>
    <t>Individual's Name and MCI # from Sample</t>
  </si>
  <si>
    <t>Question Type</t>
  </si>
  <si>
    <t>Question Number</t>
  </si>
  <si>
    <r>
      <t xml:space="preserve">Applicable Funding Type
</t>
    </r>
    <r>
      <rPr>
        <b/>
        <sz val="8"/>
        <rFont val="Arial"/>
        <family val="2"/>
      </rPr>
      <t>(All Funding,
 Waiver Funded Only, Non-Waiver Funded Only)</t>
    </r>
  </si>
  <si>
    <t>Question
and
Remediation Options</t>
  </si>
  <si>
    <t>Answer/
Score</t>
  </si>
  <si>
    <t>Total Sample (HIDE)</t>
  </si>
  <si>
    <t>Records "NA" (HIDE)</t>
  </si>
  <si>
    <t>Records 'N' (HIDE)</t>
  </si>
  <si>
    <t xml:space="preserve">Total Applicable  </t>
  </si>
  <si>
    <t>Total Verified</t>
  </si>
  <si>
    <t>Total Remediated</t>
  </si>
  <si>
    <r>
      <rPr>
        <b/>
        <sz val="10"/>
        <rFont val="Arial"/>
        <family val="2"/>
      </rPr>
      <t xml:space="preserve">AE COMMENTS
</t>
    </r>
    <r>
      <rPr>
        <sz val="10"/>
        <rFont val="Arial"/>
        <family val="2"/>
      </rPr>
      <t>Enter comments for all instances when the requirement is not met ("No" response) or as directed in guidance (red text in comment box).</t>
    </r>
  </si>
  <si>
    <t>Funding Type</t>
  </si>
  <si>
    <t xml:space="preserve">Race </t>
  </si>
  <si>
    <t>Data &amp; Policy (D&amp;P)</t>
  </si>
  <si>
    <t>Not Applicable</t>
  </si>
  <si>
    <t>If “Yes,” identify all administrative functions that are delegated or purchased.</t>
  </si>
  <si>
    <t>D&amp;P Remediation</t>
  </si>
  <si>
    <t>a-AE obtains required documentation.</t>
  </si>
  <si>
    <t>b-AE will no longer delegate or purchase the administrative function(s) to an SCO that provides ID/A Waiver services.</t>
  </si>
  <si>
    <t>c-Other remediation action.</t>
  </si>
  <si>
    <t>a-AE completes monitoring of delegated or purchased administrative function(s).</t>
  </si>
  <si>
    <t>b-AE completes required documentation.</t>
  </si>
  <si>
    <t>Incident Management Training</t>
  </si>
  <si>
    <t>Yes's</t>
  </si>
  <si>
    <t>No's</t>
  </si>
  <si>
    <t>None</t>
  </si>
  <si>
    <t>Investigations conducted by a Department CI</t>
  </si>
  <si>
    <t>Administrative Review of Investigations</t>
  </si>
  <si>
    <t>Certified Investigator Peer Review (CIPR) Process</t>
  </si>
  <si>
    <t>Quality Management and Trend Analysis</t>
  </si>
  <si>
    <t>Data Entry</t>
  </si>
  <si>
    <t>IM Representative Functions</t>
  </si>
  <si>
    <t>Management Review of Incidents</t>
  </si>
  <si>
    <t>Initial Management Reviews:</t>
  </si>
  <si>
    <t>Final Management Reviews:</t>
  </si>
  <si>
    <t>Y</t>
  </si>
  <si>
    <t>N</t>
  </si>
  <si>
    <t>b-Other remediation action.</t>
  </si>
  <si>
    <t>Weekend/Holiday Incident Reviews:</t>
  </si>
  <si>
    <t>The AE completes monitoring of delegated or purchased incident management function(s).</t>
  </si>
  <si>
    <t>a-AE completes monitoring of delegated or purchased IM function(s).</t>
  </si>
  <si>
    <t>a-AE designates a point person.</t>
  </si>
  <si>
    <t>b-AE develops/updates documents or evidence.</t>
  </si>
  <si>
    <t>a-AE develops/modifies a policy.</t>
  </si>
  <si>
    <t>a-AE develops/modifies a protocol.</t>
  </si>
  <si>
    <t>b-AE trains staff on the existing protocol.</t>
  </si>
  <si>
    <t xml:space="preserve">a-AE implements ODP’s Provider risk screening process. </t>
  </si>
  <si>
    <t>b-AE trains staff on the existing policy.</t>
  </si>
  <si>
    <t>Provide details on how the AE is completing their trend analysis.</t>
  </si>
  <si>
    <t>a-AE conducts and documents trend analysis for all incident categories.</t>
  </si>
  <si>
    <t>b-AE develops/modifies a policy.</t>
  </si>
  <si>
    <t>c-AE trains staff on the existing policy.</t>
  </si>
  <si>
    <t>d-Other remediation action.</t>
  </si>
  <si>
    <t>If “No,” identify any areas of the HRC expectations the AE is not implementing per the HRC bulletin.</t>
  </si>
  <si>
    <t>a-AE operates an HRC.</t>
  </si>
  <si>
    <t>The AE engages with the Health Care Quality Unit (HCQU).</t>
  </si>
  <si>
    <t>a-AE engages with the HCQU.</t>
  </si>
  <si>
    <t>Identify instances where the AE has documentation of contact with the SCO regarding PUNS updates needed and the SCO did not take action.</t>
  </si>
  <si>
    <t>a-AE conducts oversight.</t>
  </si>
  <si>
    <t>a-AE develops a process for sharing information.</t>
  </si>
  <si>
    <t>a-AE develops a process to identify prospective individuals for waiver enrollment.</t>
  </si>
  <si>
    <t>b-AE modifies their process.</t>
  </si>
  <si>
    <t>a-AE develops a plan.</t>
  </si>
  <si>
    <t>a-AE completes review of auto approved and authorized ISPs.</t>
  </si>
  <si>
    <t>b-AE develops/modifies a protocol.</t>
  </si>
  <si>
    <t>c-AE trains staff on the existing protocol.</t>
  </si>
  <si>
    <t>If “Yes,” identify the activities the AE completed around competitive integrated employment.</t>
  </si>
  <si>
    <t>a-AE identifies employment SME.</t>
  </si>
  <si>
    <t>a-AE completes fair hearing and appeal activities.</t>
  </si>
  <si>
    <t>a-AE provides documentation that the AWC FMS Provider was qualified in accordance with ODP’s standardized procedures.</t>
  </si>
  <si>
    <t>b-AE must notify ODP for further review and potential action if the required documents are not promptly obtained.</t>
  </si>
  <si>
    <t>c-AE must notify ODP for further review and potential action if the documentation obtained do not result in qualification.</t>
  </si>
  <si>
    <t>a-AE provides documentation that the PROVIDER 1 was qualified in accordance with ODP’s standardized procedures.</t>
  </si>
  <si>
    <t>a-AE provides documentation that the PROVIDER 2 was qualified in accordance with ODP’s standardized procedures.</t>
  </si>
  <si>
    <t>a-AE provides documentation that the CPS Provider was qualified in accordance with ODP’s standardized procedures.</t>
  </si>
  <si>
    <t xml:space="preserve">**The AE uses person-centered performance data in developing the Quality Management Plan (QMP) and its Action Plan. </t>
  </si>
  <si>
    <t>a-AE develops a QMP and its Action Plan using person-centered performance data.</t>
  </si>
  <si>
    <t>b-AE revises QMP and its Action Plan using person-centered performance data.</t>
  </si>
  <si>
    <t xml:space="preserve">b-AE revises QMP and its Action Plan using person-centered performance data. </t>
  </si>
  <si>
    <t>c-AE uses data to assess progress towards achieving identified person-centered goals and target objectives.</t>
  </si>
  <si>
    <t>a-AE develops/modifies a process.</t>
  </si>
  <si>
    <t>b-AE trains staff on the existing process.</t>
  </si>
  <si>
    <r>
      <rPr>
        <sz val="10"/>
        <color rgb="FFFF0000"/>
        <rFont val="Arial"/>
        <family val="2"/>
      </rPr>
      <t>*Complete Training Tracker before selecting response.</t>
    </r>
    <r>
      <rPr>
        <sz val="10"/>
        <color theme="1"/>
        <rFont val="Arial"/>
        <family val="2"/>
      </rPr>
      <t xml:space="preserve">
The AE attends and participates in all trainings that includes AEs as the target audience and/or is relative to the AE’s staff role functions.</t>
    </r>
  </si>
  <si>
    <t>a-AE ensures AE staff complete required training.</t>
  </si>
  <si>
    <t>a-AE provides assistance as needed.</t>
  </si>
  <si>
    <t>Record Review (RR)</t>
  </si>
  <si>
    <t>All Funding</t>
  </si>
  <si>
    <t>RR Remediation</t>
  </si>
  <si>
    <t>a-AE changed practice to work with the individual and their team.</t>
  </si>
  <si>
    <t>0-30 days</t>
  </si>
  <si>
    <t>31-60 days</t>
  </si>
  <si>
    <t>61-90 days</t>
  </si>
  <si>
    <t>over 90 days</t>
  </si>
  <si>
    <t>c-Remediation by exception.</t>
  </si>
  <si>
    <t>If “No,” document how many calendar days past the ARUD the plan was approved.</t>
  </si>
  <si>
    <t>a-AE approves ISP.</t>
  </si>
  <si>
    <t>c-AE trains staff on existing protocol.</t>
  </si>
  <si>
    <t>e-Remediation by exception.</t>
  </si>
  <si>
    <t>If “No,” identify any assessed needs that were not addressed in the ISP.</t>
  </si>
  <si>
    <t>d-Remediation by exception.</t>
  </si>
  <si>
    <t>If “No,” identify what community activities are missing from the ISP.</t>
  </si>
  <si>
    <t>Waiver Funded Only</t>
  </si>
  <si>
    <t>If “No,” identify which services authorized were not consistent with the current ODP service definitions.</t>
  </si>
  <si>
    <t xml:space="preserve">If YES, when: </t>
  </si>
  <si>
    <t>If “Yes,” identify the need(s), the date(s) the need(s) was identified, the service(s), and type of change(s).</t>
  </si>
  <si>
    <t>a-AE provides written notice of Due process rights.</t>
  </si>
  <si>
    <t>Q52 is only applicable to some individuals.</t>
  </si>
  <si>
    <t>a-AE makes referral to OVR.</t>
  </si>
  <si>
    <t>Q53 is only applicable to some individuals.</t>
  </si>
  <si>
    <t>If “No,” identify why the service is not eligible.</t>
  </si>
  <si>
    <t xml:space="preserve">The DP 251 form is complete. </t>
  </si>
  <si>
    <t>a-AE corrects the LOC reevaluation form (DP 251).</t>
  </si>
  <si>
    <t>b-AE completes the LOC reevaluation form (DP 251).</t>
  </si>
  <si>
    <t>c-AE corrects or completes the LOC reevaluation form (DP 251); eligibility criteria was not met.</t>
  </si>
  <si>
    <t>f-Remediation outstanding.</t>
  </si>
  <si>
    <t xml:space="preserve">The DP 251 is timely. </t>
  </si>
  <si>
    <t>If not timely, document how late 
the DP 251 was.</t>
  </si>
  <si>
    <t xml:space="preserve">The medical evaluation includes a recommendation for an ICF/ID or ICF/ORC LOC. </t>
  </si>
  <si>
    <t>b-AE obtains required documentation; eligibility criteria was not met.</t>
  </si>
  <si>
    <t>e-Remediation outstanding.</t>
  </si>
  <si>
    <t xml:space="preserve">The medical evaluation occurs within the 365-day period prior to the QDDP signature on the DP 251. </t>
  </si>
  <si>
    <t xml:space="preserve">The AE used the Waiver reevaluation tool to complete the reevaluation process. </t>
  </si>
  <si>
    <t>a-AE completes the Waiver reevaluation tool.</t>
  </si>
  <si>
    <t>b-AE completes the Waiver reevaluation tool; eligibility criteria was not met.</t>
  </si>
  <si>
    <t>a-AE enters the reevaluation date into HCSIS.</t>
  </si>
  <si>
    <t>d-Remediation outstanding.</t>
  </si>
  <si>
    <t>Non- Waiver Funded Only</t>
  </si>
  <si>
    <t xml:space="preserve">The AE offers choice of Supports Coordination Organizations (SCOs) to the individual/family upon initial enrollment to TSM that includes documenting the offering of choice. </t>
  </si>
  <si>
    <t>a-AE provides the individual with information as required.</t>
  </si>
  <si>
    <t>AE Name:</t>
  </si>
  <si>
    <t>Name of Required Training</t>
  </si>
  <si>
    <t>Required AE Staff</t>
  </si>
  <si>
    <t>Staff
Last Name</t>
  </si>
  <si>
    <t>Staff
First Name</t>
  </si>
  <si>
    <t>Title</t>
  </si>
  <si>
    <t>Date Training was Completed</t>
  </si>
  <si>
    <t> </t>
  </si>
  <si>
    <t>Number of Staff who completed 
Required Training</t>
  </si>
  <si>
    <t>Percent of Required 
Trainings Completed</t>
  </si>
  <si>
    <t xml:space="preserve"> Individual's Name and MCI # from Sample</t>
  </si>
  <si>
    <t>Enrollment Timeframe Applicable</t>
  </si>
  <si>
    <t>Records "N/A" (HIDE)</t>
  </si>
  <si>
    <t>Race</t>
  </si>
  <si>
    <t>Newly Enrolled</t>
  </si>
  <si>
    <t>Date of Waiver Enrollment</t>
  </si>
  <si>
    <t>*The AE provides notification of Due Process Rights at waiver enrollment.</t>
  </si>
  <si>
    <t>a-AE completes LOC determination.</t>
  </si>
  <si>
    <t>b-AE notifies any/all waiver Providers to void incorrect billing.</t>
  </si>
  <si>
    <t>a-AE corrects the LOC form.</t>
  </si>
  <si>
    <t>b-AE completes the LOC form; eligibility criteria was met.</t>
  </si>
  <si>
    <t>c-AE completes the LOC form; eligibility criteria was not met.</t>
  </si>
  <si>
    <t>b-AE corrects the Program Diagnosis in HCSIS.</t>
  </si>
  <si>
    <t>c-AE corrects the LOC determination on DP 250 or completes a DP 251 that specifies correct diagnosis and Program Diagnosis.</t>
  </si>
  <si>
    <t>If “No,” record specific details of reason for noncompliance.</t>
  </si>
  <si>
    <t>*A record contains evidence that the disability occurred during the developmental period which is prior to the individual’s 22nd birthday.</t>
  </si>
  <si>
    <t xml:space="preserve">The AE maintains documentation of financial eligibility for waiver services. </t>
  </si>
  <si>
    <t>If “No,” identify the number of calendar days past 45 calendar days the service(s) started.</t>
  </si>
  <si>
    <t>a-Waiver services are initiated.</t>
  </si>
  <si>
    <t>b-Disenrollment procedures have been initiated as per ODP policies and procedures, and HCSIS amended as appropriate.</t>
  </si>
  <si>
    <t xml:space="preserve">Region: </t>
  </si>
  <si>
    <t>Y/N Questions Tally</t>
  </si>
  <si>
    <t>Record Review Score</t>
  </si>
  <si>
    <t>1Y,2Y,3N,4N,5N/A</t>
  </si>
  <si>
    <t>IF(Questions!E9="1 Yes",100%,IF(Questions!E38="2 Yes",100%,IF(Questions!E38="3 No",0%,IF(Questions!E38="4 No",0%,IF(Questions!E38="5 N/A","N/A","Not Answered")))))</t>
  </si>
  <si>
    <t>Total "Y"</t>
  </si>
  <si>
    <t>% Record Review Tally</t>
  </si>
  <si>
    <t>Total N/A</t>
  </si>
  <si>
    <t>1Y,2N,3N,4N/A</t>
  </si>
  <si>
    <t>IF(Questions!E55="1 Yes",100%,IF(Questions!E55="2 No",0%,IF(Questions!E55="3 No",0%,IF(Questions!E55="4 N/A","N/A","Not Answered"))))</t>
  </si>
  <si>
    <t>Total "NA"</t>
  </si>
  <si>
    <t>Total Q</t>
  </si>
  <si>
    <t>1Y,2N</t>
  </si>
  <si>
    <t>IF(Questions!E63="1 Yes",100%,IF(Questions!E63="2 No",0%, "Not Answered"))</t>
  </si>
  <si>
    <t>17</t>
  </si>
  <si>
    <t>Total "N/A"</t>
  </si>
  <si>
    <t>Total Applicable</t>
  </si>
  <si>
    <t>1Y,2N,3N/A</t>
  </si>
  <si>
    <t>IF(Questions!E73="1 Yes",100%,IF(Questions!E73="2 No",0%,IF(Questions!E73="3 N/A","N/A","Not Answered")))</t>
  </si>
  <si>
    <t>1Y,2N,3N</t>
  </si>
  <si>
    <t>IF(Questions!E73="1 Yes",100%,IF(Questions!E73="2 No",0%,IF(Questions!E73="3 No",0%,"Not Answered")))</t>
  </si>
  <si>
    <t>Score</t>
  </si>
  <si>
    <t>Data &amp; Policy Questions Score</t>
  </si>
  <si>
    <t>Non-Newly Enrolled</t>
  </si>
  <si>
    <t>The AE has an Incident Manager (IM) that is a Certified Investigator (CI).</t>
  </si>
  <si>
    <t>b-AE ensures agency’s Incident Manager obtains CI certificate.</t>
  </si>
  <si>
    <t>a-AE designates a person to fulfill the role of the agency’s Incident Manager.</t>
  </si>
  <si>
    <t>The Incident Manager ensures Certified Investigator Peer Reviews (CIPRs) are conducted on a semi-annual basis.</t>
  </si>
  <si>
    <t>a-The IM Representative ensures CIPRs are completed.</t>
  </si>
  <si>
    <t>The Incident Manager ensures adherence to expectations related to the Incident Management complaint process.</t>
  </si>
  <si>
    <t>a-The AE develops or modifies a complaint policy.</t>
  </si>
  <si>
    <t>The AE follows up on actions taken to address concerns identified through the monitoring process of Incident Management delegated functions.</t>
  </si>
  <si>
    <t>a-The AE follows up on concerns identified through the monitoring process.</t>
  </si>
  <si>
    <t>The AE has a protocol that describes how Multi Year Program Growth Strategy standards and measures are monitored.</t>
  </si>
  <si>
    <t>The AE has a protocol that describes how Utilization Reviews are conducted.</t>
  </si>
  <si>
    <t>The AE has a Prioritization of Urgency of Need for Services (PUNS) protocol.</t>
  </si>
  <si>
    <t>a-AE develops a policy.</t>
  </si>
  <si>
    <t>b-AE modifies a policy.</t>
  </si>
  <si>
    <t>a-The AE completes activities to expand and build Provider capacity.</t>
  </si>
  <si>
    <t>**The AE uses data to assess progress towards achieving person-centered goals and target objectives in the Quality Management Plan (QMP) and its Action Plan.</t>
  </si>
  <si>
    <t>The AE has developed effective target objectives that include all necessary components to increase the likelihood of being successful.</t>
  </si>
  <si>
    <t>If Q60 is yes, the service is eligible for waiver funding.</t>
  </si>
  <si>
    <r>
      <t xml:space="preserve">7. The AE maintains a signed written contract or agreement of any delegated or purchased function related to Incident Management (IM).
</t>
    </r>
    <r>
      <rPr>
        <sz val="10"/>
        <color rgb="FFFF0000"/>
        <rFont val="Arial"/>
        <family val="2"/>
      </rPr>
      <t xml:space="preserve">*If the response is Yes for the IM function being delegated/purchased during review, response for Q7 should not be N/A. </t>
    </r>
    <r>
      <rPr>
        <sz val="10"/>
        <color theme="1"/>
        <rFont val="Arial"/>
        <family val="2"/>
      </rPr>
      <t xml:space="preserve">
Enter name of Agency that performed the delegated/purchased IM function during the review in columns J-M.</t>
    </r>
  </si>
  <si>
    <t>For the IM functions listed below, select "Yes" or "No" to record if the AE delegated or purchased the IM function.
*If the answer is "Yes", answer question 7 (to the right) in columns I-M and enter the name of agency that performed the function.</t>
  </si>
  <si>
    <r>
      <t xml:space="preserve">Questions 1, 11, 12, 13, 21, 32, 34, 39 and 46 are </t>
    </r>
    <r>
      <rPr>
        <b/>
        <sz val="11"/>
        <rFont val="Arial"/>
        <family val="2"/>
      </rPr>
      <t>not</t>
    </r>
    <r>
      <rPr>
        <sz val="11"/>
        <rFont val="Arial"/>
        <family val="2"/>
      </rPr>
      <t xml:space="preserve"> scored and have no remediation actions.</t>
    </r>
  </si>
  <si>
    <t>For question 7, the reviewer selects "Yes" or "No" from the drop-down to record if the AE delegated or purchased the incident management function during the review period.  If answered "Yes", corresponding black cells to the right will turn gold so that question 7 can be answered.  If the reviewer does not see the black cells, make sure the display of the spreadsheet is all the way to the left.</t>
  </si>
  <si>
    <t xml:space="preserve">Question 8 is dependent on the responses of question 7 to function properly.  As instructed above, the cells that are gold need to be answered.  </t>
  </si>
  <si>
    <t>Question 48 is are training question where the reviewer needs to follow the instructions below for the "Training Tracker".</t>
  </si>
  <si>
    <r>
      <t xml:space="preserve">Questions 51, 52, and 58 are </t>
    </r>
    <r>
      <rPr>
        <b/>
        <sz val="11"/>
        <rFont val="Arial"/>
        <family val="2"/>
      </rPr>
      <t>not</t>
    </r>
    <r>
      <rPr>
        <sz val="11"/>
        <rFont val="Arial"/>
        <family val="2"/>
      </rPr>
      <t xml:space="preserve"> scored and have no remediation actions.</t>
    </r>
  </si>
  <si>
    <t>Step 3: The response for required training question 48 in the "Questions" tab will be auto-populated from the information entered into the "Training Tracker" tab. If the response was a "No", the reviewer will select the appropriate "No" response from the drop-down box in cell E214 of the "Questions" tab.</t>
  </si>
  <si>
    <t>1.     In preparation for completing the QA&amp;I Tool, all relevant materials regarding the QA&amp;I Process that are posted on the MyODP Training &amp; Resource Center at https://www.myodp.org should be reviewed.</t>
  </si>
  <si>
    <t>2.     Please send inquiries regarding questions asked in the tool or the QA&amp;I Process to the QA&amp;I Process mailbox at RA-PWQAIProcess@pa.gov.</t>
  </si>
  <si>
    <r>
      <t>3.</t>
    </r>
    <r>
      <rPr>
        <i/>
        <sz val="7"/>
        <color theme="1"/>
        <rFont val="Times New Roman"/>
        <family val="1"/>
      </rPr>
      <t xml:space="preserve">     </t>
    </r>
    <r>
      <rPr>
        <i/>
        <sz val="11"/>
        <color theme="1"/>
        <rFont val="Calibri"/>
        <family val="2"/>
        <scheme val="minor"/>
      </rPr>
      <t xml:space="preserve">If an unreported incident is discovered during the QA&amp;I Process, the incident must be immediately reported in the Enterprise Incident Management (EIM) system according to Incident Management procedures. The AE, SCO and Provider shall ensure the health and welfare of individuals at all times. If any entity determines there is an imminent threat to the health and welfare of the individual, immediate steps should be taken to ensure the health and welfare of the individual and the appropriate regional ODP office should be contacted. Based on circumstances, the entity shall proceed according to the policy established in </t>
    </r>
    <r>
      <rPr>
        <i/>
        <u/>
        <sz val="11"/>
        <color rgb="FF0462C1"/>
        <rFont val="Calibri"/>
        <family val="2"/>
        <scheme val="minor"/>
      </rPr>
      <t>ODP Bulletin #00-21-02</t>
    </r>
    <r>
      <rPr>
        <i/>
        <sz val="11"/>
        <color rgb="FF0462C1"/>
        <rFont val="Calibri"/>
        <family val="2"/>
        <scheme val="minor"/>
      </rPr>
      <t xml:space="preserve"> </t>
    </r>
    <r>
      <rPr>
        <i/>
        <sz val="11"/>
        <color theme="1"/>
        <rFont val="Calibri"/>
        <family val="2"/>
        <scheme val="minor"/>
      </rPr>
      <t>(effective 7/1/21), Incident Management and as determined appropriate by the regional ODP office.</t>
    </r>
  </si>
  <si>
    <r>
      <t>1.</t>
    </r>
    <r>
      <rPr>
        <i/>
        <sz val="7"/>
        <color theme="1"/>
        <rFont val="Times New Roman"/>
        <family val="1"/>
      </rPr>
      <t xml:space="preserve">     </t>
    </r>
    <r>
      <rPr>
        <i/>
        <sz val="11"/>
        <color theme="1"/>
        <rFont val="Calibri"/>
        <family val="2"/>
        <scheme val="minor"/>
      </rPr>
      <t>Prior to responding to a question, the guidance and source documents must be reviewed to understand the requirements and expectations of the topical area(s).</t>
    </r>
  </si>
  <si>
    <r>
      <t>3.</t>
    </r>
    <r>
      <rPr>
        <i/>
        <sz val="7"/>
        <color theme="1"/>
        <rFont val="Times New Roman"/>
        <family val="1"/>
      </rPr>
      <t xml:space="preserve">     </t>
    </r>
    <r>
      <rPr>
        <i/>
        <sz val="11"/>
        <color theme="1"/>
        <rFont val="Calibri"/>
        <family val="2"/>
        <scheme val="minor"/>
      </rPr>
      <t>When applicable, shared source documents are listed first followed by those that are specific to the Intellectual Disability/Autism (ID/A) Waivers or the Adult Autism Waiver (AAW).</t>
    </r>
  </si>
  <si>
    <r>
      <t>4.</t>
    </r>
    <r>
      <rPr>
        <i/>
        <sz val="7"/>
        <color theme="1"/>
        <rFont val="Times New Roman"/>
        <family val="1"/>
      </rPr>
      <t xml:space="preserve">     </t>
    </r>
    <r>
      <rPr>
        <i/>
        <sz val="11"/>
        <color theme="1"/>
        <rFont val="Calibri"/>
        <family val="2"/>
        <scheme val="minor"/>
      </rPr>
      <t>Questions associated to the Centers for Medicare and Medicaid Services (CMS) Performance Measures are marked with an asterisk (*). Questions associated to ODP’s Information Sharing and Advisory Committee (ISAC) recommendations are marked with two asterisks (**).</t>
    </r>
  </si>
  <si>
    <r>
      <t>5.</t>
    </r>
    <r>
      <rPr>
        <i/>
        <sz val="7"/>
        <color theme="1"/>
        <rFont val="Times New Roman"/>
        <family val="1"/>
      </rPr>
      <t xml:space="preserve">     </t>
    </r>
    <r>
      <rPr>
        <i/>
        <sz val="11"/>
        <color theme="1"/>
        <rFont val="Calibri"/>
        <family val="2"/>
        <scheme val="minor"/>
      </rPr>
      <t>Use the QA&amp;I review spreadsheet to capture responses for all applicable questions. For each question, the response option and any required remediation (full reviews only) must be entered into QuestionPro after the review spreadsheet has been completed in its entirety.</t>
    </r>
  </si>
  <si>
    <r>
      <t>6.</t>
    </r>
    <r>
      <rPr>
        <i/>
        <sz val="7"/>
        <color theme="1"/>
        <rFont val="Times New Roman"/>
        <family val="1"/>
      </rPr>
      <t xml:space="preserve">     </t>
    </r>
    <r>
      <rPr>
        <i/>
        <sz val="11"/>
        <color theme="1"/>
        <rFont val="Calibri"/>
        <family val="2"/>
        <scheme val="minor"/>
      </rPr>
      <t>Comments will be mandatory for all instances when the requirement is not met (“No” response) or as directed in the guidance. When a question</t>
    </r>
  </si>
  <si>
    <t>requires specific information to be documented, “COMMENT NEEDED” is stated in the guidance.</t>
  </si>
  <si>
    <r>
      <t>7.</t>
    </r>
    <r>
      <rPr>
        <i/>
        <sz val="7"/>
        <color theme="1"/>
        <rFont val="Times New Roman"/>
        <family val="1"/>
      </rPr>
      <t xml:space="preserve">     </t>
    </r>
    <r>
      <rPr>
        <i/>
        <sz val="11"/>
        <color theme="1"/>
        <rFont val="Calibri"/>
        <family val="2"/>
        <scheme val="minor"/>
      </rPr>
      <t>When the requirement is not met for a QA&amp;I question, ODP expects that remediation will occur within 30 days of discovery unless there are concerns for health and safety where remediation must occur immediately. For full reviews, all documentation to validate remediation activities must be submitted to the appropriate QA&amp;I Lead.</t>
    </r>
  </si>
  <si>
    <r>
      <t>8.</t>
    </r>
    <r>
      <rPr>
        <i/>
        <sz val="7"/>
        <color theme="1"/>
        <rFont val="Times New Roman"/>
        <family val="1"/>
      </rPr>
      <t xml:space="preserve">     </t>
    </r>
    <r>
      <rPr>
        <i/>
        <sz val="11"/>
        <color theme="1"/>
        <rFont val="Calibri"/>
        <family val="2"/>
        <scheme val="minor"/>
      </rPr>
      <t>For self–assessments, the entity must retain all related documentation, including policy &amp; procedure documentation, training curriculum, records, and other training documentation as well as documentation associated with service/supports delivery.</t>
    </r>
  </si>
  <si>
    <r>
      <t>9.</t>
    </r>
    <r>
      <rPr>
        <i/>
        <sz val="7"/>
        <color theme="1"/>
        <rFont val="Times New Roman"/>
        <family val="1"/>
      </rPr>
      <t xml:space="preserve">     </t>
    </r>
    <r>
      <rPr>
        <i/>
        <sz val="11"/>
        <color theme="1"/>
        <rFont val="Calibri"/>
        <family val="2"/>
        <scheme val="minor"/>
      </rPr>
      <t>For full reviews, the entity must provide all requested documentation, including policy &amp; procedure documentation, training curriculum, records, and other training documentation as well as documentation associated with service/supports delivery. If this documentation is received more than 24-business hours after the conference, the documentation is considered remediation, not discovery.</t>
    </r>
  </si>
  <si>
    <r>
      <t>10.</t>
    </r>
    <r>
      <rPr>
        <i/>
        <sz val="7"/>
        <color theme="1"/>
        <rFont val="Times New Roman"/>
        <family val="1"/>
      </rPr>
      <t xml:space="preserve">  </t>
    </r>
    <r>
      <rPr>
        <i/>
        <sz val="11"/>
        <color theme="1"/>
        <rFont val="Calibri"/>
        <family val="2"/>
        <scheme val="minor"/>
      </rPr>
      <t>Questions labeled as exploratory are intended to encourage discussion while identifying “promising practices” that will in the future be supported</t>
    </r>
  </si>
  <si>
    <t>by specific criteria. ODP incorporates these questions to ensure entities have opportunities to begin moving practices in these directions.</t>
  </si>
  <si>
    <r>
      <t>·</t>
    </r>
    <r>
      <rPr>
        <sz val="7"/>
        <color theme="1"/>
        <rFont val="Times New Roman"/>
        <family val="1"/>
      </rPr>
      <t xml:space="preserve">  </t>
    </r>
    <r>
      <rPr>
        <sz val="9.5"/>
        <color theme="1"/>
        <rFont val="Calibri"/>
        <family val="2"/>
        <scheme val="minor"/>
      </rPr>
      <t>Select the organization’s name.</t>
    </r>
  </si>
  <si>
    <r>
      <t>·</t>
    </r>
    <r>
      <rPr>
        <sz val="7"/>
        <color theme="1"/>
        <rFont val="Times New Roman"/>
        <family val="1"/>
      </rPr>
      <t xml:space="preserve">  </t>
    </r>
    <r>
      <rPr>
        <sz val="9.5"/>
        <color theme="1"/>
        <rFont val="Calibri"/>
        <family val="2"/>
        <scheme val="minor"/>
      </rPr>
      <t>Select the appropriate region for the AE from the drop-down list.</t>
    </r>
  </si>
  <si>
    <r>
      <t>·</t>
    </r>
    <r>
      <rPr>
        <sz val="7"/>
        <color theme="1"/>
        <rFont val="Times New Roman"/>
        <family val="1"/>
      </rPr>
      <t xml:space="preserve">  </t>
    </r>
    <r>
      <rPr>
        <sz val="9.5"/>
        <color theme="1"/>
        <rFont val="Calibri"/>
        <family val="2"/>
        <scheme val="minor"/>
      </rPr>
      <t>Contact Name (First &amp; Last Name)</t>
    </r>
  </si>
  <si>
    <r>
      <t>·</t>
    </r>
    <r>
      <rPr>
        <sz val="7"/>
        <color theme="1"/>
        <rFont val="Times New Roman"/>
        <family val="1"/>
      </rPr>
      <t xml:space="preserve">  </t>
    </r>
    <r>
      <rPr>
        <sz val="9.5"/>
        <color theme="1"/>
        <rFont val="Calibri"/>
        <family val="2"/>
        <scheme val="minor"/>
      </rPr>
      <t>Contact Telephone Number</t>
    </r>
  </si>
  <si>
    <r>
      <t>·</t>
    </r>
    <r>
      <rPr>
        <sz val="7"/>
        <color theme="1"/>
        <rFont val="Times New Roman"/>
        <family val="1"/>
      </rPr>
      <t xml:space="preserve">  </t>
    </r>
    <r>
      <rPr>
        <sz val="9.5"/>
        <color theme="1"/>
        <rFont val="Calibri"/>
        <family val="2"/>
        <scheme val="minor"/>
      </rPr>
      <t>Contact Email Address</t>
    </r>
  </si>
  <si>
    <r>
      <t>·</t>
    </r>
    <r>
      <rPr>
        <sz val="7"/>
        <color theme="1"/>
        <rFont val="Times New Roman"/>
        <family val="1"/>
      </rPr>
      <t xml:space="preserve">  </t>
    </r>
    <r>
      <rPr>
        <sz val="9.5"/>
        <color theme="1"/>
        <rFont val="Calibri"/>
        <family val="2"/>
        <scheme val="minor"/>
      </rPr>
      <t>Enter the contact information for the person who is entering the data into QuestionPro.</t>
    </r>
  </si>
  <si>
    <r>
      <t>·</t>
    </r>
    <r>
      <rPr>
        <sz val="7"/>
        <color theme="1"/>
        <rFont val="Times New Roman"/>
        <family val="1"/>
      </rPr>
      <t xml:space="preserve">  </t>
    </r>
    <r>
      <rPr>
        <sz val="9.5"/>
        <color theme="1"/>
        <rFont val="Calibri"/>
        <family val="2"/>
        <scheme val="minor"/>
      </rPr>
      <t>The reviewer will determine if the AE delegates or purchases any administrative functions.</t>
    </r>
  </si>
  <si>
    <r>
      <t>o</t>
    </r>
    <r>
      <rPr>
        <sz val="7"/>
        <color theme="1"/>
        <rFont val="Times New Roman"/>
        <family val="1"/>
      </rPr>
      <t xml:space="preserve">  </t>
    </r>
    <r>
      <rPr>
        <sz val="9.5"/>
        <color theme="1"/>
        <rFont val="Calibri"/>
        <family val="2"/>
        <scheme val="minor"/>
      </rPr>
      <t>Administrative functions are not permitted to be delegated to an SCO that provides ID/A Waiver services.</t>
    </r>
  </si>
  <si>
    <r>
      <t>·</t>
    </r>
    <r>
      <rPr>
        <sz val="7"/>
        <color theme="1"/>
        <rFont val="Times New Roman"/>
        <family val="1"/>
      </rPr>
      <t xml:space="preserve">  </t>
    </r>
    <r>
      <rPr>
        <sz val="9.5"/>
        <color theme="1"/>
        <rFont val="Calibri"/>
        <family val="2"/>
        <scheme val="minor"/>
      </rPr>
      <t>The reviewer will verify the existence of any written subcontract(s) or agreements(s) (and any amendments to contracts or agreements) related to delegated or purchased administrative functions.</t>
    </r>
  </si>
  <si>
    <t>COMMENT NEEDED – If “Yes,” identify all administrative functions</t>
  </si>
  <si>
    <t>that are delegated or purchased.</t>
  </si>
  <si>
    <t>1.(Yes) There is a written subcontract(s) or agreement(s) for all delegated or purchased administrative functions.</t>
  </si>
  <si>
    <t>2.(No) The AE delegated or purchased administrative function(s) to an SCO that provides ID/A Waiver services.</t>
  </si>
  <si>
    <t>3.(No) There is not a written subcontract(s) or agreement(s) for any delegated or purchased administrative functions.</t>
  </si>
  <si>
    <r>
      <t xml:space="preserve">4. </t>
    </r>
    <r>
      <rPr>
        <sz val="9.5"/>
        <color theme="1"/>
        <rFont val="Calibri"/>
        <family val="2"/>
        <scheme val="minor"/>
      </rPr>
      <t>(N/A) The AE does not delegate or purchase any administrative functions.</t>
    </r>
  </si>
  <si>
    <r>
      <t>·</t>
    </r>
    <r>
      <rPr>
        <sz val="7"/>
        <color theme="1"/>
        <rFont val="Times New Roman"/>
        <family val="1"/>
      </rPr>
      <t xml:space="preserve">  </t>
    </r>
    <r>
      <rPr>
        <sz val="9.5"/>
        <color theme="1"/>
        <rFont val="Calibri"/>
        <family val="2"/>
        <scheme val="minor"/>
      </rPr>
      <t>The AE obtains and submits written documentation of delegated or purchased administrative function(s).</t>
    </r>
  </si>
  <si>
    <r>
      <t>·</t>
    </r>
    <r>
      <rPr>
        <sz val="7"/>
        <color theme="1"/>
        <rFont val="Times New Roman"/>
        <family val="1"/>
      </rPr>
      <t xml:space="preserve">  </t>
    </r>
    <r>
      <rPr>
        <sz val="9.5"/>
        <color theme="1"/>
        <rFont val="Calibri"/>
        <family val="2"/>
        <scheme val="minor"/>
      </rPr>
      <t>The AE chooses the appropriate time frame from the drop down.</t>
    </r>
  </si>
  <si>
    <r>
      <t>·</t>
    </r>
    <r>
      <rPr>
        <sz val="7"/>
        <color theme="1"/>
        <rFont val="Times New Roman"/>
        <family val="1"/>
      </rPr>
      <t xml:space="preserve">  </t>
    </r>
    <r>
      <rPr>
        <sz val="9.5"/>
        <color theme="1"/>
        <rFont val="Calibri"/>
        <family val="2"/>
        <scheme val="minor"/>
      </rPr>
      <t>The AE calculates the number of days between the notification date to the AE and the remediation action date.</t>
    </r>
  </si>
  <si>
    <r>
      <t>·</t>
    </r>
    <r>
      <rPr>
        <sz val="7"/>
        <color theme="1"/>
        <rFont val="Times New Roman"/>
        <family val="1"/>
      </rPr>
      <t xml:space="preserve">  </t>
    </r>
    <r>
      <rPr>
        <sz val="9.5"/>
        <color theme="1"/>
        <rFont val="Calibri"/>
        <family val="2"/>
        <scheme val="minor"/>
      </rPr>
      <t>The AE will no longer delegate or purchase the administrative function(s) to an SCO that provides ID/A Waiver services and submits verification of this action.</t>
    </r>
  </si>
  <si>
    <r>
      <t>·</t>
    </r>
    <r>
      <rPr>
        <sz val="7"/>
        <color theme="1"/>
        <rFont val="Times New Roman"/>
        <family val="1"/>
      </rPr>
      <t xml:space="preserve">  </t>
    </r>
    <r>
      <rPr>
        <sz val="9.5"/>
        <color theme="1"/>
        <rFont val="Calibri"/>
        <family val="2"/>
        <scheme val="minor"/>
      </rPr>
      <t>The AE will complete the delegated or purchased administrative function(s) on their own or the AE will delegate or purchase administrative functions to an entity that does not provide SCO ID/A Waiver services.</t>
    </r>
  </si>
  <si>
    <r>
      <t>·</t>
    </r>
    <r>
      <rPr>
        <sz val="7"/>
        <color theme="1"/>
        <rFont val="Times New Roman"/>
        <family val="1"/>
      </rPr>
      <t xml:space="preserve">  </t>
    </r>
    <r>
      <rPr>
        <sz val="9.5"/>
        <color theme="1"/>
        <rFont val="Calibri"/>
        <family val="2"/>
        <scheme val="minor"/>
      </rPr>
      <t>The AE submits documentation as appropriate.</t>
    </r>
  </si>
  <si>
    <r>
      <t>·</t>
    </r>
    <r>
      <rPr>
        <sz val="7"/>
        <color theme="1"/>
        <rFont val="Times New Roman"/>
        <family val="1"/>
      </rPr>
      <t xml:space="preserve">  </t>
    </r>
    <r>
      <rPr>
        <sz val="9.5"/>
        <color theme="1"/>
        <rFont val="Calibri"/>
        <family val="2"/>
        <scheme val="minor"/>
      </rPr>
      <t>The AE submits documentation of “other” remediation actions</t>
    </r>
  </si>
  <si>
    <t>taken to comply with the requirements.</t>
  </si>
  <si>
    <r>
      <t>·</t>
    </r>
    <r>
      <rPr>
        <sz val="7"/>
        <color theme="1"/>
        <rFont val="Times New Roman"/>
        <family val="1"/>
      </rPr>
      <t xml:space="preserve">  </t>
    </r>
    <r>
      <rPr>
        <sz val="9.5"/>
        <color theme="1"/>
        <rFont val="Calibri"/>
        <family val="2"/>
        <scheme val="minor"/>
      </rPr>
      <t>The AE enters the REMEDIATION ACTION taken in the comment field.</t>
    </r>
  </si>
  <si>
    <r>
      <t>·</t>
    </r>
    <r>
      <rPr>
        <sz val="7"/>
        <color theme="1"/>
        <rFont val="Times New Roman"/>
        <family val="1"/>
      </rPr>
      <t xml:space="preserve">  </t>
    </r>
    <r>
      <rPr>
        <sz val="9.5"/>
        <color theme="1"/>
        <rFont val="Calibri"/>
        <family val="2"/>
        <scheme val="minor"/>
      </rPr>
      <t>The reviewer determines if the AE completes monitoring for delegated or purchased administrative functions.</t>
    </r>
  </si>
  <si>
    <r>
      <t>·</t>
    </r>
    <r>
      <rPr>
        <sz val="7"/>
        <color theme="1"/>
        <rFont val="Times New Roman"/>
        <family val="1"/>
      </rPr>
      <t xml:space="preserve">  </t>
    </r>
    <r>
      <rPr>
        <sz val="9.5"/>
        <color theme="1"/>
        <rFont val="Calibri"/>
        <family val="2"/>
        <scheme val="minor"/>
      </rPr>
      <t>Monitoring documentation should include at a minimum:</t>
    </r>
  </si>
  <si>
    <r>
      <t>o</t>
    </r>
    <r>
      <rPr>
        <sz val="7"/>
        <color theme="1"/>
        <rFont val="Times New Roman"/>
        <family val="1"/>
      </rPr>
      <t xml:space="preserve">  </t>
    </r>
    <r>
      <rPr>
        <sz val="9.5"/>
        <color theme="1"/>
        <rFont val="Calibri"/>
        <family val="2"/>
        <scheme val="minor"/>
      </rPr>
      <t>A method to verify compliance with written Policies, Procedures, Departmental Decisions, state and federal laws and regulations and the requirements to the function purchased/delegated.</t>
    </r>
  </si>
  <si>
    <r>
      <t>o</t>
    </r>
    <r>
      <rPr>
        <sz val="7"/>
        <color theme="1"/>
        <rFont val="Times New Roman"/>
        <family val="1"/>
      </rPr>
      <t xml:space="preserve">  </t>
    </r>
    <r>
      <rPr>
        <sz val="9.5"/>
        <color theme="1"/>
        <rFont val="Calibri"/>
        <family val="2"/>
        <scheme val="minor"/>
      </rPr>
      <t>The frequency of monitoring by the AE.</t>
    </r>
  </si>
  <si>
    <r>
      <t>o</t>
    </r>
    <r>
      <rPr>
        <sz val="7"/>
        <color theme="1"/>
        <rFont val="Times New Roman"/>
        <family val="1"/>
      </rPr>
      <t xml:space="preserve">  </t>
    </r>
    <r>
      <rPr>
        <sz val="9.5"/>
        <color theme="1"/>
        <rFont val="Calibri"/>
        <family val="2"/>
        <scheme val="minor"/>
      </rPr>
      <t>The staff position/titles responsible for the monitoring.</t>
    </r>
  </si>
  <si>
    <r>
      <t>·</t>
    </r>
    <r>
      <rPr>
        <sz val="7"/>
        <color theme="1"/>
        <rFont val="Times New Roman"/>
        <family val="1"/>
      </rPr>
      <t xml:space="preserve">   </t>
    </r>
    <r>
      <rPr>
        <sz val="9.5"/>
        <color theme="1"/>
        <rFont val="Calibri"/>
        <family val="2"/>
        <scheme val="minor"/>
      </rPr>
      <t>Exclude the review of delegated or purchased incident management functions.</t>
    </r>
  </si>
  <si>
    <t>1.(Yes) The AE completes monitoring of delegated or purchased administrative function(s) and has written documentation of all the listed requirements.</t>
  </si>
  <si>
    <t>2.(No) The AE completes monitoring of delegated or purchased administrative function(s) but did not have written documentation of all the listed requirements.</t>
  </si>
  <si>
    <t>3.(No) The AE did not complete monitoring of delegated or purchased administrative</t>
  </si>
  <si>
    <r>
      <t>·</t>
    </r>
    <r>
      <rPr>
        <sz val="7"/>
        <color theme="1"/>
        <rFont val="Times New Roman"/>
        <family val="1"/>
      </rPr>
      <t xml:space="preserve">  </t>
    </r>
    <r>
      <rPr>
        <sz val="9.5"/>
        <color theme="1"/>
        <rFont val="Calibri"/>
        <family val="2"/>
        <scheme val="minor"/>
      </rPr>
      <t>AE OA, Section 3.1</t>
    </r>
  </si>
  <si>
    <t>4.(N/A) The AE does not delegate or purchase any administrative functions.</t>
  </si>
  <si>
    <r>
      <t>·</t>
    </r>
    <r>
      <rPr>
        <sz val="7"/>
        <color theme="1"/>
        <rFont val="Times New Roman"/>
        <family val="1"/>
      </rPr>
      <t xml:space="preserve">  </t>
    </r>
    <r>
      <rPr>
        <sz val="9.5"/>
        <color theme="1"/>
        <rFont val="Calibri"/>
        <family val="2"/>
        <scheme val="minor"/>
      </rPr>
      <t>The AE completes monitoring of delegated or purchased administrative function(s) and all requirements were met.</t>
    </r>
  </si>
  <si>
    <t>3b.</t>
  </si>
  <si>
    <r>
      <t>·</t>
    </r>
    <r>
      <rPr>
        <sz val="7"/>
        <color theme="1"/>
        <rFont val="Times New Roman"/>
        <family val="1"/>
      </rPr>
      <t xml:space="preserve">  </t>
    </r>
    <r>
      <rPr>
        <sz val="9.5"/>
        <color theme="1"/>
        <rFont val="Calibri"/>
        <family val="2"/>
        <scheme val="minor"/>
      </rPr>
      <t>The AE completes documentation of completed monitoring of delegated or purchased administrative function(s) that meets all requirements.</t>
    </r>
  </si>
  <si>
    <t>3c.</t>
  </si>
  <si>
    <r>
      <t>·</t>
    </r>
    <r>
      <rPr>
        <sz val="7"/>
        <color theme="1"/>
        <rFont val="Times New Roman"/>
        <family val="1"/>
      </rPr>
      <t xml:space="preserve">  </t>
    </r>
    <r>
      <rPr>
        <sz val="9.5"/>
        <color theme="1"/>
        <rFont val="Calibri"/>
        <family val="2"/>
        <scheme val="minor"/>
      </rPr>
      <t>The reviewer will determine if the AE has designated a person who is fulfilling the role of the agency’s Incident Manager (IM), through verification of evidence provided, including but not limited to a current organizational chart or designation by position description. The evidence provided shall include the date of which the person began fulfilling the role of the Incident Manager.</t>
    </r>
  </si>
  <si>
    <r>
      <t>o</t>
    </r>
    <r>
      <rPr>
        <sz val="7"/>
        <color theme="1"/>
        <rFont val="Times New Roman"/>
        <family val="1"/>
      </rPr>
      <t xml:space="preserve">    </t>
    </r>
    <r>
      <rPr>
        <sz val="9.5"/>
        <color theme="1"/>
        <rFont val="Calibri"/>
        <family val="2"/>
        <scheme val="minor"/>
      </rPr>
      <t>The reviewer will determine if the IM has a current CI certificate.</t>
    </r>
  </si>
  <si>
    <r>
      <t>o</t>
    </r>
    <r>
      <rPr>
        <sz val="7"/>
        <color theme="1"/>
        <rFont val="Times New Roman"/>
        <family val="1"/>
      </rPr>
      <t xml:space="preserve">    </t>
    </r>
    <r>
      <rPr>
        <sz val="9.5"/>
        <color theme="1"/>
        <rFont val="Calibri"/>
        <family val="2"/>
        <scheme val="minor"/>
      </rPr>
      <t>The reviewer will compare the date the IM assumed their role as the IM with the current date the IM obtained their certificate.</t>
    </r>
  </si>
  <si>
    <r>
      <t>o</t>
    </r>
    <r>
      <rPr>
        <sz val="7"/>
        <color theme="1"/>
        <rFont val="Times New Roman"/>
        <family val="1"/>
      </rPr>
      <t xml:space="preserve">  </t>
    </r>
    <r>
      <rPr>
        <sz val="9.5"/>
        <color theme="1"/>
        <rFont val="Calibri"/>
        <family val="2"/>
        <scheme val="minor"/>
      </rPr>
      <t>IMs have 12 months from the date of assuming their role as IM to complete and pass the ODP CI training.</t>
    </r>
  </si>
  <si>
    <t>1.(Yes) There is evidence that the AE has an IM that is a CI, or the IM assumed their role less than 12 months ago.</t>
  </si>
  <si>
    <t>2.(No) There is no evidence that the AE has an Incident Manager.</t>
  </si>
  <si>
    <t>3.(No) The Incident Manager did not have a CI certificate within the required timeframe.</t>
  </si>
  <si>
    <r>
      <t>·</t>
    </r>
    <r>
      <rPr>
        <sz val="7"/>
        <color theme="1"/>
        <rFont val="Times New Roman"/>
        <family val="1"/>
      </rPr>
      <t xml:space="preserve">  </t>
    </r>
    <r>
      <rPr>
        <sz val="9.5"/>
        <color theme="1"/>
        <rFont val="Calibri"/>
        <family val="2"/>
        <scheme val="minor"/>
      </rPr>
      <t>IM Bulletin 00-21-02 IV.g</t>
    </r>
  </si>
  <si>
    <t>AE designates a person to fulfill the role of the agency’s Incident Manager.</t>
  </si>
  <si>
    <r>
      <t>·</t>
    </r>
    <r>
      <rPr>
        <sz val="7"/>
        <color theme="1"/>
        <rFont val="Times New Roman"/>
        <family val="1"/>
      </rPr>
      <t xml:space="preserve">  </t>
    </r>
    <r>
      <rPr>
        <sz val="9.5"/>
        <color theme="1"/>
        <rFont val="Calibri"/>
        <family val="2"/>
        <scheme val="minor"/>
      </rPr>
      <t>The AE submits evidence that identifies the agency’s Incident Manager.</t>
    </r>
  </si>
  <si>
    <r>
      <t>·</t>
    </r>
    <r>
      <rPr>
        <sz val="7"/>
        <color theme="1"/>
        <rFont val="Times New Roman"/>
        <family val="1"/>
      </rPr>
      <t xml:space="preserve">  </t>
    </r>
    <r>
      <rPr>
        <sz val="9.5"/>
        <color theme="1"/>
        <rFont val="Calibri"/>
        <family val="2"/>
        <scheme val="minor"/>
      </rPr>
      <t>The AE will ensure the designated Incident Manager obtains CI certificate within 12 months. </t>
    </r>
  </si>
  <si>
    <t>If yes, when:</t>
  </si>
  <si>
    <t>AE ensures agency’s Incident Manager obtains CI certificate.</t>
  </si>
  <si>
    <r>
      <t>·</t>
    </r>
    <r>
      <rPr>
        <sz val="7"/>
        <color theme="1"/>
        <rFont val="Times New Roman"/>
        <family val="1"/>
      </rPr>
      <t xml:space="preserve">  </t>
    </r>
    <r>
      <rPr>
        <sz val="9.5"/>
        <color theme="1"/>
        <rFont val="Calibri"/>
        <family val="2"/>
        <scheme val="minor"/>
      </rPr>
      <t>The AE enrolls the designated Incident Manager in an upcoming CI course. </t>
    </r>
  </si>
  <si>
    <r>
      <t>·</t>
    </r>
    <r>
      <rPr>
        <sz val="7"/>
        <color theme="1"/>
        <rFont val="Times New Roman"/>
        <family val="1"/>
      </rPr>
      <t xml:space="preserve">  </t>
    </r>
    <r>
      <rPr>
        <sz val="9.5"/>
        <color theme="1"/>
        <rFont val="Calibri"/>
        <family val="2"/>
        <scheme val="minor"/>
      </rPr>
      <t>The AE submits documentation of enrollment and completed CI certificate as appropriate.</t>
    </r>
  </si>
  <si>
    <t>4c.</t>
  </si>
  <si>
    <r>
      <t>·</t>
    </r>
    <r>
      <rPr>
        <sz val="7"/>
        <color theme="1"/>
        <rFont val="Times New Roman"/>
        <family val="1"/>
      </rPr>
      <t xml:space="preserve">  </t>
    </r>
    <r>
      <rPr>
        <sz val="9.5"/>
        <color theme="1"/>
        <rFont val="Calibri"/>
        <family val="2"/>
        <scheme val="minor"/>
      </rPr>
      <t>The AE submits documentation of “other” remediation actions taken to comply with the requirements. </t>
    </r>
  </si>
  <si>
    <r>
      <t>·</t>
    </r>
    <r>
      <rPr>
        <sz val="7"/>
        <color theme="1"/>
        <rFont val="Times New Roman"/>
        <family val="1"/>
      </rPr>
      <t xml:space="preserve">  </t>
    </r>
    <r>
      <rPr>
        <sz val="9.5"/>
        <color theme="1"/>
        <rFont val="Calibri"/>
        <family val="2"/>
        <scheme val="minor"/>
      </rPr>
      <t>The reviewer will determine if the Incident Manager ensures CIPRs are conducted on a semi-annual basis.</t>
    </r>
  </si>
  <si>
    <t>1.(Yes) The Incident Manager ensured Certified Investigator Peer Reviews (CIPRs) were conducted on a semi-annual basis.</t>
  </si>
  <si>
    <t>2.(No) There is no evidence that the Incident Manager ensured Certified Investigator Peer Reviews (CIPRs) were conducted on a semi-annual basis. </t>
  </si>
  <si>
    <t>3.(N/A) No new investigations conducted during the review period.</t>
  </si>
  <si>
    <r>
      <t>·</t>
    </r>
    <r>
      <rPr>
        <sz val="7"/>
        <color theme="1"/>
        <rFont val="Times New Roman"/>
        <family val="1"/>
      </rPr>
      <t xml:space="preserve">  </t>
    </r>
    <r>
      <rPr>
        <sz val="9.5"/>
        <color theme="1"/>
        <rFont val="Calibri"/>
        <family val="2"/>
        <scheme val="minor"/>
      </rPr>
      <t>ODP Certified Investigator Peer Review (CIPR) Manual, 2023 Version 4.0</t>
    </r>
  </si>
  <si>
    <r>
      <t>·</t>
    </r>
    <r>
      <rPr>
        <sz val="7"/>
        <color theme="1"/>
        <rFont val="Times New Roman"/>
        <family val="1"/>
      </rPr>
      <t xml:space="preserve">  </t>
    </r>
    <r>
      <rPr>
        <sz val="9.5"/>
        <color theme="1"/>
        <rFont val="Calibri"/>
        <family val="2"/>
        <scheme val="minor"/>
      </rPr>
      <t xml:space="preserve">Bulletin 00-21-02, </t>
    </r>
    <r>
      <rPr>
        <i/>
        <sz val="9.5"/>
        <color theme="1"/>
        <rFont val="Calibri"/>
        <family val="2"/>
        <scheme val="minor"/>
      </rPr>
      <t>Incident Management</t>
    </r>
    <r>
      <rPr>
        <sz val="9.5"/>
        <color theme="1"/>
        <rFont val="Calibri"/>
        <family val="2"/>
        <scheme val="minor"/>
      </rPr>
      <t> </t>
    </r>
  </si>
  <si>
    <t>The IM Representative ensures CIPRs are completed.</t>
  </si>
  <si>
    <r>
      <t>·</t>
    </r>
    <r>
      <rPr>
        <sz val="7"/>
        <color theme="1"/>
        <rFont val="Times New Roman"/>
        <family val="1"/>
      </rPr>
      <t xml:space="preserve">  </t>
    </r>
    <r>
      <rPr>
        <sz val="9.5"/>
        <color theme="1"/>
        <rFont val="Calibri"/>
        <family val="2"/>
        <scheme val="minor"/>
      </rPr>
      <t>The Incident Manager completes or ensures completion of CIPRs per the standardized process outlined in the ODP CIPR Manual.</t>
    </r>
  </si>
  <si>
    <r>
      <t>·</t>
    </r>
    <r>
      <rPr>
        <sz val="9.5"/>
        <color theme="1"/>
        <rFont val="Calibri"/>
        <family val="2"/>
        <scheme val="minor"/>
      </rPr>
      <t xml:space="preserve"> The AE chooses the appropriate time frame from the drop down.</t>
    </r>
  </si>
  <si>
    <r>
      <t>·</t>
    </r>
    <r>
      <rPr>
        <sz val="7"/>
        <color theme="1"/>
        <rFont val="Times New Roman"/>
        <family val="1"/>
      </rPr>
      <t xml:space="preserve">  </t>
    </r>
    <r>
      <rPr>
        <sz val="9.5"/>
        <color theme="1"/>
        <rFont val="Calibri"/>
        <family val="2"/>
        <scheme val="minor"/>
      </rPr>
      <t>The reviewer will determine if any complaints related to the IM Process were received by the AE. </t>
    </r>
  </si>
  <si>
    <r>
      <t>·</t>
    </r>
    <r>
      <rPr>
        <sz val="7"/>
        <color theme="1"/>
        <rFont val="Times New Roman"/>
        <family val="1"/>
      </rPr>
      <t xml:space="preserve">  </t>
    </r>
    <r>
      <rPr>
        <sz val="9.5"/>
        <color theme="1"/>
        <rFont val="Calibri"/>
        <family val="2"/>
        <scheme val="minor"/>
      </rPr>
      <t>The reviewer will determine if the Incident Manager adheres to the Incident Management Complaint Process requirements that include a timely response to complaints provided to the individual/complainant in the communication method preferred by the individual/complainant.</t>
    </r>
  </si>
  <si>
    <t>1.(Yes) There is evidence that the AE’s response was timely and delivered in the communication method preferred by the individual/complainant.</t>
  </si>
  <si>
    <t>2.(No) There is no evidence that the AE’s response was timely and delivered in the communication method preferred by the individual/complainant.</t>
  </si>
  <si>
    <t>3.(N/A) No complaints received during the review period.</t>
  </si>
  <si>
    <r>
      <t>·</t>
    </r>
    <r>
      <rPr>
        <sz val="7"/>
        <color theme="1"/>
        <rFont val="Times New Roman"/>
        <family val="1"/>
      </rPr>
      <t xml:space="preserve">  </t>
    </r>
    <r>
      <rPr>
        <sz val="9.5"/>
        <color theme="1"/>
        <rFont val="Calibri"/>
        <family val="2"/>
        <scheme val="minor"/>
      </rPr>
      <t>1915(c) HCBS Waiver</t>
    </r>
  </si>
  <si>
    <r>
      <t>·</t>
    </r>
    <r>
      <rPr>
        <sz val="7"/>
        <color theme="1"/>
        <rFont val="Times New Roman"/>
        <family val="1"/>
      </rPr>
      <t xml:space="preserve">  </t>
    </r>
    <r>
      <rPr>
        <sz val="9.5"/>
        <color theme="1"/>
        <rFont val="Calibri"/>
        <family val="2"/>
        <scheme val="minor"/>
      </rPr>
      <t xml:space="preserve">Bulletin 00-21-02, </t>
    </r>
    <r>
      <rPr>
        <i/>
        <sz val="9.5"/>
        <color theme="1"/>
        <rFont val="Calibri"/>
        <family val="2"/>
        <scheme val="minor"/>
      </rPr>
      <t>Incident Management</t>
    </r>
  </si>
  <si>
    <t>The AE develops or modifies a complaint policy.</t>
  </si>
  <si>
    <r>
      <t>·</t>
    </r>
    <r>
      <rPr>
        <sz val="7"/>
        <color theme="1"/>
        <rFont val="Times New Roman"/>
        <family val="1"/>
      </rPr>
      <t xml:space="preserve">  </t>
    </r>
    <r>
      <rPr>
        <sz val="9.5"/>
        <color theme="1"/>
        <rFont val="Calibri"/>
        <family val="2"/>
        <scheme val="minor"/>
      </rPr>
      <t>The AE develops/modifies and submits a policy that ensures the AE conducts and documents a trend analysis for all incident categories.</t>
    </r>
  </si>
  <si>
    <r>
      <t>·</t>
    </r>
    <r>
      <rPr>
        <sz val="7"/>
        <color theme="1"/>
        <rFont val="Times New Roman"/>
        <family val="1"/>
      </rPr>
      <t xml:space="preserve">  </t>
    </r>
    <r>
      <rPr>
        <sz val="9.5"/>
        <color theme="1"/>
        <rFont val="Calibri"/>
        <family val="2"/>
        <scheme val="minor"/>
      </rPr>
      <t>The AE trains staff on the developed/modified policy and submits verification of training. </t>
    </r>
  </si>
  <si>
    <r>
      <t>·</t>
    </r>
    <r>
      <rPr>
        <sz val="7"/>
        <color theme="1"/>
        <rFont val="Times New Roman"/>
        <family val="1"/>
      </rPr>
      <t xml:space="preserve">  </t>
    </r>
    <r>
      <rPr>
        <sz val="9.5"/>
        <color theme="1"/>
        <rFont val="Calibri"/>
        <family val="2"/>
        <scheme val="minor"/>
      </rPr>
      <t>The AE calculates the number of days between the notification date to the AE and the remediation action date. </t>
    </r>
  </si>
  <si>
    <r>
      <t>·</t>
    </r>
    <r>
      <rPr>
        <sz val="7"/>
        <color theme="1"/>
        <rFont val="Times New Roman"/>
        <family val="1"/>
      </rPr>
      <t xml:space="preserve"> </t>
    </r>
    <r>
      <rPr>
        <sz val="9.5"/>
        <color theme="1"/>
        <rFont val="Calibri"/>
        <family val="2"/>
        <scheme val="minor"/>
      </rPr>
      <t xml:space="preserve"> The AE chooses the appropriate time frame from the drop down.</t>
    </r>
  </si>
  <si>
    <t>The AE maintains a signed written contract or agreement of any delegated or purchased function related to Incident Management (IM).</t>
  </si>
  <si>
    <r>
      <t>·</t>
    </r>
    <r>
      <rPr>
        <sz val="7"/>
        <color theme="1"/>
        <rFont val="Times New Roman"/>
        <family val="1"/>
      </rPr>
      <t xml:space="preserve">  </t>
    </r>
    <r>
      <rPr>
        <sz val="9.5"/>
        <color theme="1"/>
        <rFont val="Calibri"/>
        <family val="2"/>
        <scheme val="minor"/>
      </rPr>
      <t>The reviewer will determine if the AE delegates or purchases any incident management (IM) functions.</t>
    </r>
  </si>
  <si>
    <r>
      <t>·</t>
    </r>
    <r>
      <rPr>
        <sz val="7"/>
        <color theme="1"/>
        <rFont val="Times New Roman"/>
        <family val="1"/>
      </rPr>
      <t xml:space="preserve">  </t>
    </r>
    <r>
      <rPr>
        <sz val="9.5"/>
        <color theme="1"/>
        <rFont val="Calibri"/>
        <family val="2"/>
        <scheme val="minor"/>
      </rPr>
      <t>IM functions include:</t>
    </r>
  </si>
  <si>
    <r>
      <t>o</t>
    </r>
    <r>
      <rPr>
        <sz val="7"/>
        <color theme="1"/>
        <rFont val="Times New Roman"/>
        <family val="1"/>
      </rPr>
      <t xml:space="preserve"> </t>
    </r>
    <r>
      <rPr>
        <sz val="9.5"/>
        <color theme="1"/>
        <rFont val="Calibri"/>
        <family val="2"/>
        <scheme val="minor"/>
      </rPr>
      <t>IM Training</t>
    </r>
  </si>
  <si>
    <r>
      <t>o</t>
    </r>
    <r>
      <rPr>
        <sz val="7"/>
        <color theme="1"/>
        <rFont val="Times New Roman"/>
        <family val="1"/>
      </rPr>
      <t xml:space="preserve"> </t>
    </r>
    <r>
      <rPr>
        <sz val="9.5"/>
        <color theme="1"/>
        <rFont val="Calibri"/>
        <family val="2"/>
        <scheme val="minor"/>
      </rPr>
      <t>Investigations conducted by a Department CI</t>
    </r>
  </si>
  <si>
    <r>
      <t>o</t>
    </r>
    <r>
      <rPr>
        <sz val="7"/>
        <color theme="1"/>
        <rFont val="Times New Roman"/>
        <family val="1"/>
      </rPr>
      <t xml:space="preserve"> </t>
    </r>
    <r>
      <rPr>
        <sz val="9.5"/>
        <color theme="1"/>
        <rFont val="Calibri"/>
        <family val="2"/>
        <scheme val="minor"/>
      </rPr>
      <t>Administrative Review of Investigations</t>
    </r>
  </si>
  <si>
    <r>
      <t>o</t>
    </r>
    <r>
      <rPr>
        <sz val="7"/>
        <color theme="1"/>
        <rFont val="Times New Roman"/>
        <family val="1"/>
      </rPr>
      <t xml:space="preserve"> </t>
    </r>
    <r>
      <rPr>
        <sz val="9.5"/>
        <color theme="1"/>
        <rFont val="Calibri"/>
        <family val="2"/>
        <scheme val="minor"/>
      </rPr>
      <t>Certified Investigator Peer Review (CIPR) Process</t>
    </r>
  </si>
  <si>
    <r>
      <t>o</t>
    </r>
    <r>
      <rPr>
        <sz val="7"/>
        <color theme="1"/>
        <rFont val="Times New Roman"/>
        <family val="1"/>
      </rPr>
      <t xml:space="preserve"> </t>
    </r>
    <r>
      <rPr>
        <sz val="9.5"/>
        <color theme="1"/>
        <rFont val="Calibri"/>
        <family val="2"/>
        <scheme val="minor"/>
      </rPr>
      <t>Quality Management and Trend Analysis</t>
    </r>
  </si>
  <si>
    <r>
      <t>o</t>
    </r>
    <r>
      <rPr>
        <sz val="7"/>
        <color theme="1"/>
        <rFont val="Times New Roman"/>
        <family val="1"/>
      </rPr>
      <t xml:space="preserve"> </t>
    </r>
    <r>
      <rPr>
        <sz val="9.5"/>
        <color theme="1"/>
        <rFont val="Calibri"/>
        <family val="2"/>
        <scheme val="minor"/>
      </rPr>
      <t>Data Entry</t>
    </r>
  </si>
  <si>
    <r>
      <t>o</t>
    </r>
    <r>
      <rPr>
        <sz val="7"/>
        <color theme="1"/>
        <rFont val="Times New Roman"/>
        <family val="1"/>
      </rPr>
      <t xml:space="preserve"> </t>
    </r>
    <r>
      <rPr>
        <sz val="9.5"/>
        <color theme="1"/>
        <rFont val="Calibri"/>
        <family val="2"/>
        <scheme val="minor"/>
      </rPr>
      <t>IM Representative Functions</t>
    </r>
  </si>
  <si>
    <r>
      <t>o</t>
    </r>
    <r>
      <rPr>
        <sz val="7"/>
        <color theme="1"/>
        <rFont val="Times New Roman"/>
        <family val="1"/>
      </rPr>
      <t xml:space="preserve"> </t>
    </r>
    <r>
      <rPr>
        <sz val="9.5"/>
        <color theme="1"/>
        <rFont val="Calibri"/>
        <family val="2"/>
        <scheme val="minor"/>
      </rPr>
      <t>Management Review of Incidents</t>
    </r>
  </si>
  <si>
    <r>
      <t>§</t>
    </r>
    <r>
      <rPr>
        <sz val="7"/>
        <color theme="1"/>
        <rFont val="Times New Roman"/>
        <family val="1"/>
      </rPr>
      <t xml:space="preserve">   </t>
    </r>
    <r>
      <rPr>
        <sz val="9.5"/>
        <color theme="1"/>
        <rFont val="Calibri"/>
        <family val="2"/>
        <scheme val="minor"/>
      </rPr>
      <t>Initial Management Reviews</t>
    </r>
  </si>
  <si>
    <r>
      <t>§</t>
    </r>
    <r>
      <rPr>
        <sz val="7"/>
        <color theme="1"/>
        <rFont val="Times New Roman"/>
        <family val="1"/>
      </rPr>
      <t xml:space="preserve">   </t>
    </r>
    <r>
      <rPr>
        <sz val="9.5"/>
        <color theme="1"/>
        <rFont val="Calibri"/>
        <family val="2"/>
        <scheme val="minor"/>
      </rPr>
      <t>Final Management Reviews</t>
    </r>
  </si>
  <si>
    <r>
      <t>§</t>
    </r>
    <r>
      <rPr>
        <sz val="7"/>
        <color theme="1"/>
        <rFont val="Times New Roman"/>
        <family val="1"/>
      </rPr>
      <t xml:space="preserve">   </t>
    </r>
    <r>
      <rPr>
        <sz val="9.5"/>
        <color theme="1"/>
        <rFont val="Calibri"/>
        <family val="2"/>
        <scheme val="minor"/>
      </rPr>
      <t>Weekend/Holiday Incident Reviews</t>
    </r>
  </si>
  <si>
    <r>
      <t>·</t>
    </r>
    <r>
      <rPr>
        <sz val="7"/>
        <color theme="1"/>
        <rFont val="Times New Roman"/>
        <family val="1"/>
      </rPr>
      <t xml:space="preserve">  </t>
    </r>
    <r>
      <rPr>
        <sz val="9.5"/>
        <color theme="1"/>
        <rFont val="Calibri"/>
        <family val="2"/>
        <scheme val="minor"/>
      </rPr>
      <t>The reviewer will verify the existence of contracts or agreements (and any amendments to contracts or agreements) related to delegated or purchased IM functions.</t>
    </r>
  </si>
  <si>
    <t>IM functions.</t>
  </si>
  <si>
    <t>3.(N/A) The AE does not delegate or purchase any IM functions.</t>
  </si>
  <si>
    <r>
      <t>·</t>
    </r>
    <r>
      <rPr>
        <sz val="7"/>
        <color theme="1"/>
        <rFont val="Times New Roman"/>
        <family val="1"/>
      </rPr>
      <t xml:space="preserve">  </t>
    </r>
    <r>
      <rPr>
        <sz val="9.5"/>
        <color theme="1"/>
        <rFont val="Calibri"/>
        <family val="2"/>
        <scheme val="minor"/>
      </rPr>
      <t>The AE obtains and submits written documentation of delegated or purchased functions related to incident management.</t>
    </r>
  </si>
  <si>
    <t>The AE completes monitoring of delegated or purchased Incident Management function(s).</t>
  </si>
  <si>
    <r>
      <t>·</t>
    </r>
    <r>
      <rPr>
        <sz val="7"/>
        <color theme="1"/>
        <rFont val="Times New Roman"/>
        <family val="1"/>
      </rPr>
      <t xml:space="preserve">  </t>
    </r>
    <r>
      <rPr>
        <sz val="9.5"/>
        <color theme="1"/>
        <rFont val="Calibri"/>
        <family val="2"/>
        <scheme val="minor"/>
      </rPr>
      <t>The reviewer will determine if the AE completes monitoring for delegated or purchased IM function(s) identified in previous question.</t>
    </r>
  </si>
  <si>
    <r>
      <t>o</t>
    </r>
    <r>
      <rPr>
        <sz val="7"/>
        <color theme="1"/>
        <rFont val="Times New Roman"/>
        <family val="1"/>
      </rPr>
      <t xml:space="preserve"> </t>
    </r>
    <r>
      <rPr>
        <sz val="9.5"/>
        <color theme="1"/>
        <rFont val="Calibri"/>
        <family val="2"/>
        <scheme val="minor"/>
      </rPr>
      <t>A method to verify compliance with ODP Regulations, written policies and procedures, departmental decisions, state and federal laws and regulations that are related to the function purchased/delegated.</t>
    </r>
  </si>
  <si>
    <r>
      <t>o</t>
    </r>
    <r>
      <rPr>
        <sz val="7"/>
        <color theme="1"/>
        <rFont val="Times New Roman"/>
        <family val="1"/>
      </rPr>
      <t xml:space="preserve"> </t>
    </r>
    <r>
      <rPr>
        <sz val="9.5"/>
        <color theme="1"/>
        <rFont val="Calibri"/>
        <family val="2"/>
        <scheme val="minor"/>
      </rPr>
      <t>The monitoring of delegated functions should be completed on at least a quarterly basis and the results of the monitoring should be readily available in a written format.</t>
    </r>
  </si>
  <si>
    <r>
      <t>o</t>
    </r>
    <r>
      <rPr>
        <sz val="7"/>
        <color theme="1"/>
        <rFont val="Times New Roman"/>
        <family val="1"/>
      </rPr>
      <t xml:space="preserve"> </t>
    </r>
    <r>
      <rPr>
        <sz val="9.5"/>
        <color theme="1"/>
        <rFont val="Calibri"/>
        <family val="2"/>
        <scheme val="minor"/>
      </rPr>
      <t>The staff position/titles and names of those responsible for the monitoring.</t>
    </r>
  </si>
  <si>
    <t>1.(Yes) The AE completes monitoring of all delegated or purchased IM function(s) and has written documentation of all the listed requirements.</t>
  </si>
  <si>
    <t>2.(No) The AE did not complete monitoring of delegated or purchased IM function(s) and/or did not have written documentation of all the listed requirements.</t>
  </si>
  <si>
    <t>3.(N/A) The AE does not delegate or purchase any IM functions or the delegated/purchased incident management function did not need to be utilized during the review period.</t>
  </si>
  <si>
    <r>
      <t>·</t>
    </r>
    <r>
      <rPr>
        <sz val="7"/>
        <color theme="1"/>
        <rFont val="Times New Roman"/>
        <family val="1"/>
      </rPr>
      <t xml:space="preserve">  </t>
    </r>
    <r>
      <rPr>
        <sz val="9.5"/>
        <color theme="1"/>
        <rFont val="Calibri"/>
        <family val="2"/>
        <scheme val="minor"/>
      </rPr>
      <t>The AE completes monitoring of delegated or purchased IM function(s) and all requirements were met.</t>
    </r>
  </si>
  <si>
    <r>
      <t>·</t>
    </r>
    <r>
      <rPr>
        <sz val="7"/>
        <color theme="1"/>
        <rFont val="Times New Roman"/>
        <family val="1"/>
      </rPr>
      <t xml:space="preserve">  </t>
    </r>
    <r>
      <rPr>
        <sz val="9.5"/>
        <color theme="1"/>
        <rFont val="Calibri"/>
        <family val="2"/>
        <scheme val="minor"/>
      </rPr>
      <t>The AE completes documentation of completed monitoring of delegated or purchased IM function(s) that meets all requirements.</t>
    </r>
  </si>
  <si>
    <t>8c.</t>
  </si>
  <si>
    <r>
      <t>·</t>
    </r>
    <r>
      <rPr>
        <sz val="7"/>
        <color theme="1"/>
        <rFont val="Times New Roman"/>
        <family val="1"/>
      </rPr>
      <t xml:space="preserve">  </t>
    </r>
    <r>
      <rPr>
        <sz val="9.5"/>
        <color theme="1"/>
        <rFont val="Calibri"/>
        <family val="2"/>
        <scheme val="minor"/>
      </rPr>
      <t>The reviewer will determine if the AE provides evidence of follow up actions taken to address concerns identified through the monitoring process of delegated functions.</t>
    </r>
  </si>
  <si>
    <r>
      <t>·</t>
    </r>
    <r>
      <rPr>
        <sz val="7"/>
        <color theme="1"/>
        <rFont val="Times New Roman"/>
        <family val="1"/>
      </rPr>
      <t xml:space="preserve">  </t>
    </r>
    <r>
      <rPr>
        <sz val="9.5"/>
        <color theme="1"/>
        <rFont val="Calibri"/>
        <family val="2"/>
        <scheme val="minor"/>
      </rPr>
      <t>The AE’s monitoring follow up should be readily available in a written format and should include at a minimum:</t>
    </r>
  </si>
  <si>
    <r>
      <t>o</t>
    </r>
    <r>
      <rPr>
        <sz val="7"/>
        <color theme="1"/>
        <rFont val="Times New Roman"/>
        <family val="1"/>
      </rPr>
      <t xml:space="preserve"> </t>
    </r>
    <r>
      <rPr>
        <sz val="9.5"/>
        <color theme="1"/>
        <rFont val="Calibri"/>
        <family val="2"/>
        <scheme val="minor"/>
      </rPr>
      <t>Area(s) of identified concern(s)</t>
    </r>
  </si>
  <si>
    <r>
      <t>o</t>
    </r>
    <r>
      <rPr>
        <sz val="7"/>
        <color theme="1"/>
        <rFont val="Times New Roman"/>
        <family val="1"/>
      </rPr>
      <t xml:space="preserve">  </t>
    </r>
    <r>
      <rPr>
        <sz val="9.5"/>
        <color theme="1"/>
        <rFont val="Calibri"/>
        <family val="2"/>
        <scheme val="minor"/>
      </rPr>
      <t>Deadline for actions to be completed on behalf of the delegated or contracted entity</t>
    </r>
  </si>
  <si>
    <r>
      <t>o</t>
    </r>
    <r>
      <rPr>
        <sz val="7"/>
        <color theme="1"/>
        <rFont val="Times New Roman"/>
        <family val="1"/>
      </rPr>
      <t xml:space="preserve">  </t>
    </r>
    <r>
      <rPr>
        <sz val="9.5"/>
        <color theme="1"/>
        <rFont val="Calibri"/>
        <family val="2"/>
        <scheme val="minor"/>
      </rPr>
      <t>The staff position/titles and name(s) of those responsible to ensure identified actions are completed </t>
    </r>
  </si>
  <si>
    <r>
      <t>o</t>
    </r>
    <r>
      <rPr>
        <sz val="7"/>
        <color theme="1"/>
        <rFont val="Times New Roman"/>
        <family val="1"/>
      </rPr>
      <t xml:space="preserve">  </t>
    </r>
    <r>
      <rPr>
        <sz val="9.5"/>
        <color theme="1"/>
        <rFont val="Calibri"/>
        <family val="2"/>
        <scheme val="minor"/>
      </rPr>
      <t>The manner in which the information was relayed to the delegated or contracted entity (e.g.: email, documentation of live communication between the AE and entity such as meeting minutes, or letter) </t>
    </r>
  </si>
  <si>
    <t>1.(Yes) The AE follows up on actions taken to address concerns identified through the monitoring process of delegated functions.</t>
  </si>
  <si>
    <r>
      <t>2.(No) The AE did not follow up on actions taken to address concerns identified through the monitoring process of delegated functions</t>
    </r>
    <r>
      <rPr>
        <sz val="9.5"/>
        <color rgb="FF000000"/>
        <rFont val="Calibri"/>
        <family val="2"/>
        <scheme val="minor"/>
      </rPr>
      <t xml:space="preserve"> and/or did not have the documentation to validate the follow up.  </t>
    </r>
    <r>
      <rPr>
        <sz val="11"/>
        <color theme="1"/>
        <rFont val="Calibri"/>
        <family val="2"/>
        <scheme val="minor"/>
      </rPr>
      <t xml:space="preserve"> </t>
    </r>
  </si>
  <si>
    <t>3.(N/A) The AE does not delegate or purchase or did not identify concerns through monitoring activities of delegated functions. </t>
  </si>
  <si>
    <r>
      <t>·</t>
    </r>
    <r>
      <rPr>
        <sz val="7"/>
        <color theme="1"/>
        <rFont val="Times New Roman"/>
        <family val="1"/>
      </rPr>
      <t xml:space="preserve">  </t>
    </r>
    <r>
      <rPr>
        <sz val="9.5"/>
        <color theme="1"/>
        <rFont val="Calibri"/>
        <family val="2"/>
        <scheme val="minor"/>
      </rPr>
      <t>Consolidated, CL and P/FDS Waivers</t>
    </r>
  </si>
  <si>
    <r>
      <t>·</t>
    </r>
    <r>
      <rPr>
        <sz val="7"/>
        <color theme="1"/>
        <rFont val="Times New Roman"/>
        <family val="1"/>
      </rPr>
      <t xml:space="preserve">  </t>
    </r>
    <r>
      <rPr>
        <sz val="9.5"/>
        <color theme="1"/>
        <rFont val="Calibri"/>
        <family val="2"/>
        <scheme val="minor"/>
      </rPr>
      <t>AE OA</t>
    </r>
  </si>
  <si>
    <t>9a.</t>
  </si>
  <si>
    <t>The AE follows up on concerns identified through the monitoring process.</t>
  </si>
  <si>
    <r>
      <t>·</t>
    </r>
    <r>
      <rPr>
        <sz val="7"/>
        <color theme="1"/>
        <rFont val="Times New Roman"/>
        <family val="1"/>
      </rPr>
      <t xml:space="preserve">  </t>
    </r>
    <r>
      <rPr>
        <sz val="9.5"/>
        <color theme="1"/>
        <rFont val="Calibri"/>
        <family val="2"/>
        <scheme val="minor"/>
      </rPr>
      <t>The AE completes actions on identified concerns that were identified through the monitoring process.</t>
    </r>
  </si>
  <si>
    <t>9b.</t>
  </si>
  <si>
    <r>
      <t>·</t>
    </r>
    <r>
      <rPr>
        <sz val="7"/>
        <color theme="1"/>
        <rFont val="Times New Roman"/>
        <family val="1"/>
      </rPr>
      <t xml:space="preserve">  </t>
    </r>
    <r>
      <rPr>
        <sz val="9.5"/>
        <color theme="1"/>
        <rFont val="Calibri"/>
        <family val="2"/>
        <scheme val="minor"/>
      </rPr>
      <t>The reviewer determines if the AE has a designated point person for claims resolution by looking at staffing lists, job descriptions, AE communications, and other documentation provided by the AE to verify there is someone designated to address claims resolution issues.</t>
    </r>
  </si>
  <si>
    <t>1.(Yes) The AE’s documentation and other evidence indicates there is a point person assigned to handle claims resolution issues and demonstrates use of the claim resolution process to assist providers</t>
  </si>
  <si>
    <t>when claims are denied.</t>
  </si>
  <si>
    <r>
      <t>·</t>
    </r>
    <r>
      <rPr>
        <sz val="7"/>
        <color theme="1"/>
        <rFont val="Times New Roman"/>
        <family val="1"/>
      </rPr>
      <t xml:space="preserve">  </t>
    </r>
    <r>
      <rPr>
        <sz val="9.5"/>
        <color theme="1"/>
        <rFont val="Calibri"/>
        <family val="2"/>
        <scheme val="minor"/>
      </rPr>
      <t>AE OA, Section 3.2.6</t>
    </r>
  </si>
  <si>
    <r>
      <t>·</t>
    </r>
    <r>
      <rPr>
        <sz val="7"/>
        <color theme="1"/>
        <rFont val="Times New Roman"/>
        <family val="1"/>
      </rPr>
      <t xml:space="preserve">  </t>
    </r>
    <r>
      <rPr>
        <sz val="9.5"/>
        <color theme="1"/>
        <rFont val="Calibri"/>
        <family val="2"/>
        <scheme val="minor"/>
      </rPr>
      <t>HCSIS/PROMISe TM</t>
    </r>
  </si>
  <si>
    <t>Claim Error Resolution Tip Sheet for ODP</t>
  </si>
  <si>
    <r>
      <t>·</t>
    </r>
    <r>
      <rPr>
        <sz val="7"/>
        <color theme="1"/>
        <rFont val="Times New Roman"/>
        <family val="1"/>
      </rPr>
      <t xml:space="preserve">  </t>
    </r>
    <r>
      <rPr>
        <sz val="9.5"/>
        <color theme="1"/>
        <rFont val="Calibri"/>
        <family val="2"/>
        <scheme val="minor"/>
      </rPr>
      <t>The reviewer will look at documentation and other evidence provided by the AE to verify the AE supports providers when claims are denied by using ODP’s claim resolution process.</t>
    </r>
  </si>
  <si>
    <r>
      <t>o</t>
    </r>
    <r>
      <rPr>
        <sz val="7"/>
        <color theme="1"/>
        <rFont val="Times New Roman"/>
        <family val="1"/>
      </rPr>
      <t xml:space="preserve">  </t>
    </r>
    <r>
      <rPr>
        <sz val="9.5"/>
        <color theme="1"/>
        <rFont val="Calibri"/>
        <family val="2"/>
        <scheme val="minor"/>
      </rPr>
      <t>AEs are expected to assist Providers with claims denials resulting from but not limited to: issues with ISPs or discrepancies between HCSIS and information maintained by the Department’s CAO.</t>
    </r>
  </si>
  <si>
    <t>2.(No) The AE’s documentation or other evidence did not identify a designated point person for claims resolution and does not demonstrate use of the claim resolution process to help providers with denied claims.</t>
  </si>
  <si>
    <t>3.(No) The AE does not have a designated point person for claims resolution.</t>
  </si>
  <si>
    <t>4.(N/A) The AE’s designated point person was not notified by a Provider that assistance was needed regarding denied claims.</t>
  </si>
  <si>
    <r>
      <t>·</t>
    </r>
    <r>
      <rPr>
        <sz val="7"/>
        <color theme="1"/>
        <rFont val="Times New Roman"/>
        <family val="1"/>
      </rPr>
      <t xml:space="preserve">  </t>
    </r>
    <r>
      <rPr>
        <sz val="9.5"/>
        <color theme="1"/>
        <rFont val="Calibri"/>
        <family val="2"/>
        <scheme val="minor"/>
      </rPr>
      <t>The AE designates a point person for claims resolution.</t>
    </r>
  </si>
  <si>
    <r>
      <t>·</t>
    </r>
    <r>
      <rPr>
        <sz val="7"/>
        <color theme="1"/>
        <rFont val="Times New Roman"/>
        <family val="1"/>
      </rPr>
      <t xml:space="preserve">  </t>
    </r>
    <r>
      <rPr>
        <sz val="9.5"/>
        <color theme="1"/>
        <rFont val="Calibri"/>
        <family val="2"/>
        <scheme val="minor"/>
      </rPr>
      <t>The AE calculates the number of days between the notification date to the AE and the remediation action</t>
    </r>
  </si>
  <si>
    <t>date.</t>
  </si>
  <si>
    <r>
      <t>·</t>
    </r>
    <r>
      <rPr>
        <sz val="7"/>
        <color theme="1"/>
        <rFont val="Times New Roman"/>
        <family val="1"/>
      </rPr>
      <t xml:space="preserve">  </t>
    </r>
    <r>
      <rPr>
        <sz val="9.5"/>
        <color theme="1"/>
        <rFont val="Calibri"/>
        <family val="2"/>
        <scheme val="minor"/>
      </rPr>
      <t>The AE develops/updates documentation or evidence to demonstrate use of ODP’s claim resolution process to help Providers with denied claims.</t>
    </r>
  </si>
  <si>
    <t>10c.</t>
  </si>
  <si>
    <r>
      <t>·</t>
    </r>
    <r>
      <rPr>
        <sz val="7"/>
        <color theme="1"/>
        <rFont val="Times New Roman"/>
        <family val="1"/>
      </rPr>
      <t xml:space="preserve">  </t>
    </r>
    <r>
      <rPr>
        <sz val="9.5"/>
        <color theme="1"/>
        <rFont val="Calibri"/>
        <family val="2"/>
        <scheme val="minor"/>
      </rPr>
      <t>The reviewer determines if the AE has a written protocol that monitors the standards and measures set forth as part of ODP’s Multi Year Program Growth Strategy for their MYPGS standards and measures.</t>
    </r>
  </si>
  <si>
    <r>
      <t>·</t>
    </r>
    <r>
      <rPr>
        <sz val="7"/>
        <color theme="1"/>
        <rFont val="Times New Roman"/>
        <family val="1"/>
      </rPr>
      <t xml:space="preserve">  </t>
    </r>
    <r>
      <rPr>
        <sz val="9.5"/>
        <color theme="1"/>
        <rFont val="Calibri"/>
        <family val="2"/>
        <scheme val="minor"/>
      </rPr>
      <t>The AE’s protocol shall include the following:</t>
    </r>
  </si>
  <si>
    <r>
      <t>o</t>
    </r>
    <r>
      <rPr>
        <sz val="7"/>
        <color theme="1"/>
        <rFont val="Times New Roman"/>
        <family val="1"/>
      </rPr>
      <t xml:space="preserve"> </t>
    </r>
    <r>
      <rPr>
        <sz val="9.5"/>
        <color theme="1"/>
        <rFont val="Calibri"/>
        <family val="2"/>
        <scheme val="minor"/>
      </rPr>
      <t>Data collection methods</t>
    </r>
  </si>
  <si>
    <r>
      <t>o</t>
    </r>
    <r>
      <rPr>
        <sz val="7"/>
        <color theme="1"/>
        <rFont val="Times New Roman"/>
        <family val="1"/>
      </rPr>
      <t xml:space="preserve"> </t>
    </r>
    <r>
      <rPr>
        <sz val="9.5"/>
        <color theme="1"/>
        <rFont val="Calibri"/>
        <family val="2"/>
        <scheme val="minor"/>
      </rPr>
      <t>Monitoring activities</t>
    </r>
  </si>
  <si>
    <r>
      <t>o</t>
    </r>
    <r>
      <rPr>
        <sz val="7"/>
        <color theme="1"/>
        <rFont val="Times New Roman"/>
        <family val="1"/>
      </rPr>
      <t xml:space="preserve"> </t>
    </r>
    <r>
      <rPr>
        <sz val="9.5"/>
        <color theme="1"/>
        <rFont val="Calibri"/>
        <family val="2"/>
        <scheme val="minor"/>
      </rPr>
      <t>Provider communication and Technical Assistance</t>
    </r>
  </si>
  <si>
    <r>
      <t>o</t>
    </r>
    <r>
      <rPr>
        <sz val="7"/>
        <color theme="1"/>
        <rFont val="Times New Roman"/>
        <family val="1"/>
      </rPr>
      <t xml:space="preserve"> </t>
    </r>
    <r>
      <rPr>
        <sz val="9.5"/>
        <color theme="1"/>
        <rFont val="Calibri"/>
        <family val="2"/>
        <scheme val="minor"/>
      </rPr>
      <t>Documentation and reporting</t>
    </r>
  </si>
  <si>
    <r>
      <t>o</t>
    </r>
    <r>
      <rPr>
        <sz val="7"/>
        <color theme="1"/>
        <rFont val="Times New Roman"/>
        <family val="1"/>
      </rPr>
      <t xml:space="preserve"> </t>
    </r>
    <r>
      <rPr>
        <sz val="9.5"/>
        <color theme="1"/>
        <rFont val="Calibri"/>
        <family val="2"/>
        <scheme val="minor"/>
      </rPr>
      <t>Review and continuous improvement</t>
    </r>
  </si>
  <si>
    <r>
      <t>o</t>
    </r>
    <r>
      <rPr>
        <sz val="7"/>
        <color theme="1"/>
        <rFont val="Times New Roman"/>
        <family val="1"/>
      </rPr>
      <t xml:space="preserve"> </t>
    </r>
    <r>
      <rPr>
        <sz val="9.5"/>
        <color theme="1"/>
        <rFont val="Calibri"/>
        <family val="2"/>
        <scheme val="minor"/>
      </rPr>
      <t>Staff roles and responsibilities</t>
    </r>
  </si>
  <si>
    <t>1.(Yes) The AE has a protocol that describes how Multi Year Program Growth Strategy Standard and Measures are monitored.</t>
  </si>
  <si>
    <t>2.(No) The AE did not have a protocol that describes how Multi Year Program Growth Strategy Standard and Measures are monitored.</t>
  </si>
  <si>
    <r>
      <t>·</t>
    </r>
    <r>
      <rPr>
        <sz val="7"/>
        <color theme="1"/>
        <rFont val="Times New Roman"/>
        <family val="1"/>
      </rPr>
      <t xml:space="preserve">  </t>
    </r>
    <r>
      <rPr>
        <sz val="9.5"/>
        <color theme="1"/>
        <rFont val="Calibri"/>
        <family val="2"/>
        <scheme val="minor"/>
      </rPr>
      <t>Exploratory</t>
    </r>
  </si>
  <si>
    <r>
      <t>·</t>
    </r>
    <r>
      <rPr>
        <sz val="7"/>
        <color theme="1"/>
        <rFont val="Times New Roman"/>
        <family val="1"/>
      </rPr>
      <t xml:space="preserve">  </t>
    </r>
    <r>
      <rPr>
        <sz val="9.5"/>
        <color theme="1"/>
        <rFont val="Calibri"/>
        <family val="2"/>
        <scheme val="minor"/>
      </rPr>
      <t>AE OA Section 3.4</t>
    </r>
  </si>
  <si>
    <r>
      <t>·</t>
    </r>
    <r>
      <rPr>
        <sz val="7"/>
        <color theme="1"/>
        <rFont val="Times New Roman"/>
        <family val="1"/>
      </rPr>
      <t xml:space="preserve">  </t>
    </r>
    <r>
      <rPr>
        <sz val="9.5"/>
        <color theme="1"/>
        <rFont val="Calibri"/>
        <family val="2"/>
        <scheme val="minor"/>
      </rPr>
      <t>The reviewer will determine if the AE has a written protocol that describes how utilization reviews are conducted and evidence that reflects implementation.</t>
    </r>
  </si>
  <si>
    <r>
      <t>·</t>
    </r>
    <r>
      <rPr>
        <sz val="7"/>
        <color theme="1"/>
        <rFont val="Times New Roman"/>
        <family val="1"/>
      </rPr>
      <t xml:space="preserve">  </t>
    </r>
    <r>
      <rPr>
        <sz val="9.5"/>
        <color theme="1"/>
        <rFont val="Calibri"/>
        <family val="2"/>
        <scheme val="minor"/>
      </rPr>
      <t>Protocol should include, but is not limited to the following:</t>
    </r>
  </si>
  <si>
    <r>
      <t>o</t>
    </r>
    <r>
      <rPr>
        <sz val="7"/>
        <color theme="1"/>
        <rFont val="Times New Roman"/>
        <family val="1"/>
      </rPr>
      <t xml:space="preserve"> </t>
    </r>
    <r>
      <rPr>
        <sz val="9.5"/>
        <color theme="1"/>
        <rFont val="Calibri"/>
        <family val="2"/>
        <scheme val="minor"/>
      </rPr>
      <t>Usage of available tools such as the AE Dashboard and HCSIS reports</t>
    </r>
  </si>
  <si>
    <r>
      <t>o</t>
    </r>
    <r>
      <rPr>
        <sz val="7"/>
        <color theme="1"/>
        <rFont val="Times New Roman"/>
        <family val="1"/>
      </rPr>
      <t xml:space="preserve"> </t>
    </r>
    <r>
      <rPr>
        <sz val="9.5"/>
        <color theme="1"/>
        <rFont val="Calibri"/>
        <family val="2"/>
        <scheme val="minor"/>
      </rPr>
      <t>Communication between AE program and fiscal staff</t>
    </r>
  </si>
  <si>
    <r>
      <t>o</t>
    </r>
    <r>
      <rPr>
        <sz val="7"/>
        <color theme="1"/>
        <rFont val="Times New Roman"/>
        <family val="1"/>
      </rPr>
      <t xml:space="preserve"> </t>
    </r>
    <r>
      <rPr>
        <sz val="9.5"/>
        <color theme="1"/>
        <rFont val="Calibri"/>
        <family val="2"/>
        <scheme val="minor"/>
      </rPr>
      <t>Monthly reviews of authorization versus utilization</t>
    </r>
  </si>
  <si>
    <r>
      <t>o</t>
    </r>
    <r>
      <rPr>
        <sz val="7"/>
        <color theme="1"/>
        <rFont val="Times New Roman"/>
        <family val="1"/>
      </rPr>
      <t xml:space="preserve"> </t>
    </r>
    <r>
      <rPr>
        <sz val="9.5"/>
        <color theme="1"/>
        <rFont val="Calibri"/>
        <family val="2"/>
        <scheme val="minor"/>
      </rPr>
      <t>Collaboration on utilization with partnering Supports Coordination Organizations</t>
    </r>
  </si>
  <si>
    <t>1.(Yes) The AE has a protocol that describes Utilization Review.</t>
  </si>
  <si>
    <t>2.(No) The AE does not have a protocol that describes Utilization Review.</t>
  </si>
  <si>
    <r>
      <t>·</t>
    </r>
    <r>
      <rPr>
        <sz val="7"/>
        <color theme="1"/>
        <rFont val="Times New Roman"/>
        <family val="1"/>
      </rPr>
      <t xml:space="preserve">  </t>
    </r>
    <r>
      <rPr>
        <sz val="9.5"/>
        <color theme="1"/>
        <rFont val="Calibri"/>
        <family val="2"/>
        <scheme val="minor"/>
      </rPr>
      <t>Policy/protocol should include, but is not limited to the following:</t>
    </r>
  </si>
  <si>
    <r>
      <t>o</t>
    </r>
    <r>
      <rPr>
        <sz val="7"/>
        <color theme="1"/>
        <rFont val="Times New Roman"/>
        <family val="1"/>
      </rPr>
      <t xml:space="preserve"> </t>
    </r>
    <r>
      <rPr>
        <sz val="9.5"/>
        <color theme="1"/>
        <rFont val="Calibri"/>
        <family val="2"/>
        <scheme val="minor"/>
      </rPr>
      <t>Internal controls around ISP reviews</t>
    </r>
  </si>
  <si>
    <r>
      <t>o</t>
    </r>
    <r>
      <rPr>
        <sz val="7"/>
        <color theme="1"/>
        <rFont val="Times New Roman"/>
        <family val="1"/>
      </rPr>
      <t xml:space="preserve"> </t>
    </r>
    <r>
      <rPr>
        <sz val="9.5"/>
        <color theme="1"/>
        <rFont val="Calibri"/>
        <family val="2"/>
        <scheme val="minor"/>
      </rPr>
      <t>Review of ISPs to ensure services are authorized in accordance with identified needs, waiver expectations, and budget impact</t>
    </r>
  </si>
  <si>
    <r>
      <t>·</t>
    </r>
    <r>
      <rPr>
        <sz val="7"/>
        <color theme="1"/>
        <rFont val="Times New Roman"/>
        <family val="1"/>
      </rPr>
      <t xml:space="preserve">  </t>
    </r>
    <r>
      <rPr>
        <sz val="9.5"/>
        <color theme="1"/>
        <rFont val="Calibri"/>
        <family val="2"/>
        <scheme val="minor"/>
      </rPr>
      <t>The reviewer determines if the AE followed ODP’s record</t>
    </r>
  </si>
  <si>
    <t>retention policy for individual closed records.</t>
  </si>
  <si>
    <r>
      <t>·</t>
    </r>
    <r>
      <rPr>
        <sz val="7"/>
        <color theme="1"/>
        <rFont val="Times New Roman"/>
        <family val="1"/>
      </rPr>
      <t xml:space="preserve">  </t>
    </r>
    <r>
      <rPr>
        <sz val="9.5"/>
        <color theme="1"/>
        <rFont val="Calibri"/>
        <family val="2"/>
        <scheme val="minor"/>
      </rPr>
      <t>The reviewer will determine if the AE has any individual closed records by reviewing the “Demographics by County” report in HCSIS.</t>
    </r>
  </si>
  <si>
    <r>
      <t>·</t>
    </r>
    <r>
      <rPr>
        <sz val="7"/>
        <color theme="1"/>
        <rFont val="Times New Roman"/>
        <family val="1"/>
      </rPr>
      <t xml:space="preserve">  </t>
    </r>
    <r>
      <rPr>
        <sz val="9.5"/>
        <color theme="1"/>
        <rFont val="Calibri"/>
        <family val="2"/>
        <scheme val="minor"/>
      </rPr>
      <t>The reviewer will review 1% of individual closed records with a maximum of five closed records. If there are less than five individuals closed for an AE, all individual closed records must be reviewed.</t>
    </r>
  </si>
  <si>
    <r>
      <t>o</t>
    </r>
    <r>
      <rPr>
        <sz val="7"/>
        <color theme="1"/>
        <rFont val="Times New Roman"/>
        <family val="1"/>
      </rPr>
      <t xml:space="preserve">  </t>
    </r>
    <r>
      <rPr>
        <sz val="9.5"/>
        <color theme="1"/>
        <rFont val="Calibri"/>
        <family val="2"/>
        <scheme val="minor"/>
      </rPr>
      <t>While an AE may have a longer purge period, this applies to all closed records that have not been purged; no closed records should be purged before five years of being closed.</t>
    </r>
  </si>
  <si>
    <r>
      <t>·</t>
    </r>
    <r>
      <rPr>
        <sz val="7"/>
        <color theme="1"/>
        <rFont val="Times New Roman"/>
        <family val="1"/>
      </rPr>
      <t xml:space="preserve">  </t>
    </r>
    <r>
      <rPr>
        <sz val="9.5"/>
        <color theme="1"/>
        <rFont val="Calibri"/>
        <family val="2"/>
        <scheme val="minor"/>
      </rPr>
      <t>The AE must:</t>
    </r>
  </si>
  <si>
    <r>
      <t>o</t>
    </r>
    <r>
      <rPr>
        <sz val="7"/>
        <color theme="1"/>
        <rFont val="Times New Roman"/>
        <family val="1"/>
      </rPr>
      <t xml:space="preserve">  </t>
    </r>
    <r>
      <rPr>
        <sz val="9.5"/>
        <color theme="1"/>
        <rFont val="Calibri"/>
        <family val="2"/>
        <scheme val="minor"/>
      </rPr>
      <t>Preserve the documents listed in Section 3.3.1 until the expiration of five (5) years after the ID/A Waiver Participant’s case is closed; or</t>
    </r>
  </si>
  <si>
    <r>
      <t>o</t>
    </r>
    <r>
      <rPr>
        <sz val="7"/>
        <color theme="1"/>
        <rFont val="Times New Roman"/>
        <family val="1"/>
      </rPr>
      <t xml:space="preserve">  </t>
    </r>
    <r>
      <rPr>
        <sz val="9.5"/>
        <color theme="1"/>
        <rFont val="Calibri"/>
        <family val="2"/>
        <scheme val="minor"/>
      </rPr>
      <t>Record(s) that relate to litigation, audit exceptions, or the settlement of a Claim related to performance or expenditures under this Agreement must be retained by the AE until such litigation, audit exception, or Claim has reached final disposition.</t>
    </r>
  </si>
  <si>
    <r>
      <t>·</t>
    </r>
    <r>
      <rPr>
        <sz val="7"/>
        <color theme="1"/>
        <rFont val="Times New Roman"/>
        <family val="1"/>
      </rPr>
      <t xml:space="preserve">  </t>
    </r>
    <r>
      <rPr>
        <sz val="9.5"/>
        <color theme="1"/>
        <rFont val="Calibri"/>
        <family val="2"/>
        <scheme val="minor"/>
      </rPr>
      <t>The reviewer will determine if the AE’s closed record(s) reviewed</t>
    </r>
  </si>
  <si>
    <t>adhered to ODP’s record retention policy. In Year 1, reviewers will look back 5 years; in Year 2, reviewers will look back 4 years; and in Year 3, reviewers will look back 3 years.</t>
  </si>
  <si>
    <t>1.(Yes) The AE followed ODP’s record</t>
  </si>
  <si>
    <t>retention policy.</t>
  </si>
  <si>
    <t>2.(No) The AE did not follow ODP’s record</t>
  </si>
  <si>
    <r>
      <t>·</t>
    </r>
    <r>
      <rPr>
        <sz val="7"/>
        <color theme="1"/>
        <rFont val="Times New Roman"/>
        <family val="1"/>
      </rPr>
      <t xml:space="preserve">  </t>
    </r>
    <r>
      <rPr>
        <sz val="9.5"/>
        <color theme="1"/>
        <rFont val="Calibri"/>
        <family val="2"/>
        <scheme val="minor"/>
      </rPr>
      <t>AE OA Sections 3.3 &amp; 3.3.1</t>
    </r>
  </si>
  <si>
    <r>
      <t>·</t>
    </r>
    <r>
      <rPr>
        <sz val="7"/>
        <color theme="1"/>
        <rFont val="Times New Roman"/>
        <family val="1"/>
      </rPr>
      <t xml:space="preserve">  </t>
    </r>
    <r>
      <rPr>
        <sz val="9.5"/>
        <color theme="1"/>
        <rFont val="Calibri"/>
        <family val="2"/>
        <scheme val="minor"/>
      </rPr>
      <t>The AE develops/modifies and submits a policy that ensures the AE completes record retention procedures following ODP’s record retention policy.</t>
    </r>
  </si>
  <si>
    <r>
      <t>·</t>
    </r>
    <r>
      <rPr>
        <sz val="7"/>
        <color theme="1"/>
        <rFont val="Times New Roman"/>
        <family val="1"/>
      </rPr>
      <t xml:space="preserve">  </t>
    </r>
    <r>
      <rPr>
        <sz val="9.5"/>
        <color theme="1"/>
        <rFont val="Calibri"/>
        <family val="2"/>
        <scheme val="minor"/>
      </rPr>
      <t>The AE trains staff on the developed/modified policy and submits verification of training.</t>
    </r>
  </si>
  <si>
    <r>
      <t>·</t>
    </r>
    <r>
      <rPr>
        <sz val="7"/>
        <color theme="1"/>
        <rFont val="Times New Roman"/>
        <family val="1"/>
      </rPr>
      <t xml:space="preserve">  </t>
    </r>
    <r>
      <rPr>
        <sz val="9.5"/>
        <color theme="1"/>
        <rFont val="Calibri"/>
        <family val="2"/>
        <scheme val="minor"/>
      </rPr>
      <t>The AE calculates the number of days between the notification date to</t>
    </r>
  </si>
  <si>
    <t>the AE and the</t>
  </si>
  <si>
    <r>
      <t>·</t>
    </r>
    <r>
      <rPr>
        <sz val="7"/>
        <color theme="1"/>
        <rFont val="Times New Roman"/>
        <family val="1"/>
      </rPr>
      <t xml:space="preserve">  </t>
    </r>
    <r>
      <rPr>
        <sz val="9.5"/>
        <color theme="1"/>
        <rFont val="Calibri"/>
        <family val="2"/>
        <scheme val="minor"/>
      </rPr>
      <t>The reviewer determines if the AE follows ODP’s record retention policy for individual active records.</t>
    </r>
  </si>
  <si>
    <r>
      <t>·</t>
    </r>
    <r>
      <rPr>
        <sz val="7"/>
        <color theme="1"/>
        <rFont val="Times New Roman"/>
        <family val="1"/>
      </rPr>
      <t xml:space="preserve">  </t>
    </r>
    <r>
      <rPr>
        <sz val="9.5"/>
        <color theme="1"/>
        <rFont val="Calibri"/>
        <family val="2"/>
        <scheme val="minor"/>
      </rPr>
      <t>Based on the core sample, the reviewer will review 1% of individual active records with a maximum of five active records. If there are less than five individuals active for an AE, all individual records must be reviewed.</t>
    </r>
  </si>
  <si>
    <r>
      <t>·</t>
    </r>
    <r>
      <rPr>
        <sz val="7"/>
        <color theme="1"/>
        <rFont val="Times New Roman"/>
        <family val="1"/>
      </rPr>
      <t xml:space="preserve">  </t>
    </r>
    <r>
      <rPr>
        <sz val="9.5"/>
        <color theme="1"/>
        <rFont val="Calibri"/>
        <family val="2"/>
        <scheme val="minor"/>
      </rPr>
      <t>The reviewer will determine if the AE’s record(s) reviewed adheres to ODP’s record retention policy.</t>
    </r>
  </si>
  <si>
    <t>1.(Yes) The AE follows ODP’s record</t>
  </si>
  <si>
    <r>
      <t>·</t>
    </r>
    <r>
      <rPr>
        <sz val="7"/>
        <color theme="1"/>
        <rFont val="Times New Roman"/>
        <family val="1"/>
      </rPr>
      <t xml:space="preserve">  </t>
    </r>
    <r>
      <rPr>
        <sz val="9.5"/>
        <color theme="1"/>
        <rFont val="Calibri"/>
        <family val="2"/>
        <scheme val="minor"/>
      </rPr>
      <t>AE OA, Sections 3.3 &amp; 3.3.1</t>
    </r>
  </si>
  <si>
    <r>
      <t>·</t>
    </r>
    <r>
      <rPr>
        <sz val="7"/>
        <color theme="1"/>
        <rFont val="Times New Roman"/>
        <family val="1"/>
      </rPr>
      <t xml:space="preserve">   </t>
    </r>
    <r>
      <rPr>
        <sz val="9.5"/>
        <color theme="1"/>
        <rFont val="Calibri"/>
        <family val="2"/>
        <scheme val="minor"/>
      </rPr>
      <t>The reviewer will review the AE’s process to ensure the process includes:</t>
    </r>
  </si>
  <si>
    <r>
      <t>o</t>
    </r>
    <r>
      <rPr>
        <sz val="7"/>
        <color theme="1"/>
        <rFont val="Times New Roman"/>
        <family val="1"/>
      </rPr>
      <t xml:space="preserve"> </t>
    </r>
    <r>
      <rPr>
        <sz val="9.5"/>
        <color theme="1"/>
        <rFont val="Calibri"/>
        <family val="2"/>
        <scheme val="minor"/>
      </rPr>
      <t>How the AE triages and prioritizes emergent need</t>
    </r>
  </si>
  <si>
    <r>
      <t>o</t>
    </r>
    <r>
      <rPr>
        <sz val="7"/>
        <color theme="1"/>
        <rFont val="Times New Roman"/>
        <family val="1"/>
      </rPr>
      <t xml:space="preserve"> </t>
    </r>
    <r>
      <rPr>
        <sz val="9.5"/>
        <color theme="1"/>
        <rFont val="Calibri"/>
        <family val="2"/>
        <scheme val="minor"/>
      </rPr>
      <t>How the AE will provide updated information to SCOs about emergent needs of those on the waiting list</t>
    </r>
  </si>
  <si>
    <r>
      <t>o</t>
    </r>
    <r>
      <rPr>
        <sz val="7"/>
        <color theme="1"/>
        <rFont val="Times New Roman"/>
        <family val="1"/>
      </rPr>
      <t xml:space="preserve"> </t>
    </r>
    <r>
      <rPr>
        <sz val="9.5"/>
        <color theme="1"/>
        <rFont val="Calibri"/>
        <family val="2"/>
        <scheme val="minor"/>
      </rPr>
      <t>How the AE uses data to identify who will be in need of waiver services (e.g., aging out of EPSDT, aging out of a RTF, children and youth, etc.)</t>
    </r>
  </si>
  <si>
    <t>1.(Yes)The AE has a process to manage vacant capacity to ensure waiting list emergent needs are addressed timely.</t>
  </si>
  <si>
    <t>2.(No)The AE does not have a process to manage vacant capacity, or required components to process are missing, to ensure waiting list emergent needs are addressed timely.</t>
  </si>
  <si>
    <r>
      <t>·</t>
    </r>
    <r>
      <rPr>
        <sz val="7"/>
        <color theme="1"/>
        <rFont val="Times New Roman"/>
        <family val="1"/>
      </rPr>
      <t xml:space="preserve"> </t>
    </r>
    <r>
      <rPr>
        <sz val="9.5"/>
        <color theme="1"/>
        <rFont val="Calibri"/>
        <family val="2"/>
        <scheme val="minor"/>
      </rPr>
      <t xml:space="preserve"> AE OA, Sections 3.4 &amp; 3.4.1</t>
    </r>
  </si>
  <si>
    <t>documentation that the circumstance was outside the AE’s</t>
  </si>
  <si>
    <t>control.</t>
  </si>
  <si>
    <t xml:space="preserve"> 16a.</t>
  </si>
  <si>
    <r>
      <t>·</t>
    </r>
    <r>
      <rPr>
        <sz val="7"/>
        <color theme="1"/>
        <rFont val="Times New Roman"/>
        <family val="1"/>
      </rPr>
      <t xml:space="preserve">   </t>
    </r>
    <r>
      <rPr>
        <sz val="9.5"/>
        <color theme="1"/>
        <rFont val="Calibri"/>
        <family val="2"/>
        <scheme val="minor"/>
      </rPr>
      <t>The AE develops/modifies and submits a process that ensures the AE manages vacated capacity to ensure waiting list emergent needs are addressed timely.</t>
    </r>
  </si>
  <si>
    <r>
      <t>·</t>
    </r>
    <r>
      <rPr>
        <sz val="7"/>
        <color theme="1"/>
        <rFont val="Times New Roman"/>
        <family val="1"/>
      </rPr>
      <t xml:space="preserve">   </t>
    </r>
    <r>
      <rPr>
        <sz val="9.5"/>
        <color theme="1"/>
        <rFont val="Calibri"/>
        <family val="2"/>
        <scheme val="minor"/>
      </rPr>
      <t>The AE trains staff on the developed/modified policy and submits verification of training.</t>
    </r>
  </si>
  <si>
    <t xml:space="preserve"> 16b.</t>
  </si>
  <si>
    <r>
      <t>·</t>
    </r>
    <r>
      <rPr>
        <sz val="7"/>
        <color theme="1"/>
        <rFont val="Times New Roman"/>
        <family val="1"/>
      </rPr>
      <t xml:space="preserve">   </t>
    </r>
    <r>
      <rPr>
        <sz val="9.5"/>
        <color theme="1"/>
        <rFont val="Calibri"/>
        <family val="2"/>
        <scheme val="minor"/>
      </rPr>
      <t>The AE submits documentation of “other” remediation actions </t>
    </r>
  </si>
  <si>
    <t>taken to comply with the requirements. </t>
  </si>
  <si>
    <r>
      <t>·</t>
    </r>
    <r>
      <rPr>
        <sz val="7"/>
        <color theme="1"/>
        <rFont val="Times New Roman"/>
        <family val="1"/>
      </rPr>
      <t xml:space="preserve">  </t>
    </r>
    <r>
      <rPr>
        <sz val="9.5"/>
        <color theme="1"/>
        <rFont val="Calibri"/>
        <family val="2"/>
        <scheme val="minor"/>
      </rPr>
      <t>The reviewer will determine that the AE has a PUNS protocol that includes the following:</t>
    </r>
  </si>
  <si>
    <r>
      <t>o</t>
    </r>
    <r>
      <rPr>
        <sz val="7"/>
        <color theme="1"/>
        <rFont val="Times New Roman"/>
        <family val="1"/>
      </rPr>
      <t xml:space="preserve">  </t>
    </r>
    <r>
      <rPr>
        <sz val="9.5"/>
        <color theme="1"/>
        <rFont val="Calibri"/>
        <family val="2"/>
        <scheme val="minor"/>
      </rPr>
      <t>Identified AE staff responsible for PUNS related activities.</t>
    </r>
  </si>
  <si>
    <r>
      <t>o</t>
    </r>
    <r>
      <rPr>
        <sz val="7"/>
        <color theme="1"/>
        <rFont val="Times New Roman"/>
        <family val="1"/>
      </rPr>
      <t xml:space="preserve">  </t>
    </r>
    <r>
      <rPr>
        <sz val="9.5"/>
        <color theme="1"/>
        <rFont val="Calibri"/>
        <family val="2"/>
        <scheme val="minor"/>
      </rPr>
      <t>Engagement with the SCO on a regular basis to ensure PUNS accuracy and information sharing to determine emergent individuals on the PUNS waiting list.</t>
    </r>
  </si>
  <si>
    <r>
      <t>o</t>
    </r>
    <r>
      <rPr>
        <sz val="7"/>
        <color theme="1"/>
        <rFont val="Times New Roman"/>
        <family val="1"/>
      </rPr>
      <t xml:space="preserve"> </t>
    </r>
    <r>
      <rPr>
        <sz val="9.5"/>
        <color theme="1"/>
        <rFont val="Calibri"/>
        <family val="2"/>
        <scheme val="minor"/>
      </rPr>
      <t>Training of AE staff, SCOs and intake/registration workers</t>
    </r>
  </si>
  <si>
    <r>
      <t>o</t>
    </r>
    <r>
      <rPr>
        <sz val="7"/>
        <color theme="1"/>
        <rFont val="Times New Roman"/>
        <family val="1"/>
      </rPr>
      <t xml:space="preserve">  </t>
    </r>
    <r>
      <rPr>
        <sz val="9.5"/>
        <color theme="1"/>
        <rFont val="Calibri"/>
        <family val="2"/>
        <scheme val="minor"/>
      </rPr>
      <t>Oversight to ensure prospective and current waiver participants are placed in the appropriate category of need.</t>
    </r>
  </si>
  <si>
    <r>
      <t>·</t>
    </r>
    <r>
      <rPr>
        <sz val="7"/>
        <color theme="1"/>
        <rFont val="Times New Roman"/>
        <family val="1"/>
      </rPr>
      <t xml:space="preserve">  </t>
    </r>
    <r>
      <rPr>
        <sz val="9.5"/>
        <color theme="1"/>
        <rFont val="Calibri"/>
        <family val="2"/>
        <scheme val="minor"/>
      </rPr>
      <t>The reviewer will look at documentation and other evidence provided by the AE to verify the AE has implemented the protocol.</t>
    </r>
  </si>
  <si>
    <t>1.(Yes) The AE has a Prioritization of Urgency of Needs for Services protocol.</t>
  </si>
  <si>
    <t>2.(No) The AE does not have a Prioritization of Urgency of Need for Services protocol.</t>
  </si>
  <si>
    <r>
      <t>·</t>
    </r>
    <r>
      <rPr>
        <sz val="7"/>
        <color theme="1"/>
        <rFont val="Times New Roman"/>
        <family val="1"/>
      </rPr>
      <t xml:space="preserve">  </t>
    </r>
    <r>
      <rPr>
        <sz val="9.5"/>
        <color theme="1"/>
        <rFont val="Calibri"/>
        <family val="2"/>
        <scheme val="minor"/>
      </rPr>
      <t>The AE develops/modifies and submits a PUNS protocol.</t>
    </r>
  </si>
  <si>
    <r>
      <t>·</t>
    </r>
    <r>
      <rPr>
        <sz val="7"/>
        <color theme="1"/>
        <rFont val="Times New Roman"/>
        <family val="1"/>
      </rPr>
      <t xml:space="preserve">  </t>
    </r>
    <r>
      <rPr>
        <sz val="9.5"/>
        <color theme="1"/>
        <rFont val="Calibri"/>
        <family val="2"/>
        <scheme val="minor"/>
      </rPr>
      <t>The AE trains staff on the developed/modified protocol and submits verification of training.</t>
    </r>
  </si>
  <si>
    <r>
      <t>·</t>
    </r>
    <r>
      <rPr>
        <sz val="7"/>
        <color theme="1"/>
        <rFont val="Times New Roman"/>
        <family val="1"/>
      </rPr>
      <t xml:space="preserve">  </t>
    </r>
    <r>
      <rPr>
        <sz val="9.5"/>
        <color theme="1"/>
        <rFont val="Calibri"/>
        <family val="2"/>
        <scheme val="minor"/>
      </rPr>
      <t>The AE submits documentation of “other” remediation actions </t>
    </r>
  </si>
  <si>
    <r>
      <t>·</t>
    </r>
    <r>
      <rPr>
        <sz val="7"/>
        <color theme="1"/>
        <rFont val="Times New Roman"/>
        <family val="1"/>
      </rPr>
      <t xml:space="preserve">  </t>
    </r>
    <r>
      <rPr>
        <sz val="9.5"/>
        <color theme="1"/>
        <rFont val="Calibri"/>
        <family val="2"/>
        <scheme val="minor"/>
      </rPr>
      <t>The reviewer will talk with the AE and review documentation provided by the AE to determine whether the AE effectively identifies and manages reserved capacity when individuals must be admitted temporarily to a hospital, nursing facility, or rehabilitation care facility, including the use of data sources such as PASRR and IM reports.</t>
    </r>
  </si>
  <si>
    <r>
      <t>·</t>
    </r>
    <r>
      <rPr>
        <sz val="7"/>
        <color theme="1"/>
        <rFont val="Times New Roman"/>
        <family val="1"/>
      </rPr>
      <t xml:space="preserve">  </t>
    </r>
    <r>
      <rPr>
        <sz val="9.5"/>
        <color theme="1"/>
        <rFont val="Calibri"/>
        <family val="2"/>
        <scheme val="minor"/>
      </rPr>
      <t>Short-term facility means temporary admission to a hospital, nursing facility or rehabilitation care facility.</t>
    </r>
  </si>
  <si>
    <t>1.(Yes) The AE demonstrates it is managing reserved capacity when a waiver participant experiences a short-term facility stay.</t>
  </si>
  <si>
    <t>2.(No) The evidence provided by the AE doesn’t demonstrate effective management of reserved capacity when short-term facility stays occur.</t>
  </si>
  <si>
    <t>3.(N/A) There have been no short-term facility stays during the review period.</t>
  </si>
  <si>
    <r>
      <t>·</t>
    </r>
    <r>
      <rPr>
        <sz val="7"/>
        <color theme="1"/>
        <rFont val="Times New Roman"/>
        <family val="1"/>
      </rPr>
      <t xml:space="preserve">  </t>
    </r>
    <r>
      <rPr>
        <sz val="9.5"/>
        <color theme="1"/>
        <rFont val="Calibri"/>
        <family val="2"/>
        <scheme val="minor"/>
      </rPr>
      <t>The AE develops/modifies and submits a protocol to improve their management of reserved capacity when short-term facility stays occur.</t>
    </r>
  </si>
  <si>
    <t>The AE implements its established protocols for management of unanticipated</t>
  </si>
  <si>
    <t>emergencies.</t>
  </si>
  <si>
    <r>
      <t>·</t>
    </r>
    <r>
      <rPr>
        <sz val="7"/>
        <color theme="1"/>
        <rFont val="Times New Roman"/>
        <family val="1"/>
      </rPr>
      <t xml:space="preserve">  </t>
    </r>
    <r>
      <rPr>
        <sz val="9.5"/>
        <color theme="1"/>
        <rFont val="Calibri"/>
        <family val="2"/>
        <scheme val="minor"/>
      </rPr>
      <t>The reviewer will talk with the AE and review the protocol provided by the AE to determine whether the AE manages unanticipated emergencies for prospective waiver participants by</t>
    </r>
  </si>
  <si>
    <t>implementing its written protocols.</t>
  </si>
  <si>
    <r>
      <t>·</t>
    </r>
    <r>
      <rPr>
        <sz val="7"/>
        <color theme="1"/>
        <rFont val="Times New Roman"/>
        <family val="1"/>
      </rPr>
      <t xml:space="preserve">  </t>
    </r>
    <r>
      <rPr>
        <sz val="9.5"/>
        <color theme="1"/>
        <rFont val="Calibri"/>
        <family val="2"/>
        <scheme val="minor"/>
      </rPr>
      <t>Key elements of the protocol should include but are not limited to:</t>
    </r>
  </si>
  <si>
    <r>
      <t>o</t>
    </r>
    <r>
      <rPr>
        <sz val="7"/>
        <color theme="1"/>
        <rFont val="Times New Roman"/>
        <family val="1"/>
      </rPr>
      <t xml:space="preserve"> </t>
    </r>
    <r>
      <rPr>
        <sz val="9.5"/>
        <color theme="1"/>
        <rFont val="Calibri"/>
        <family val="2"/>
        <scheme val="minor"/>
      </rPr>
      <t>Communication strategy that identifies a designated point person(s) responsible for responding to unanticipated emergencies at any point of time.</t>
    </r>
  </si>
  <si>
    <r>
      <t>·</t>
    </r>
    <r>
      <rPr>
        <sz val="7"/>
        <color theme="1"/>
        <rFont val="Times New Roman"/>
        <family val="1"/>
      </rPr>
      <t xml:space="preserve">   </t>
    </r>
    <r>
      <rPr>
        <sz val="9.5"/>
        <color theme="1"/>
        <rFont val="Calibri"/>
        <family val="2"/>
        <scheme val="minor"/>
      </rPr>
      <t>Activities to be implemented to ensure the safety of an individual in the absence of waiver enrollment.</t>
    </r>
  </si>
  <si>
    <t>1.(Yes) The AE demonstrates it is following written protocols to handle unanticipated emergencies.</t>
  </si>
  <si>
    <t>2.(No) The AE did not implement their protocol to effectively manage unanticipated emergencies.</t>
  </si>
  <si>
    <t>3.(No) The AE doesn’t have a protocol to manage unanticipated emergencies.</t>
  </si>
  <si>
    <t>4.(N/A) There were no unanticipated emergencies during the review period.</t>
  </si>
  <si>
    <r>
      <t>·</t>
    </r>
    <r>
      <rPr>
        <sz val="7"/>
        <color theme="1"/>
        <rFont val="Times New Roman"/>
        <family val="1"/>
      </rPr>
      <t xml:space="preserve">  </t>
    </r>
    <r>
      <rPr>
        <sz val="9.5"/>
        <color theme="1"/>
        <rFont val="Calibri"/>
        <family val="2"/>
        <scheme val="minor"/>
      </rPr>
      <t>AE OA, Section 3.4.5</t>
    </r>
  </si>
  <si>
    <r>
      <t>·</t>
    </r>
    <r>
      <rPr>
        <sz val="7"/>
        <color theme="1"/>
        <rFont val="Times New Roman"/>
        <family val="1"/>
      </rPr>
      <t xml:space="preserve">  </t>
    </r>
    <r>
      <rPr>
        <sz val="9.5"/>
        <color theme="1"/>
        <rFont val="Calibri"/>
        <family val="2"/>
        <scheme val="minor"/>
      </rPr>
      <t>The AE develops/modifies and submits a protocol for the management of unanticipated emergencies.</t>
    </r>
  </si>
  <si>
    <r>
      <t>·</t>
    </r>
    <r>
      <rPr>
        <sz val="7"/>
        <color theme="1"/>
        <rFont val="Times New Roman"/>
        <family val="1"/>
      </rPr>
      <t xml:space="preserve">  </t>
    </r>
    <r>
      <rPr>
        <sz val="9.5"/>
        <color theme="1"/>
        <rFont val="Calibri"/>
        <family val="2"/>
        <scheme val="minor"/>
      </rPr>
      <t>The AE trains staff on the existing protocol and submits verification of training.</t>
    </r>
  </si>
  <si>
    <r>
      <t>·</t>
    </r>
    <r>
      <rPr>
        <sz val="7"/>
        <color theme="1"/>
        <rFont val="Times New Roman"/>
        <family val="1"/>
      </rPr>
      <t xml:space="preserve">  </t>
    </r>
    <r>
      <rPr>
        <sz val="9.5"/>
        <color theme="1"/>
        <rFont val="Calibri"/>
        <family val="2"/>
        <scheme val="minor"/>
      </rPr>
      <t>The Provider submits documentation of enrollment and when completed CI certificate as appropriate.</t>
    </r>
  </si>
  <si>
    <r>
      <t>·</t>
    </r>
    <r>
      <rPr>
        <sz val="7"/>
        <color theme="1"/>
        <rFont val="Times New Roman"/>
        <family val="1"/>
      </rPr>
      <t xml:space="preserve">  </t>
    </r>
    <r>
      <rPr>
        <sz val="9.5"/>
        <color theme="1"/>
        <rFont val="Calibri"/>
        <family val="2"/>
        <scheme val="minor"/>
      </rPr>
      <t>The AE submits documentation of “other” remediation actions taken to comply with the requirements.</t>
    </r>
  </si>
  <si>
    <r>
      <t>·</t>
    </r>
    <r>
      <rPr>
        <sz val="7"/>
        <color theme="1"/>
        <rFont val="Times New Roman"/>
        <family val="1"/>
      </rPr>
      <t xml:space="preserve">  </t>
    </r>
    <r>
      <rPr>
        <sz val="9.5"/>
        <color theme="1"/>
        <rFont val="Calibri"/>
        <family val="2"/>
        <scheme val="minor"/>
      </rPr>
      <t>The reviewer will look at the risk screening and other Provider analyses completed by the AE from the prior fiscal year (FY 23-24) for all Residential Service Providers qualified by the AE.</t>
    </r>
  </si>
  <si>
    <r>
      <t>·</t>
    </r>
    <r>
      <rPr>
        <sz val="7"/>
        <color theme="1"/>
        <rFont val="Times New Roman"/>
        <family val="1"/>
      </rPr>
      <t xml:space="preserve">  </t>
    </r>
    <r>
      <rPr>
        <sz val="9.5"/>
        <color theme="1"/>
        <rFont val="Calibri"/>
        <family val="2"/>
        <scheme val="minor"/>
      </rPr>
      <t>The reviewer determines if the AE identified issues with Provider service delivery that potentially affect individual health and welfare and/or the Provider’s ability to successfully operate by</t>
    </r>
  </si>
  <si>
    <t>reviewing risk screening tools completed.</t>
  </si>
  <si>
    <r>
      <t>1.</t>
    </r>
    <r>
      <rPr>
        <sz val="7"/>
        <color theme="1"/>
        <rFont val="Times New Roman"/>
        <family val="1"/>
      </rPr>
      <t xml:space="preserve"> </t>
    </r>
    <r>
      <rPr>
        <sz val="9.5"/>
        <color theme="1"/>
        <rFont val="Calibri"/>
        <family val="2"/>
        <scheme val="minor"/>
      </rPr>
      <t>(Yes) The AE implemented ODP’s Provider</t>
    </r>
  </si>
  <si>
    <t>risk screening process.</t>
  </si>
  <si>
    <r>
      <t>2.</t>
    </r>
    <r>
      <rPr>
        <sz val="7"/>
        <color theme="1"/>
        <rFont val="Times New Roman"/>
        <family val="1"/>
      </rPr>
      <t xml:space="preserve"> </t>
    </r>
    <r>
      <rPr>
        <sz val="9.5"/>
        <color theme="1"/>
        <rFont val="Calibri"/>
        <family val="2"/>
        <scheme val="minor"/>
      </rPr>
      <t>(No) The AE did not implement ODP’s</t>
    </r>
  </si>
  <si>
    <t>Provider risk screening process.</t>
  </si>
  <si>
    <r>
      <t>3.</t>
    </r>
    <r>
      <rPr>
        <sz val="7"/>
        <color theme="1"/>
        <rFont val="Times New Roman"/>
        <family val="1"/>
      </rPr>
      <t xml:space="preserve"> </t>
    </r>
    <r>
      <rPr>
        <sz val="9.5"/>
        <color theme="1"/>
        <rFont val="Calibri"/>
        <family val="2"/>
        <scheme val="minor"/>
      </rPr>
      <t>(N/A) The AE is not lead for a Provider.</t>
    </r>
  </si>
  <si>
    <r>
      <t>·</t>
    </r>
    <r>
      <rPr>
        <sz val="7"/>
        <color theme="1"/>
        <rFont val="Times New Roman"/>
        <family val="1"/>
      </rPr>
      <t xml:space="preserve">  </t>
    </r>
    <r>
      <rPr>
        <sz val="9.5"/>
        <color theme="1"/>
        <rFont val="Calibri"/>
        <family val="2"/>
        <scheme val="minor"/>
      </rPr>
      <t>AE OA, Section 4.1</t>
    </r>
  </si>
  <si>
    <r>
      <t>·</t>
    </r>
    <r>
      <rPr>
        <sz val="7"/>
        <color theme="1"/>
        <rFont val="Times New Roman"/>
        <family val="1"/>
      </rPr>
      <t xml:space="preserve">  </t>
    </r>
    <r>
      <rPr>
        <sz val="9.5"/>
        <color theme="1"/>
        <rFont val="Calibri"/>
        <family val="2"/>
        <scheme val="minor"/>
      </rPr>
      <t>The reviewer pulls information to identify the Providers who were required to have a risk screening completed by reviewing the risk screening results and determine the AE’s actions to follow-up with the Provider if they were moved to Phase 2.</t>
    </r>
  </si>
  <si>
    <t>AE implements ODP’s Provider</t>
  </si>
  <si>
    <r>
      <t>·</t>
    </r>
    <r>
      <rPr>
        <sz val="7"/>
        <color theme="1"/>
        <rFont val="Times New Roman"/>
        <family val="1"/>
      </rPr>
      <t xml:space="preserve">  </t>
    </r>
    <r>
      <rPr>
        <sz val="9.5"/>
        <color theme="1"/>
        <rFont val="Calibri"/>
        <family val="2"/>
        <scheme val="minor"/>
      </rPr>
      <t>The AE implements ODP’s risk screening process.</t>
    </r>
  </si>
  <si>
    <r>
      <t>·</t>
    </r>
    <r>
      <rPr>
        <sz val="7"/>
        <color theme="1"/>
        <rFont val="Times New Roman"/>
        <family val="1"/>
      </rPr>
      <t xml:space="preserve">  </t>
    </r>
    <r>
      <rPr>
        <sz val="9.5"/>
        <color theme="1"/>
        <rFont val="Calibri"/>
        <family val="2"/>
        <scheme val="minor"/>
      </rPr>
      <t>The reviewer determines if the AE has a written policy, or is included in a larger policy, that supports the release of the incident information to the individual, or persons designated by the individual, upon request.</t>
    </r>
  </si>
  <si>
    <r>
      <t>·</t>
    </r>
    <r>
      <rPr>
        <sz val="7"/>
        <color theme="1"/>
        <rFont val="Times New Roman"/>
        <family val="1"/>
      </rPr>
      <t xml:space="preserve">  </t>
    </r>
    <r>
      <rPr>
        <sz val="9.5"/>
        <color theme="1"/>
        <rFont val="Calibri"/>
        <family val="2"/>
        <scheme val="minor"/>
      </rPr>
      <t>The incident information is the incident report or a summary of the incident, the findings and the actions taken.</t>
    </r>
  </si>
  <si>
    <r>
      <t>·</t>
    </r>
    <r>
      <rPr>
        <sz val="7"/>
        <color theme="1"/>
        <rFont val="Times New Roman"/>
        <family val="1"/>
      </rPr>
      <t xml:space="preserve">  </t>
    </r>
    <r>
      <rPr>
        <sz val="9.5"/>
        <color theme="1"/>
        <rFont val="Calibri"/>
        <family val="2"/>
        <scheme val="minor"/>
      </rPr>
      <t>The information must be redacted to exclude information about another individual and the reporter, unless the reporter is the individual who receives the information.</t>
    </r>
  </si>
  <si>
    <r>
      <t>·</t>
    </r>
    <r>
      <rPr>
        <sz val="7"/>
        <color theme="1"/>
        <rFont val="Times New Roman"/>
        <family val="1"/>
      </rPr>
      <t xml:space="preserve">  </t>
    </r>
    <r>
      <rPr>
        <sz val="9.5"/>
        <color theme="1"/>
        <rFont val="Calibri"/>
        <family val="2"/>
        <scheme val="minor"/>
      </rPr>
      <t>An incident report does not include the investigation file. In order to satisfy these requirements, the AE’s policy must support the release of the following:</t>
    </r>
  </si>
  <si>
    <r>
      <t>o</t>
    </r>
    <r>
      <rPr>
        <sz val="7"/>
        <color theme="1"/>
        <rFont val="Times New Roman"/>
        <family val="1"/>
      </rPr>
      <t xml:space="preserve">  </t>
    </r>
    <r>
      <rPr>
        <sz val="9.5"/>
        <color theme="1"/>
        <rFont val="Calibri"/>
        <family val="2"/>
        <scheme val="minor"/>
      </rPr>
      <t>A summary of the incident, to include:</t>
    </r>
  </si>
  <si>
    <r>
      <t>-</t>
    </r>
    <r>
      <rPr>
        <sz val="7"/>
        <color theme="1"/>
        <rFont val="Times New Roman"/>
        <family val="1"/>
      </rPr>
      <t xml:space="preserve">   </t>
    </r>
    <r>
      <rPr>
        <sz val="9.5"/>
        <color theme="1"/>
        <rFont val="Calibri"/>
        <family val="2"/>
        <scheme val="minor"/>
      </rPr>
      <t>A description of the incident</t>
    </r>
  </si>
  <si>
    <r>
      <t>-</t>
    </r>
    <r>
      <rPr>
        <sz val="7"/>
        <color theme="1"/>
        <rFont val="Times New Roman"/>
        <family val="1"/>
      </rPr>
      <t xml:space="preserve">   </t>
    </r>
    <r>
      <rPr>
        <sz val="9.5"/>
        <color theme="1"/>
        <rFont val="Calibri"/>
        <family val="2"/>
        <scheme val="minor"/>
      </rPr>
      <t>The immediate action(s) taken to protect the health, safety and well-being of the individual</t>
    </r>
  </si>
  <si>
    <r>
      <t>-</t>
    </r>
    <r>
      <rPr>
        <sz val="7"/>
        <color theme="1"/>
        <rFont val="Times New Roman"/>
        <family val="1"/>
      </rPr>
      <t xml:space="preserve">   </t>
    </r>
    <r>
      <rPr>
        <sz val="9.5"/>
        <color theme="1"/>
        <rFont val="Calibri"/>
        <family val="2"/>
        <scheme val="minor"/>
      </rPr>
      <t>Incident classification</t>
    </r>
  </si>
  <si>
    <r>
      <t>1.</t>
    </r>
    <r>
      <rPr>
        <sz val="7"/>
        <color theme="1"/>
        <rFont val="Times New Roman"/>
        <family val="1"/>
      </rPr>
      <t xml:space="preserve"> </t>
    </r>
    <r>
      <rPr>
        <sz val="9.5"/>
        <color theme="1"/>
        <rFont val="Calibri"/>
        <family val="2"/>
        <scheme val="minor"/>
      </rPr>
      <t>(Yes) The evidence indicates that a policy exists and all the listed requirements are met.</t>
    </r>
  </si>
  <si>
    <r>
      <t>2.</t>
    </r>
    <r>
      <rPr>
        <sz val="7"/>
        <color theme="1"/>
        <rFont val="Times New Roman"/>
        <family val="1"/>
      </rPr>
      <t xml:space="preserve"> </t>
    </r>
    <r>
      <rPr>
        <sz val="9.5"/>
        <color theme="1"/>
        <rFont val="Calibri"/>
        <family val="2"/>
        <scheme val="minor"/>
      </rPr>
      <t>(No) There is no evidence that a policy exists or all the listed requirements were not met.</t>
    </r>
  </si>
  <si>
    <t>- All notification information to include date and person or entity notified</t>
  </si>
  <si>
    <r>
      <t>o</t>
    </r>
    <r>
      <rPr>
        <sz val="7"/>
        <color theme="1"/>
        <rFont val="Times New Roman"/>
        <family val="1"/>
      </rPr>
      <t xml:space="preserve">  </t>
    </r>
    <r>
      <rPr>
        <sz val="9.5"/>
        <color theme="1"/>
        <rFont val="Calibri"/>
        <family val="2"/>
        <scheme val="minor"/>
      </rPr>
      <t>The findings, to include:</t>
    </r>
  </si>
  <si>
    <r>
      <t>-</t>
    </r>
    <r>
      <rPr>
        <sz val="7"/>
        <color theme="1"/>
        <rFont val="Times New Roman"/>
        <family val="1"/>
      </rPr>
      <t xml:space="preserve">   </t>
    </r>
    <r>
      <rPr>
        <sz val="9.5"/>
        <color theme="1"/>
        <rFont val="Calibri"/>
        <family val="2"/>
        <scheme val="minor"/>
      </rPr>
      <t>Additional Information</t>
    </r>
  </si>
  <si>
    <r>
      <t>-</t>
    </r>
    <r>
      <rPr>
        <sz val="7"/>
        <color theme="1"/>
        <rFont val="Times New Roman"/>
        <family val="1"/>
      </rPr>
      <t xml:space="preserve">   </t>
    </r>
    <r>
      <rPr>
        <sz val="9.5"/>
        <color theme="1"/>
        <rFont val="Calibri"/>
        <family val="2"/>
        <scheme val="minor"/>
      </rPr>
      <t>Investigation findings and determination (when applicable)</t>
    </r>
  </si>
  <si>
    <r>
      <t>o</t>
    </r>
    <r>
      <rPr>
        <sz val="7"/>
        <color theme="1"/>
        <rFont val="Times New Roman"/>
        <family val="1"/>
      </rPr>
      <t xml:space="preserve">  </t>
    </r>
    <r>
      <rPr>
        <sz val="9.5"/>
        <color theme="1"/>
        <rFont val="Calibri"/>
        <family val="2"/>
        <scheme val="minor"/>
      </rPr>
      <t>The actions taken, to include:</t>
    </r>
  </si>
  <si>
    <r>
      <t>-</t>
    </r>
    <r>
      <rPr>
        <sz val="7"/>
        <color theme="1"/>
        <rFont val="Times New Roman"/>
        <family val="1"/>
      </rPr>
      <t xml:space="preserve">   </t>
    </r>
    <r>
      <rPr>
        <sz val="9.5"/>
        <color theme="1"/>
        <rFont val="Calibri"/>
        <family val="2"/>
        <scheme val="minor"/>
      </rPr>
      <t>Corrective Actions planned or implemented</t>
    </r>
  </si>
  <si>
    <r>
      <t>-</t>
    </r>
    <r>
      <rPr>
        <sz val="7"/>
        <color theme="1"/>
        <rFont val="Times New Roman"/>
        <family val="1"/>
      </rPr>
      <t xml:space="preserve">   </t>
    </r>
    <r>
      <rPr>
        <sz val="9.5"/>
        <color theme="1"/>
        <rFont val="Calibri"/>
        <family val="2"/>
        <scheme val="minor"/>
      </rPr>
      <t>Medical Intervention Information</t>
    </r>
  </si>
  <si>
    <r>
      <t>·</t>
    </r>
    <r>
      <rPr>
        <sz val="7"/>
        <color theme="1"/>
        <rFont val="Times New Roman"/>
        <family val="1"/>
      </rPr>
      <t xml:space="preserve">  </t>
    </r>
    <r>
      <rPr>
        <sz val="9.5"/>
        <color theme="1"/>
        <rFont val="Calibri"/>
        <family val="2"/>
        <scheme val="minor"/>
      </rPr>
      <t>The reviewer will determine if the AE has a written policy related to the review of EIM restraint and medication error incident reports. The policy at a minimum should contain processes that outline:</t>
    </r>
  </si>
  <si>
    <r>
      <t>o</t>
    </r>
    <r>
      <rPr>
        <sz val="7"/>
        <color theme="1"/>
        <rFont val="Times New Roman"/>
        <family val="1"/>
      </rPr>
      <t xml:space="preserve"> </t>
    </r>
    <r>
      <rPr>
        <sz val="9.5"/>
        <color theme="1"/>
        <rFont val="Calibri"/>
        <family val="2"/>
        <scheme val="minor"/>
      </rPr>
      <t>The review of all restraint and medication error EIM incident reports on a periodic basis.</t>
    </r>
  </si>
  <si>
    <r>
      <t>o</t>
    </r>
    <r>
      <rPr>
        <sz val="7"/>
        <color theme="1"/>
        <rFont val="Times New Roman"/>
        <family val="1"/>
      </rPr>
      <t xml:space="preserve"> </t>
    </r>
    <r>
      <rPr>
        <sz val="9.5"/>
        <color theme="1"/>
        <rFont val="Calibri"/>
        <family val="2"/>
        <scheme val="minor"/>
      </rPr>
      <t>This process is also to include the review of reports that have been initiated but not submitted.</t>
    </r>
  </si>
  <si>
    <r>
      <t>o</t>
    </r>
    <r>
      <rPr>
        <sz val="7"/>
        <color theme="1"/>
        <rFont val="Times New Roman"/>
        <family val="1"/>
      </rPr>
      <t xml:space="preserve"> </t>
    </r>
    <r>
      <rPr>
        <sz val="9.5"/>
        <color theme="1"/>
        <rFont val="Calibri"/>
        <family val="2"/>
        <scheme val="minor"/>
      </rPr>
      <t>Evaluation of the circumstances and frequency of restraints and medication errors on a periodic basis, including the use of restraint dashboard.</t>
    </r>
  </si>
  <si>
    <r>
      <t>o</t>
    </r>
    <r>
      <rPr>
        <sz val="7"/>
        <color theme="1"/>
        <rFont val="Times New Roman"/>
        <family val="1"/>
      </rPr>
      <t xml:space="preserve"> </t>
    </r>
    <r>
      <rPr>
        <sz val="9.5"/>
        <color theme="1"/>
        <rFont val="Calibri"/>
        <family val="2"/>
        <scheme val="minor"/>
      </rPr>
      <t>Methods to recognize unreported critical incidents and ensure reporting, investigation and implementation of corrective actions.</t>
    </r>
  </si>
  <si>
    <r>
      <t>o</t>
    </r>
    <r>
      <rPr>
        <sz val="7"/>
        <color theme="1"/>
        <rFont val="Times New Roman"/>
        <family val="1"/>
      </rPr>
      <t xml:space="preserve"> </t>
    </r>
    <r>
      <rPr>
        <sz val="9.5"/>
        <color theme="1"/>
        <rFont val="Calibri"/>
        <family val="2"/>
        <scheme val="minor"/>
      </rPr>
      <t xml:space="preserve"> Collaboration and communication with the individual’s team</t>
    </r>
  </si>
  <si>
    <t>to ensure health and safety.</t>
  </si>
  <si>
    <r>
      <t>·</t>
    </r>
    <r>
      <rPr>
        <sz val="7"/>
        <color theme="1"/>
        <rFont val="Times New Roman"/>
        <family val="1"/>
      </rPr>
      <t xml:space="preserve">   </t>
    </r>
    <r>
      <rPr>
        <sz val="9.5"/>
        <color theme="1"/>
        <rFont val="Calibri"/>
        <family val="2"/>
        <scheme val="minor"/>
      </rPr>
      <t>Collaboration and communication with the individual’s team</t>
    </r>
  </si>
  <si>
    <t>to revise ISP, behavior support plan, and risk mitigation plan.</t>
  </si>
  <si>
    <r>
      <t>1.</t>
    </r>
    <r>
      <rPr>
        <sz val="7"/>
        <color theme="1"/>
        <rFont val="Times New Roman"/>
        <family val="1"/>
      </rPr>
      <t xml:space="preserve"> </t>
    </r>
    <r>
      <rPr>
        <sz val="9.5"/>
        <color theme="1"/>
        <rFont val="Calibri"/>
        <family val="2"/>
        <scheme val="minor"/>
      </rPr>
      <t>(Yes) The evidence indicates that a policy exists and all the listed requirements were met.</t>
    </r>
  </si>
  <si>
    <r>
      <t>·</t>
    </r>
    <r>
      <rPr>
        <sz val="7"/>
        <color theme="1"/>
        <rFont val="Times New Roman"/>
        <family val="1"/>
      </rPr>
      <t xml:space="preserve">  </t>
    </r>
    <r>
      <rPr>
        <sz val="9.5"/>
        <color theme="1"/>
        <rFont val="Calibri"/>
        <family val="2"/>
        <scheme val="minor"/>
      </rPr>
      <t>The AE develops/modifies and submits a policy to monitor EIM restraint and medication error reports in order to ensure proper procedures are followed and detect abuse and neglect.</t>
    </r>
  </si>
  <si>
    <r>
      <t>·</t>
    </r>
    <r>
      <rPr>
        <sz val="7"/>
        <color theme="1"/>
        <rFont val="Times New Roman"/>
        <family val="1"/>
      </rPr>
      <t xml:space="preserve">  </t>
    </r>
    <r>
      <rPr>
        <sz val="9.5"/>
        <color theme="1"/>
        <rFont val="Calibri"/>
        <family val="2"/>
        <scheme val="minor"/>
      </rPr>
      <t>The AE trains staff on the existing policy and submits verification of training.</t>
    </r>
  </si>
  <si>
    <r>
      <t>·</t>
    </r>
    <r>
      <rPr>
        <sz val="7"/>
        <color theme="1"/>
        <rFont val="Times New Roman"/>
        <family val="1"/>
      </rPr>
      <t xml:space="preserve">  </t>
    </r>
    <r>
      <rPr>
        <sz val="9.5"/>
        <color theme="1"/>
        <rFont val="Calibri"/>
        <family val="2"/>
        <scheme val="minor"/>
      </rPr>
      <t>The AE calculates the number of days</t>
    </r>
  </si>
  <si>
    <t>between the notification date to the AE and the remediation action date.</t>
  </si>
  <si>
    <r>
      <t>·</t>
    </r>
    <r>
      <rPr>
        <sz val="7"/>
        <color theme="1"/>
        <rFont val="Times New Roman"/>
        <family val="1"/>
      </rPr>
      <t xml:space="preserve">  </t>
    </r>
    <r>
      <rPr>
        <sz val="9.5"/>
        <color theme="1"/>
        <rFont val="Calibri"/>
        <family val="2"/>
        <scheme val="minor"/>
      </rPr>
      <t>The reviewer will determine if the AE conducted a trend analysis using ODP provided tools and dashboards or AE created tools and dashboards, by individual and Provider entity, as well as specific service locations, to identify risks that require intervention to avoid a crisis. The trend analysis must include, but is not limited to:</t>
    </r>
  </si>
  <si>
    <r>
      <t>o</t>
    </r>
    <r>
      <rPr>
        <sz val="7"/>
        <color theme="1"/>
        <rFont val="Times New Roman"/>
        <family val="1"/>
      </rPr>
      <t xml:space="preserve"> </t>
    </r>
    <r>
      <rPr>
        <sz val="9.5"/>
        <color theme="1"/>
        <rFont val="Calibri"/>
        <family val="2"/>
        <scheme val="minor"/>
      </rPr>
      <t>An analysis of compliance with timeframes in accordance with the IM bulletin for reporting, investigation and finalization of incidents</t>
    </r>
  </si>
  <si>
    <r>
      <t>o</t>
    </r>
    <r>
      <rPr>
        <sz val="7"/>
        <color theme="1"/>
        <rFont val="Times New Roman"/>
        <family val="1"/>
      </rPr>
      <t xml:space="preserve"> </t>
    </r>
    <r>
      <rPr>
        <sz val="9.5"/>
        <color theme="1"/>
        <rFont val="Calibri"/>
        <family val="2"/>
        <scheme val="minor"/>
      </rPr>
      <t>Evaluation of the circumstances and frequency of the use of restraints</t>
    </r>
  </si>
  <si>
    <r>
      <t>o</t>
    </r>
    <r>
      <rPr>
        <sz val="7"/>
        <color theme="1"/>
        <rFont val="Times New Roman"/>
        <family val="1"/>
      </rPr>
      <t xml:space="preserve"> </t>
    </r>
    <r>
      <rPr>
        <sz val="9.5"/>
        <color theme="1"/>
        <rFont val="Calibri"/>
        <family val="2"/>
        <scheme val="minor"/>
      </rPr>
      <t>Evaluation of the circumstances and frequency of medication errors.</t>
    </r>
  </si>
  <si>
    <r>
      <t>·</t>
    </r>
    <r>
      <rPr>
        <sz val="7"/>
        <color theme="1"/>
        <rFont val="Times New Roman"/>
        <family val="1"/>
      </rPr>
      <t xml:space="preserve">  </t>
    </r>
    <r>
      <rPr>
        <sz val="9.5"/>
        <color theme="1"/>
        <rFont val="Calibri"/>
        <family val="2"/>
        <scheme val="minor"/>
      </rPr>
      <t>The AE must document the outcomes or findings from the trend, including any actions that need to be taken.</t>
    </r>
  </si>
  <si>
    <r>
      <t>1.</t>
    </r>
    <r>
      <rPr>
        <sz val="7"/>
        <color theme="1"/>
        <rFont val="Times New Roman"/>
        <family val="1"/>
      </rPr>
      <t xml:space="preserve"> </t>
    </r>
    <r>
      <rPr>
        <sz val="9.5"/>
        <color theme="1"/>
        <rFont val="Calibri"/>
        <family val="2"/>
        <scheme val="minor"/>
      </rPr>
      <t>(Yes) The documentation indicates that a trend analysis was completed, and all requirements are met.</t>
    </r>
  </si>
  <si>
    <r>
      <t>2.</t>
    </r>
    <r>
      <rPr>
        <sz val="7"/>
        <color theme="1"/>
        <rFont val="Times New Roman"/>
        <family val="1"/>
      </rPr>
      <t xml:space="preserve"> </t>
    </r>
    <r>
      <rPr>
        <sz val="9.5"/>
        <color theme="1"/>
        <rFont val="Calibri"/>
        <family val="2"/>
        <scheme val="minor"/>
      </rPr>
      <t>(No) There is no documentation that a trend analysis was completed, or all requirements were not met.</t>
    </r>
  </si>
  <si>
    <r>
      <t>3.</t>
    </r>
    <r>
      <rPr>
        <sz val="7"/>
        <color theme="1"/>
        <rFont val="Times New Roman"/>
        <family val="1"/>
      </rPr>
      <t xml:space="preserve"> </t>
    </r>
    <r>
      <rPr>
        <sz val="9.5"/>
        <color theme="1"/>
        <rFont val="Calibri"/>
        <family val="2"/>
        <scheme val="minor"/>
      </rPr>
      <t>(N/A) There were not any incidents for the review period.</t>
    </r>
  </si>
  <si>
    <r>
      <t>·</t>
    </r>
    <r>
      <rPr>
        <sz val="7"/>
        <color theme="1"/>
        <rFont val="Times New Roman"/>
        <family val="1"/>
      </rPr>
      <t xml:space="preserve">  </t>
    </r>
    <r>
      <rPr>
        <sz val="9.5"/>
        <color theme="1"/>
        <rFont val="Calibri"/>
        <family val="2"/>
        <scheme val="minor"/>
      </rPr>
      <t>The AE conducts and documents a trend analysis for all incident categories.</t>
    </r>
  </si>
  <si>
    <t>23c.</t>
  </si>
  <si>
    <t>23d.</t>
  </si>
  <si>
    <t>The AE has a policy to develop mitigation plans to address medical, behavioral, and socio- economic crisis situations.</t>
  </si>
  <si>
    <r>
      <t>·</t>
    </r>
    <r>
      <rPr>
        <sz val="7"/>
        <color theme="1"/>
        <rFont val="Times New Roman"/>
        <family val="1"/>
      </rPr>
      <t xml:space="preserve">  </t>
    </r>
    <r>
      <rPr>
        <sz val="9.5"/>
        <color theme="1"/>
        <rFont val="Calibri"/>
        <family val="2"/>
        <scheme val="minor"/>
      </rPr>
      <t>The reviewer will determine if the AE’s policy identifies their role in developing mitigation plans to address medical, behavioral, and socio-economic crisis situations.</t>
    </r>
  </si>
  <si>
    <r>
      <t>·</t>
    </r>
    <r>
      <rPr>
        <sz val="7"/>
        <color theme="1"/>
        <rFont val="Times New Roman"/>
        <family val="1"/>
      </rPr>
      <t xml:space="preserve">  </t>
    </r>
    <r>
      <rPr>
        <sz val="9.5"/>
        <color theme="1"/>
        <rFont val="Calibri"/>
        <family val="2"/>
        <scheme val="minor"/>
      </rPr>
      <t>The policy should include but is not limited to:</t>
    </r>
  </si>
  <si>
    <r>
      <t>o</t>
    </r>
    <r>
      <rPr>
        <sz val="7"/>
        <color theme="1"/>
        <rFont val="Times New Roman"/>
        <family val="1"/>
      </rPr>
      <t xml:space="preserve"> </t>
    </r>
    <r>
      <rPr>
        <sz val="9.5"/>
        <color theme="1"/>
        <rFont val="Calibri"/>
        <family val="2"/>
        <scheme val="minor"/>
      </rPr>
      <t>Collaboration with the waiver individual and their team to develop mitigation plans &amp;</t>
    </r>
  </si>
  <si>
    <r>
      <t>o</t>
    </r>
    <r>
      <rPr>
        <sz val="7"/>
        <color theme="1"/>
        <rFont val="Times New Roman"/>
        <family val="1"/>
      </rPr>
      <t xml:space="preserve"> </t>
    </r>
    <r>
      <rPr>
        <sz val="9.5"/>
        <color theme="1"/>
        <rFont val="Calibri"/>
        <family val="2"/>
        <scheme val="minor"/>
      </rPr>
      <t>Ensuring that these activities are not delegated to a SCO or other entity.</t>
    </r>
  </si>
  <si>
    <r>
      <t>1.</t>
    </r>
    <r>
      <rPr>
        <sz val="7"/>
        <color theme="1"/>
        <rFont val="Times New Roman"/>
        <family val="1"/>
      </rPr>
      <t xml:space="preserve"> </t>
    </r>
    <r>
      <rPr>
        <sz val="9.5"/>
        <color theme="1"/>
        <rFont val="Calibri"/>
        <family val="2"/>
        <scheme val="minor"/>
      </rPr>
      <t>(Yes) The AE has a policy that addresses all requirements.</t>
    </r>
  </si>
  <si>
    <r>
      <t>2.</t>
    </r>
    <r>
      <rPr>
        <sz val="7"/>
        <color theme="1"/>
        <rFont val="Times New Roman"/>
        <family val="1"/>
      </rPr>
      <t xml:space="preserve"> </t>
    </r>
    <r>
      <rPr>
        <sz val="9.5"/>
        <color theme="1"/>
        <rFont val="Calibri"/>
        <family val="2"/>
        <scheme val="minor"/>
      </rPr>
      <t>(No) The AE has a policy, however, one or more of the identified requirements were not satisfied.</t>
    </r>
  </si>
  <si>
    <r>
      <t>3.</t>
    </r>
    <r>
      <rPr>
        <sz val="7"/>
        <color theme="1"/>
        <rFont val="Times New Roman"/>
        <family val="1"/>
      </rPr>
      <t xml:space="preserve"> </t>
    </r>
    <r>
      <rPr>
        <sz val="9.5"/>
        <color theme="1"/>
        <rFont val="Calibri"/>
        <family val="2"/>
        <scheme val="minor"/>
      </rPr>
      <t>(No) The AE does not have a policy.</t>
    </r>
  </si>
  <si>
    <r>
      <t>·</t>
    </r>
    <r>
      <rPr>
        <sz val="7"/>
        <color theme="1"/>
        <rFont val="Times New Roman"/>
        <family val="1"/>
      </rPr>
      <t xml:space="preserve">  </t>
    </r>
    <r>
      <rPr>
        <sz val="9.5"/>
        <color theme="1"/>
        <rFont val="Calibri"/>
        <family val="2"/>
        <scheme val="minor"/>
      </rPr>
      <t>AE OA, Section 4.2</t>
    </r>
  </si>
  <si>
    <t>24a.</t>
  </si>
  <si>
    <r>
      <t>·</t>
    </r>
    <r>
      <rPr>
        <sz val="7"/>
        <color theme="1"/>
        <rFont val="Times New Roman"/>
        <family val="1"/>
      </rPr>
      <t xml:space="preserve">  </t>
    </r>
    <r>
      <rPr>
        <sz val="9.5"/>
        <color theme="1"/>
        <rFont val="Calibri"/>
        <family val="2"/>
        <scheme val="minor"/>
      </rPr>
      <t>The AE develops and submits a policy that ensures mitigation plans are developed to address medical, behavioral, and socio- economic crisis situations.</t>
    </r>
  </si>
  <si>
    <r>
      <t>·</t>
    </r>
    <r>
      <rPr>
        <sz val="7"/>
        <color theme="1"/>
        <rFont val="Times New Roman"/>
        <family val="1"/>
      </rPr>
      <t xml:space="preserve">  </t>
    </r>
    <r>
      <rPr>
        <sz val="9.5"/>
        <color theme="1"/>
        <rFont val="Calibri"/>
        <family val="2"/>
        <scheme val="minor"/>
      </rPr>
      <t>The AE trains staff on the developed policy and submits verification of training.</t>
    </r>
  </si>
  <si>
    <t>24b.</t>
  </si>
  <si>
    <r>
      <t>·</t>
    </r>
    <r>
      <rPr>
        <sz val="7"/>
        <color theme="1"/>
        <rFont val="Times New Roman"/>
        <family val="1"/>
      </rPr>
      <t xml:space="preserve">  </t>
    </r>
    <r>
      <rPr>
        <sz val="9.5"/>
        <color theme="1"/>
        <rFont val="Calibri"/>
        <family val="2"/>
        <scheme val="minor"/>
      </rPr>
      <t>The AE modifies and submits a policy to include all requirements.</t>
    </r>
  </si>
  <si>
    <r>
      <t>·</t>
    </r>
    <r>
      <rPr>
        <sz val="7"/>
        <color theme="1"/>
        <rFont val="Times New Roman"/>
        <family val="1"/>
      </rPr>
      <t xml:space="preserve">  </t>
    </r>
    <r>
      <rPr>
        <sz val="9.5"/>
        <color theme="1"/>
        <rFont val="Calibri"/>
        <family val="2"/>
        <scheme val="minor"/>
      </rPr>
      <t>The AE trains staff on the modified policy and submits verification of training.</t>
    </r>
  </si>
  <si>
    <t>24c.</t>
  </si>
  <si>
    <r>
      <t>·</t>
    </r>
    <r>
      <rPr>
        <sz val="7"/>
        <color theme="1"/>
        <rFont val="Times New Roman"/>
        <family val="1"/>
      </rPr>
      <t xml:space="preserve">  </t>
    </r>
    <r>
      <rPr>
        <sz val="9.5"/>
        <color theme="1"/>
        <rFont val="Calibri"/>
        <family val="2"/>
        <scheme val="minor"/>
      </rPr>
      <t>The reviewer will determine if the AE operates an HRC in order to safeguard the human rights of ID/A Waiver participants receiving services and supports.</t>
    </r>
  </si>
  <si>
    <r>
      <t>·</t>
    </r>
    <r>
      <rPr>
        <sz val="7"/>
        <color theme="1"/>
        <rFont val="Times New Roman"/>
        <family val="1"/>
      </rPr>
      <t xml:space="preserve">  </t>
    </r>
    <r>
      <rPr>
        <sz val="9.5"/>
        <color theme="1"/>
        <rFont val="Calibri"/>
        <family val="2"/>
        <scheme val="minor"/>
      </rPr>
      <t>The HRC is responsible for the following:</t>
    </r>
  </si>
  <si>
    <r>
      <t>o</t>
    </r>
    <r>
      <rPr>
        <sz val="7"/>
        <color theme="1"/>
        <rFont val="Times New Roman"/>
        <family val="1"/>
      </rPr>
      <t xml:space="preserve"> </t>
    </r>
    <r>
      <rPr>
        <sz val="9.5"/>
        <color theme="1"/>
        <rFont val="Calibri"/>
        <family val="2"/>
        <scheme val="minor"/>
      </rPr>
      <t>Conducting systemic reviews of physical restraints and other restrictive procedures.</t>
    </r>
  </si>
  <si>
    <r>
      <t>o</t>
    </r>
    <r>
      <rPr>
        <sz val="7"/>
        <color theme="1"/>
        <rFont val="Times New Roman"/>
        <family val="1"/>
      </rPr>
      <t xml:space="preserve"> </t>
    </r>
    <r>
      <rPr>
        <sz val="9.5"/>
        <color theme="1"/>
        <rFont val="Calibri"/>
        <family val="2"/>
        <scheme val="minor"/>
      </rPr>
      <t>Developing systems to reduce or eliminate the need for physical restraints and restrictive procedures.</t>
    </r>
  </si>
  <si>
    <r>
      <t>o</t>
    </r>
    <r>
      <rPr>
        <sz val="7"/>
        <color theme="1"/>
        <rFont val="Times New Roman"/>
        <family val="1"/>
      </rPr>
      <t xml:space="preserve"> </t>
    </r>
    <r>
      <rPr>
        <sz val="9.5"/>
        <color theme="1"/>
        <rFont val="Calibri"/>
        <family val="2"/>
        <scheme val="minor"/>
      </rPr>
      <t>Providing technical assistance to Providers to assist them in developing positive intervention strategies; and</t>
    </r>
  </si>
  <si>
    <r>
      <t>o</t>
    </r>
    <r>
      <rPr>
        <sz val="7"/>
        <color theme="1"/>
        <rFont val="Times New Roman"/>
        <family val="1"/>
      </rPr>
      <t xml:space="preserve"> </t>
    </r>
    <r>
      <rPr>
        <sz val="9.5"/>
        <color theme="1"/>
        <rFont val="Calibri"/>
        <family val="2"/>
        <scheme val="minor"/>
      </rPr>
      <t>Analyzing systemic concerns that impact the rights of individuals.</t>
    </r>
  </si>
  <si>
    <r>
      <t>·</t>
    </r>
    <r>
      <rPr>
        <sz val="7"/>
        <color theme="1"/>
        <rFont val="Times New Roman"/>
        <family val="1"/>
      </rPr>
      <t xml:space="preserve">  </t>
    </r>
    <r>
      <rPr>
        <sz val="9.5"/>
        <color theme="1"/>
        <rFont val="Calibri"/>
        <family val="2"/>
        <scheme val="minor"/>
      </rPr>
      <t>The reviewer will look at minutes from HRC meetings, membership, and data used by the HRC in its operations.</t>
    </r>
  </si>
  <si>
    <r>
      <t>1.</t>
    </r>
    <r>
      <rPr>
        <sz val="7"/>
        <color theme="1"/>
        <rFont val="Times New Roman"/>
        <family val="1"/>
      </rPr>
      <t xml:space="preserve"> </t>
    </r>
    <r>
      <rPr>
        <sz val="9.5"/>
        <color theme="1"/>
        <rFont val="Calibri"/>
        <family val="2"/>
        <scheme val="minor"/>
      </rPr>
      <t>(Yes) The AE operates an HRC in accordance with ODP requirements.</t>
    </r>
  </si>
  <si>
    <r>
      <t>2.</t>
    </r>
    <r>
      <rPr>
        <sz val="7"/>
        <color theme="1"/>
        <rFont val="Times New Roman"/>
        <family val="1"/>
      </rPr>
      <t xml:space="preserve"> </t>
    </r>
    <r>
      <rPr>
        <sz val="9.5"/>
        <color theme="1"/>
        <rFont val="Calibri"/>
        <family val="2"/>
        <scheme val="minor"/>
      </rPr>
      <t>(No) The AE did not operate an HRC in accordance with ODP requirements.</t>
    </r>
  </si>
  <si>
    <r>
      <t>·</t>
    </r>
    <r>
      <rPr>
        <sz val="7"/>
        <color theme="1"/>
        <rFont val="Times New Roman"/>
        <family val="1"/>
      </rPr>
      <t xml:space="preserve">  </t>
    </r>
    <r>
      <rPr>
        <sz val="9.5"/>
        <color theme="1"/>
        <rFont val="Calibri"/>
        <family val="2"/>
        <scheme val="minor"/>
      </rPr>
      <t>AE OA, Section 4.3</t>
    </r>
  </si>
  <si>
    <r>
      <t>·</t>
    </r>
    <r>
      <rPr>
        <sz val="7"/>
        <color theme="1"/>
        <rFont val="Times New Roman"/>
        <family val="1"/>
      </rPr>
      <t xml:space="preserve">  </t>
    </r>
    <r>
      <rPr>
        <sz val="9.5"/>
        <color theme="1"/>
        <rFont val="Calibri"/>
        <family val="2"/>
        <scheme val="minor"/>
      </rPr>
      <t xml:space="preserve">Bulletin 00-21-01, </t>
    </r>
    <r>
      <rPr>
        <i/>
        <sz val="9.5"/>
        <color theme="1"/>
        <rFont val="Calibri"/>
        <family val="2"/>
        <scheme val="minor"/>
      </rPr>
      <t>Guidance for Human Rights Teams and Human Rights Committees</t>
    </r>
  </si>
  <si>
    <t>COMMENT NEEDED – If “No,” identify any areas of the HRC</t>
  </si>
  <si>
    <t>expectations the AE is not implementing per the HRC bulletin.</t>
  </si>
  <si>
    <r>
      <t>·</t>
    </r>
    <r>
      <rPr>
        <sz val="7"/>
        <color theme="1"/>
        <rFont val="Times New Roman"/>
        <family val="1"/>
      </rPr>
      <t xml:space="preserve">  </t>
    </r>
    <r>
      <rPr>
        <sz val="9.5"/>
        <color theme="1"/>
        <rFont val="Calibri"/>
        <family val="2"/>
        <scheme val="minor"/>
      </rPr>
      <t>The AE operates an HRC in accordance with ODP requirements.</t>
    </r>
  </si>
  <si>
    <r>
      <t>·</t>
    </r>
    <r>
      <rPr>
        <sz val="7"/>
        <color theme="1"/>
        <rFont val="Times New Roman"/>
        <family val="1"/>
      </rPr>
      <t xml:space="preserve">  </t>
    </r>
    <r>
      <rPr>
        <sz val="9.5"/>
        <color theme="1"/>
        <rFont val="Calibri"/>
        <family val="2"/>
        <scheme val="minor"/>
      </rPr>
      <t>The reviewer will determine if the AE engages with the HCQU for support of activities related to identified health concerns.</t>
    </r>
  </si>
  <si>
    <r>
      <t>o</t>
    </r>
    <r>
      <rPr>
        <sz val="7"/>
        <color theme="1"/>
        <rFont val="Times New Roman"/>
        <family val="1"/>
      </rPr>
      <t xml:space="preserve"> </t>
    </r>
    <r>
      <rPr>
        <sz val="9.5"/>
        <color theme="1"/>
        <rFont val="Calibri"/>
        <family val="2"/>
        <scheme val="minor"/>
      </rPr>
      <t>Activities can include but is not limited to:</t>
    </r>
  </si>
  <si>
    <r>
      <t>§</t>
    </r>
    <r>
      <rPr>
        <sz val="7"/>
        <color theme="1"/>
        <rFont val="Times New Roman"/>
        <family val="1"/>
      </rPr>
      <t xml:space="preserve"> </t>
    </r>
    <r>
      <rPr>
        <sz val="9.5"/>
        <color theme="1"/>
        <rFont val="Calibri"/>
        <family val="2"/>
        <scheme val="minor"/>
      </rPr>
      <t>Individual specific identified health concerns</t>
    </r>
  </si>
  <si>
    <r>
      <t>§</t>
    </r>
    <r>
      <rPr>
        <sz val="7"/>
        <color theme="1"/>
        <rFont val="Times New Roman"/>
        <family val="1"/>
      </rPr>
      <t xml:space="preserve"> </t>
    </r>
    <r>
      <rPr>
        <sz val="9.5"/>
        <color theme="1"/>
        <rFont val="Calibri"/>
        <family val="2"/>
        <scheme val="minor"/>
      </rPr>
      <t>Providing education, technical assistance, and Provider’s</t>
    </r>
  </si>
  <si>
    <t>capacity building</t>
  </si>
  <si>
    <r>
      <t>§</t>
    </r>
    <r>
      <rPr>
        <sz val="7"/>
        <color theme="1"/>
        <rFont val="Times New Roman"/>
        <family val="1"/>
      </rPr>
      <t xml:space="preserve"> </t>
    </r>
    <r>
      <rPr>
        <sz val="9.5"/>
        <color theme="1"/>
        <rFont val="Calibri"/>
        <family val="2"/>
        <scheme val="minor"/>
      </rPr>
      <t>Collaborate and provide assistance, guidance, and support to SCOs for health-related issues</t>
    </r>
  </si>
  <si>
    <r>
      <t>§</t>
    </r>
    <r>
      <rPr>
        <sz val="7"/>
        <color theme="1"/>
        <rFont val="Times New Roman"/>
        <family val="1"/>
      </rPr>
      <t xml:space="preserve"> </t>
    </r>
    <r>
      <rPr>
        <sz val="9.5"/>
        <color theme="1"/>
        <rFont val="Calibri"/>
        <family val="2"/>
        <scheme val="minor"/>
      </rPr>
      <t>Participation by the HCQU in the AE’s quality council</t>
    </r>
  </si>
  <si>
    <r>
      <t>·</t>
    </r>
    <r>
      <rPr>
        <sz val="7"/>
        <color theme="1"/>
        <rFont val="Times New Roman"/>
        <family val="1"/>
      </rPr>
      <t xml:space="preserve">  </t>
    </r>
    <r>
      <rPr>
        <sz val="9.5"/>
        <color theme="1"/>
        <rFont val="Calibri"/>
        <family val="2"/>
        <scheme val="minor"/>
      </rPr>
      <t>The reviewer will look at documentation including but not limited to, meeting minutes, training announcements, training plans, etc. to determine if the AE engages with the HCQU.</t>
    </r>
  </si>
  <si>
    <r>
      <t>1.</t>
    </r>
    <r>
      <rPr>
        <sz val="7"/>
        <color theme="1"/>
        <rFont val="Times New Roman"/>
        <family val="1"/>
      </rPr>
      <t xml:space="preserve"> </t>
    </r>
    <r>
      <rPr>
        <sz val="9.5"/>
        <color theme="1"/>
        <rFont val="Calibri"/>
        <family val="2"/>
        <scheme val="minor"/>
      </rPr>
      <t>(Yes) The documentation demonstrates engagement with the HCQU.</t>
    </r>
  </si>
  <si>
    <r>
      <t>2.</t>
    </r>
    <r>
      <rPr>
        <sz val="7"/>
        <color theme="1"/>
        <rFont val="Times New Roman"/>
        <family val="1"/>
      </rPr>
      <t xml:space="preserve"> </t>
    </r>
    <r>
      <rPr>
        <sz val="9.5"/>
        <color theme="1"/>
        <rFont val="Calibri"/>
        <family val="2"/>
        <scheme val="minor"/>
      </rPr>
      <t>(No) The documentation does not demonstrate engagement with the HCQU.</t>
    </r>
  </si>
  <si>
    <r>
      <t>·</t>
    </r>
    <r>
      <rPr>
        <sz val="7"/>
        <color theme="1"/>
        <rFont val="Times New Roman"/>
        <family val="1"/>
      </rPr>
      <t xml:space="preserve">  </t>
    </r>
    <r>
      <rPr>
        <sz val="9.5"/>
        <color theme="1"/>
        <rFont val="Calibri"/>
        <family val="2"/>
        <scheme val="minor"/>
      </rPr>
      <t>AE OA, Section 5.1</t>
    </r>
  </si>
  <si>
    <t>26a.</t>
  </si>
  <si>
    <r>
      <t>·</t>
    </r>
    <r>
      <rPr>
        <sz val="7"/>
        <color theme="1"/>
        <rFont val="Times New Roman"/>
        <family val="1"/>
      </rPr>
      <t xml:space="preserve">  </t>
    </r>
    <r>
      <rPr>
        <sz val="9.5"/>
        <color theme="1"/>
        <rFont val="Calibri"/>
        <family val="2"/>
        <scheme val="minor"/>
      </rPr>
      <t>The AE engages with the HCQU for support of activities related to identified health concerns.</t>
    </r>
  </si>
  <si>
    <t>26b.</t>
  </si>
  <si>
    <r>
      <t>·</t>
    </r>
    <r>
      <rPr>
        <sz val="7"/>
        <color theme="1"/>
        <rFont val="Times New Roman"/>
        <family val="1"/>
      </rPr>
      <t xml:space="preserve">  </t>
    </r>
    <r>
      <rPr>
        <sz val="9.5"/>
        <color theme="1"/>
        <rFont val="Calibri"/>
        <family val="2"/>
        <scheme val="minor"/>
      </rPr>
      <t>The reviewer will determine if the AE has a protocol in place for when an individual is not or is no longer eligible for the ID/A Waivers or the AAW.</t>
    </r>
  </si>
  <si>
    <r>
      <t>·</t>
    </r>
    <r>
      <rPr>
        <sz val="7"/>
        <color theme="1"/>
        <rFont val="Times New Roman"/>
        <family val="1"/>
      </rPr>
      <t xml:space="preserve">  </t>
    </r>
    <r>
      <rPr>
        <sz val="9.5"/>
        <color theme="1"/>
        <rFont val="Calibri"/>
        <family val="2"/>
        <scheme val="minor"/>
      </rPr>
      <t>The reviewer determines if the protocol includes the following:</t>
    </r>
  </si>
  <si>
    <r>
      <t>o</t>
    </r>
    <r>
      <rPr>
        <sz val="7"/>
        <color theme="1"/>
        <rFont val="Times New Roman"/>
        <family val="1"/>
      </rPr>
      <t xml:space="preserve"> </t>
    </r>
    <r>
      <rPr>
        <sz val="9.5"/>
        <color theme="1"/>
        <rFont val="Calibri"/>
        <family val="2"/>
        <scheme val="minor"/>
      </rPr>
      <t>Provides eligibility disposition</t>
    </r>
  </si>
  <si>
    <r>
      <t>o</t>
    </r>
    <r>
      <rPr>
        <sz val="7"/>
        <color theme="1"/>
        <rFont val="Times New Roman"/>
        <family val="1"/>
      </rPr>
      <t xml:space="preserve"> </t>
    </r>
    <r>
      <rPr>
        <sz val="9.5"/>
        <color theme="1"/>
        <rFont val="Calibri"/>
        <family val="2"/>
        <scheme val="minor"/>
      </rPr>
      <t>Information about individual appeal rights</t>
    </r>
  </si>
  <si>
    <r>
      <t>o</t>
    </r>
    <r>
      <rPr>
        <sz val="7"/>
        <color theme="1"/>
        <rFont val="Times New Roman"/>
        <family val="1"/>
      </rPr>
      <t xml:space="preserve"> </t>
    </r>
    <r>
      <rPr>
        <sz val="9.5"/>
        <color theme="1"/>
        <rFont val="Calibri"/>
        <family val="2"/>
        <scheme val="minor"/>
      </rPr>
      <t>Identification of alternative available resource</t>
    </r>
  </si>
  <si>
    <r>
      <t>1.</t>
    </r>
    <r>
      <rPr>
        <sz val="7"/>
        <color theme="1"/>
        <rFont val="Times New Roman"/>
        <family val="1"/>
      </rPr>
      <t xml:space="preserve"> </t>
    </r>
    <r>
      <rPr>
        <sz val="9.5"/>
        <color theme="1"/>
        <rFont val="Calibri"/>
        <family val="2"/>
        <scheme val="minor"/>
      </rPr>
      <t>(Yes) The AE has a protocol that includes all requirements.</t>
    </r>
  </si>
  <si>
    <r>
      <t>2.</t>
    </r>
    <r>
      <rPr>
        <sz val="7"/>
        <color theme="1"/>
        <rFont val="Times New Roman"/>
        <family val="1"/>
      </rPr>
      <t xml:space="preserve"> </t>
    </r>
    <r>
      <rPr>
        <sz val="9.5"/>
        <color theme="1"/>
        <rFont val="Calibri"/>
        <family val="2"/>
        <scheme val="minor"/>
      </rPr>
      <t>(No) The AE has a protocol but one or more of the requirements is not met.</t>
    </r>
  </si>
  <si>
    <r>
      <t>3.</t>
    </r>
    <r>
      <rPr>
        <sz val="7"/>
        <color theme="1"/>
        <rFont val="Times New Roman"/>
        <family val="1"/>
      </rPr>
      <t xml:space="preserve"> </t>
    </r>
    <r>
      <rPr>
        <sz val="9.5"/>
        <color theme="1"/>
        <rFont val="Calibri"/>
        <family val="2"/>
        <scheme val="minor"/>
      </rPr>
      <t>(No) The AE does not have a protocol.</t>
    </r>
  </si>
  <si>
    <r>
      <t>·</t>
    </r>
    <r>
      <rPr>
        <sz val="7"/>
        <color theme="1"/>
        <rFont val="Times New Roman"/>
        <family val="1"/>
      </rPr>
      <t xml:space="preserve">  </t>
    </r>
    <r>
      <rPr>
        <sz val="9.5"/>
        <color theme="1"/>
        <rFont val="Calibri"/>
        <family val="2"/>
        <scheme val="minor"/>
      </rPr>
      <t>AE OA, Sections 6.1 &amp; 6.2</t>
    </r>
  </si>
  <si>
    <r>
      <t>·</t>
    </r>
    <r>
      <rPr>
        <sz val="7"/>
        <color theme="1"/>
        <rFont val="Times New Roman"/>
        <family val="1"/>
      </rPr>
      <t xml:space="preserve">  </t>
    </r>
    <r>
      <rPr>
        <sz val="9.5"/>
        <color theme="1"/>
        <rFont val="Calibri"/>
        <family val="2"/>
        <scheme val="minor"/>
      </rPr>
      <t>The AE develops/modifies and submits a protocol for when an individual is not or is no longer eligible for the ID/A Waivers or the AAW.</t>
    </r>
  </si>
  <si>
    <t>between the</t>
  </si>
  <si>
    <t>notification date to the AE and the remediation action date.</t>
  </si>
  <si>
    <r>
      <t>·</t>
    </r>
    <r>
      <rPr>
        <sz val="7"/>
        <color theme="1"/>
        <rFont val="Times New Roman"/>
        <family val="1"/>
      </rPr>
      <t xml:space="preserve">  </t>
    </r>
    <r>
      <rPr>
        <sz val="9.5"/>
        <color theme="1"/>
        <rFont val="Calibri"/>
        <family val="2"/>
        <scheme val="minor"/>
      </rPr>
      <t>The reviewer will access the PUNS data in HCSIS for the previous month and the current month.</t>
    </r>
  </si>
  <si>
    <r>
      <t>·</t>
    </r>
    <r>
      <rPr>
        <sz val="7"/>
        <color theme="1"/>
        <rFont val="Times New Roman"/>
        <family val="1"/>
      </rPr>
      <t xml:space="preserve">  </t>
    </r>
    <r>
      <rPr>
        <sz val="9.5"/>
        <color theme="1"/>
        <rFont val="Calibri"/>
        <family val="2"/>
        <scheme val="minor"/>
      </rPr>
      <t>The reviewer will compare the PUNS data from the previous month to the current month to ensure that the AE is conducting oversight as per ODP’s PUNS policy.</t>
    </r>
  </si>
  <si>
    <r>
      <t>·</t>
    </r>
    <r>
      <rPr>
        <sz val="7"/>
        <color theme="1"/>
        <rFont val="Times New Roman"/>
        <family val="1"/>
      </rPr>
      <t xml:space="preserve">  </t>
    </r>
    <r>
      <rPr>
        <sz val="9.5"/>
        <color theme="1"/>
        <rFont val="Calibri"/>
        <family val="2"/>
        <scheme val="minor"/>
      </rPr>
      <t>The reviewer will determine if through the AE’s oversight, the</t>
    </r>
  </si>
  <si>
    <t>following areas are considered:</t>
  </si>
  <si>
    <r>
      <t>o</t>
    </r>
    <r>
      <rPr>
        <sz val="7"/>
        <color theme="1"/>
        <rFont val="Times New Roman"/>
        <family val="1"/>
      </rPr>
      <t xml:space="preserve"> </t>
    </r>
    <r>
      <rPr>
        <sz val="9.5"/>
        <color theme="1"/>
        <rFont val="Calibri"/>
        <family val="2"/>
        <scheme val="minor"/>
      </rPr>
      <t>PUNS are updated within 365 days from the date of the last PUNS</t>
    </r>
  </si>
  <si>
    <r>
      <t>o</t>
    </r>
    <r>
      <rPr>
        <sz val="7"/>
        <color theme="1"/>
        <rFont val="Times New Roman"/>
        <family val="1"/>
      </rPr>
      <t xml:space="preserve"> </t>
    </r>
    <r>
      <rPr>
        <sz val="9.5"/>
        <color theme="1"/>
        <rFont val="Calibri"/>
        <family val="2"/>
        <scheme val="minor"/>
      </rPr>
      <t>Within 30 days of an identified change in need</t>
    </r>
  </si>
  <si>
    <r>
      <t>o</t>
    </r>
    <r>
      <rPr>
        <sz val="7"/>
        <color theme="1"/>
        <rFont val="Times New Roman"/>
        <family val="1"/>
      </rPr>
      <t xml:space="preserve"> </t>
    </r>
    <r>
      <rPr>
        <sz val="9.5"/>
        <color theme="1"/>
        <rFont val="Calibri"/>
        <family val="2"/>
        <scheme val="minor"/>
      </rPr>
      <t>Marked inactive when an individual is fully served</t>
    </r>
  </si>
  <si>
    <r>
      <t>o</t>
    </r>
    <r>
      <rPr>
        <sz val="7"/>
        <color theme="1"/>
        <rFont val="Times New Roman"/>
        <family val="1"/>
      </rPr>
      <t xml:space="preserve"> </t>
    </r>
    <r>
      <rPr>
        <sz val="9.5"/>
        <color theme="1"/>
        <rFont val="Calibri"/>
        <family val="2"/>
        <scheme val="minor"/>
      </rPr>
      <t>Enrolled in the Consolidated Waiver and marked as inactive and fully served.</t>
    </r>
  </si>
  <si>
    <r>
      <t>1.</t>
    </r>
    <r>
      <rPr>
        <sz val="7"/>
        <color theme="1"/>
        <rFont val="Times New Roman"/>
        <family val="1"/>
      </rPr>
      <t xml:space="preserve"> </t>
    </r>
    <r>
      <rPr>
        <sz val="9.5"/>
        <color theme="1"/>
        <rFont val="Calibri"/>
        <family val="2"/>
        <scheme val="minor"/>
      </rPr>
      <t>(Yes) The AE conducts oversight of PUNS</t>
    </r>
  </si>
  <si>
    <t>as per ODP’s PUNS policy.</t>
  </si>
  <si>
    <r>
      <t>2.</t>
    </r>
    <r>
      <rPr>
        <sz val="7"/>
        <color theme="1"/>
        <rFont val="Times New Roman"/>
        <family val="1"/>
      </rPr>
      <t xml:space="preserve"> </t>
    </r>
    <r>
      <rPr>
        <sz val="9.5"/>
        <color theme="1"/>
        <rFont val="Calibri"/>
        <family val="2"/>
        <scheme val="minor"/>
      </rPr>
      <t>(No) The AE did not conduct oversight of</t>
    </r>
  </si>
  <si>
    <t>PUNS as per ODP’s PUNS policy.</t>
  </si>
  <si>
    <r>
      <t>·</t>
    </r>
    <r>
      <rPr>
        <sz val="7"/>
        <color theme="1"/>
        <rFont val="Times New Roman"/>
        <family val="1"/>
      </rPr>
      <t xml:space="preserve">  </t>
    </r>
    <r>
      <rPr>
        <sz val="9.5"/>
        <color theme="1"/>
        <rFont val="Calibri"/>
        <family val="2"/>
        <scheme val="minor"/>
      </rPr>
      <t>AE OA, Section 6.4</t>
    </r>
  </si>
  <si>
    <r>
      <t>·</t>
    </r>
    <r>
      <rPr>
        <sz val="7"/>
        <color theme="1"/>
        <rFont val="Times New Roman"/>
        <family val="1"/>
      </rPr>
      <t xml:space="preserve">  </t>
    </r>
    <r>
      <rPr>
        <sz val="9.5"/>
        <color theme="1"/>
        <rFont val="Calibri"/>
        <family val="2"/>
        <scheme val="minor"/>
      </rPr>
      <t xml:space="preserve">Bulletin 00-19-03, </t>
    </r>
    <r>
      <rPr>
        <i/>
        <sz val="9.5"/>
        <color theme="1"/>
        <rFont val="Calibri"/>
        <family val="2"/>
        <scheme val="minor"/>
      </rPr>
      <t>Prioritization of Urgency of Need for Services (PUNS) Manual</t>
    </r>
  </si>
  <si>
    <r>
      <t>·</t>
    </r>
    <r>
      <rPr>
        <sz val="7"/>
        <color theme="1"/>
        <rFont val="Times New Roman"/>
        <family val="1"/>
      </rPr>
      <t xml:space="preserve">  </t>
    </r>
    <r>
      <rPr>
        <sz val="9.5"/>
        <color theme="1"/>
        <rFont val="Calibri"/>
        <family val="2"/>
        <scheme val="minor"/>
      </rPr>
      <t>Prioritization of Urgency of Need for Services (PUNS) Manual for Individuals with Intellectual Disabilities and/or Autism</t>
    </r>
  </si>
  <si>
    <r>
      <t>·</t>
    </r>
    <r>
      <rPr>
        <sz val="7"/>
        <color theme="1"/>
        <rFont val="Times New Roman"/>
        <family val="1"/>
      </rPr>
      <t xml:space="preserve">  </t>
    </r>
    <r>
      <rPr>
        <sz val="9.5"/>
        <color theme="1"/>
        <rFont val="Calibri"/>
        <family val="2"/>
        <scheme val="minor"/>
      </rPr>
      <t>ODP Announcement 25-043, Updates to the Prioritization of Urgency of Need for Services (PUNS) Manual for Individuals with Intellectual Disabilities and/or Autism</t>
    </r>
  </si>
  <si>
    <r>
      <t>·</t>
    </r>
    <r>
      <rPr>
        <sz val="7"/>
        <color theme="1"/>
        <rFont val="Times New Roman"/>
        <family val="1"/>
      </rPr>
      <t xml:space="preserve">  </t>
    </r>
    <r>
      <rPr>
        <sz val="9.5"/>
        <color theme="1"/>
        <rFont val="Calibri"/>
        <family val="2"/>
        <scheme val="minor"/>
      </rPr>
      <t>The AE conducts oversight of PUNS as per ODP’s PUNS policy.</t>
    </r>
  </si>
  <si>
    <r>
      <t>·</t>
    </r>
    <r>
      <rPr>
        <sz val="7"/>
        <color theme="1"/>
        <rFont val="Times New Roman"/>
        <family val="1"/>
      </rPr>
      <t xml:space="preserve">  </t>
    </r>
    <r>
      <rPr>
        <sz val="9.5"/>
        <color theme="1"/>
        <rFont val="Calibri"/>
        <family val="2"/>
        <scheme val="minor"/>
      </rPr>
      <t>The reviewer determines if the AE provided information and resources to individuals and families including but not limited to the following areas:</t>
    </r>
  </si>
  <si>
    <r>
      <t>o</t>
    </r>
    <r>
      <rPr>
        <sz val="7"/>
        <color theme="1"/>
        <rFont val="Times New Roman"/>
        <family val="1"/>
      </rPr>
      <t xml:space="preserve"> </t>
    </r>
    <r>
      <rPr>
        <sz val="9.5"/>
        <color theme="1"/>
        <rFont val="Calibri"/>
        <family val="2"/>
        <scheme val="minor"/>
      </rPr>
      <t>Self-direction and corresponding fiscal management services (FMS)</t>
    </r>
  </si>
  <si>
    <r>
      <t>o</t>
    </r>
    <r>
      <rPr>
        <sz val="7"/>
        <color theme="1"/>
        <rFont val="Times New Roman"/>
        <family val="1"/>
      </rPr>
      <t xml:space="preserve"> </t>
    </r>
    <r>
      <rPr>
        <sz val="9.5"/>
        <color theme="1"/>
        <rFont val="Calibri"/>
        <family val="2"/>
        <scheme val="minor"/>
      </rPr>
      <t>Everyday Lives and Supporting Families Throughout the Lifespan principles</t>
    </r>
  </si>
  <si>
    <r>
      <t>o</t>
    </r>
    <r>
      <rPr>
        <sz val="7"/>
        <color theme="1"/>
        <rFont val="Times New Roman"/>
        <family val="1"/>
      </rPr>
      <t xml:space="preserve"> </t>
    </r>
    <r>
      <rPr>
        <sz val="9.5"/>
        <color theme="1"/>
        <rFont val="Calibri"/>
        <family val="2"/>
        <scheme val="minor"/>
      </rPr>
      <t>Guidance on other community resources</t>
    </r>
  </si>
  <si>
    <r>
      <t>o</t>
    </r>
    <r>
      <rPr>
        <sz val="7"/>
        <color theme="1"/>
        <rFont val="Times New Roman"/>
        <family val="1"/>
      </rPr>
      <t xml:space="preserve"> </t>
    </r>
    <r>
      <rPr>
        <sz val="9.5"/>
        <color theme="1"/>
        <rFont val="Calibri"/>
        <family val="2"/>
        <scheme val="minor"/>
      </rPr>
      <t>Services available to all prospective waiver participants</t>
    </r>
  </si>
  <si>
    <r>
      <t>o</t>
    </r>
    <r>
      <rPr>
        <sz val="7"/>
        <color theme="1"/>
        <rFont val="Times New Roman"/>
        <family val="1"/>
      </rPr>
      <t xml:space="preserve"> </t>
    </r>
    <r>
      <rPr>
        <sz val="9.5"/>
        <color theme="1"/>
        <rFont val="Calibri"/>
        <family val="2"/>
        <scheme val="minor"/>
      </rPr>
      <t>Areas prioritized for communication by ODP</t>
    </r>
  </si>
  <si>
    <r>
      <t>·</t>
    </r>
    <r>
      <rPr>
        <sz val="7"/>
        <color theme="1"/>
        <rFont val="Times New Roman"/>
        <family val="1"/>
      </rPr>
      <t xml:space="preserve">  </t>
    </r>
    <r>
      <rPr>
        <sz val="9.5"/>
        <color theme="1"/>
        <rFont val="Calibri"/>
        <family val="2"/>
        <scheme val="minor"/>
      </rPr>
      <t>The reviewer determines if the AE uses multiple channels to routinely provide a wide variety of community resources to individuals and families, either directly or through partnership with another entity (other than SCOs).</t>
    </r>
  </si>
  <si>
    <r>
      <t>·</t>
    </r>
    <r>
      <rPr>
        <sz val="7"/>
        <color theme="1"/>
        <rFont val="Times New Roman"/>
        <family val="1"/>
      </rPr>
      <t xml:space="preserve">  </t>
    </r>
    <r>
      <rPr>
        <sz val="9.5"/>
        <color theme="1"/>
        <rFont val="Calibri"/>
        <family val="2"/>
        <scheme val="minor"/>
      </rPr>
      <t>Information can include local resources, fairs, calendar of awareness events, leaflets, newsletters, etc.</t>
    </r>
  </si>
  <si>
    <r>
      <t>1.</t>
    </r>
    <r>
      <rPr>
        <sz val="7"/>
        <color theme="1"/>
        <rFont val="Times New Roman"/>
        <family val="1"/>
      </rPr>
      <t xml:space="preserve"> </t>
    </r>
    <r>
      <rPr>
        <sz val="9.5"/>
        <color theme="1"/>
        <rFont val="Calibri"/>
        <family val="2"/>
        <scheme val="minor"/>
      </rPr>
      <t>(Yes) The AE provided information and resources to individuals and families which includes the areas listed.</t>
    </r>
  </si>
  <si>
    <r>
      <t>2.</t>
    </r>
    <r>
      <rPr>
        <sz val="7"/>
        <color theme="1"/>
        <rFont val="Times New Roman"/>
        <family val="1"/>
      </rPr>
      <t xml:space="preserve"> </t>
    </r>
    <r>
      <rPr>
        <sz val="9.5"/>
        <color theme="1"/>
        <rFont val="Calibri"/>
        <family val="2"/>
        <scheme val="minor"/>
      </rPr>
      <t>(No) The AE did not provide resource information to individuals and families, or the information provided did not include the areas listed.</t>
    </r>
  </si>
  <si>
    <r>
      <t>·</t>
    </r>
    <r>
      <rPr>
        <sz val="7"/>
        <color theme="1"/>
        <rFont val="Times New Roman"/>
        <family val="1"/>
      </rPr>
      <t xml:space="preserve">  </t>
    </r>
    <r>
      <rPr>
        <sz val="9.5"/>
        <color theme="1"/>
        <rFont val="Calibri"/>
        <family val="2"/>
        <scheme val="minor"/>
      </rPr>
      <t>AE OA, Section 6.8</t>
    </r>
  </si>
  <si>
    <r>
      <t>·</t>
    </r>
    <r>
      <rPr>
        <sz val="7"/>
        <color theme="1"/>
        <rFont val="Times New Roman"/>
        <family val="1"/>
      </rPr>
      <t xml:space="preserve">  </t>
    </r>
    <r>
      <rPr>
        <sz val="9.5"/>
        <color theme="1"/>
        <rFont val="Calibri"/>
        <family val="2"/>
        <scheme val="minor"/>
      </rPr>
      <t>Everyday Lives Values in Action 2021</t>
    </r>
  </si>
  <si>
    <r>
      <t>·</t>
    </r>
    <r>
      <rPr>
        <sz val="7"/>
        <color theme="1"/>
        <rFont val="Times New Roman"/>
        <family val="1"/>
      </rPr>
      <t xml:space="preserve">  </t>
    </r>
    <r>
      <rPr>
        <sz val="9.5"/>
        <color theme="1"/>
        <rFont val="Calibri"/>
        <family val="2"/>
        <scheme val="minor"/>
      </rPr>
      <t>The AE develops and submits a process for sharing information and resources to individuals and families.</t>
    </r>
  </si>
  <si>
    <r>
      <t>·</t>
    </r>
    <r>
      <rPr>
        <sz val="7"/>
        <color theme="1"/>
        <rFont val="Times New Roman"/>
        <family val="1"/>
      </rPr>
      <t xml:space="preserve">  </t>
    </r>
    <r>
      <rPr>
        <sz val="9.5"/>
        <color theme="1"/>
        <rFont val="Calibri"/>
        <family val="2"/>
        <scheme val="minor"/>
      </rPr>
      <t>The AE trains staff on the developed process and submits verification of training.</t>
    </r>
  </si>
  <si>
    <r>
      <t>·</t>
    </r>
    <r>
      <rPr>
        <sz val="7"/>
        <color theme="1"/>
        <rFont val="Times New Roman"/>
        <family val="1"/>
      </rPr>
      <t xml:space="preserve">  </t>
    </r>
    <r>
      <rPr>
        <sz val="9.5"/>
        <color theme="1"/>
        <rFont val="Calibri"/>
        <family val="2"/>
        <scheme val="minor"/>
      </rPr>
      <t>The reviewer will look at the AE’s process to identifying</t>
    </r>
  </si>
  <si>
    <t>prospective individuals for waiver enrollment.</t>
  </si>
  <si>
    <r>
      <t>·</t>
    </r>
    <r>
      <rPr>
        <sz val="7"/>
        <color theme="1"/>
        <rFont val="Times New Roman"/>
        <family val="1"/>
      </rPr>
      <t xml:space="preserve">  </t>
    </r>
    <r>
      <rPr>
        <sz val="9.5"/>
        <color theme="1"/>
        <rFont val="Calibri"/>
        <family val="2"/>
        <scheme val="minor"/>
      </rPr>
      <t>The reviewer will look at the AE’s open waiver capacity list and the AE’s emergency PUNS list to determine how the AE addresses the</t>
    </r>
  </si>
  <si>
    <t>following:</t>
  </si>
  <si>
    <r>
      <t>·</t>
    </r>
    <r>
      <rPr>
        <sz val="7"/>
        <color theme="1"/>
        <rFont val="Times New Roman"/>
        <family val="1"/>
      </rPr>
      <t xml:space="preserve">  </t>
    </r>
    <r>
      <rPr>
        <sz val="9.5"/>
        <color theme="1"/>
        <rFont val="Calibri"/>
        <family val="2"/>
        <scheme val="minor"/>
      </rPr>
      <t>AE OA, Sections 6.11 &amp; 6.12</t>
    </r>
  </si>
  <si>
    <r>
      <t>o</t>
    </r>
    <r>
      <rPr>
        <sz val="7"/>
        <color theme="1"/>
        <rFont val="Times New Roman"/>
        <family val="1"/>
      </rPr>
      <t xml:space="preserve"> </t>
    </r>
    <r>
      <rPr>
        <sz val="9.5"/>
        <color theme="1"/>
        <rFont val="Calibri"/>
        <family val="2"/>
        <scheme val="minor"/>
      </rPr>
      <t>Actions taken to assess the urgency of need for individuals on the waiting list.</t>
    </r>
  </si>
  <si>
    <r>
      <t>o</t>
    </r>
    <r>
      <rPr>
        <sz val="7"/>
        <color theme="1"/>
        <rFont val="Times New Roman"/>
        <family val="1"/>
      </rPr>
      <t xml:space="preserve"> </t>
    </r>
    <r>
      <rPr>
        <sz val="9.5"/>
        <color theme="1"/>
        <rFont val="Calibri"/>
        <family val="2"/>
        <scheme val="minor"/>
      </rPr>
      <t>Offering enrollment to the ID/A waiver that is appropriate to address all assessed needs and/or the health and welfare needs of the individuals.</t>
    </r>
  </si>
  <si>
    <r>
      <t>§</t>
    </r>
    <r>
      <rPr>
        <sz val="7"/>
        <color theme="1"/>
        <rFont val="Times New Roman"/>
        <family val="1"/>
      </rPr>
      <t xml:space="preserve"> </t>
    </r>
    <r>
      <rPr>
        <sz val="9.5"/>
        <color theme="1"/>
        <rFont val="Calibri"/>
        <family val="2"/>
        <scheme val="minor"/>
      </rPr>
      <t>For Consolidated Waiver, the AE must demonstrate identification of all assessed needs including health and welfare needs.</t>
    </r>
  </si>
  <si>
    <r>
      <t>§</t>
    </r>
    <r>
      <rPr>
        <sz val="7"/>
        <color theme="1"/>
        <rFont val="Times New Roman"/>
        <family val="1"/>
      </rPr>
      <t xml:space="preserve"> </t>
    </r>
    <r>
      <rPr>
        <sz val="9.5"/>
        <color theme="1"/>
        <rFont val="Calibri"/>
        <family val="2"/>
        <scheme val="minor"/>
      </rPr>
      <t>For P/FDS and Community Living Waivers, the AE must demonstrate identification of health and welfare needs.</t>
    </r>
  </si>
  <si>
    <r>
      <t>·</t>
    </r>
    <r>
      <rPr>
        <sz val="7"/>
        <color theme="1"/>
        <rFont val="Times New Roman"/>
        <family val="1"/>
      </rPr>
      <t xml:space="preserve">  </t>
    </r>
    <r>
      <rPr>
        <sz val="9.5"/>
        <color theme="1"/>
        <rFont val="Calibri"/>
        <family val="2"/>
        <scheme val="minor"/>
      </rPr>
      <t>The reviewer will also look at documentation of acceptance or declination of waiver enrollment by the individual and/or family.</t>
    </r>
  </si>
  <si>
    <r>
      <t>2.</t>
    </r>
    <r>
      <rPr>
        <sz val="7"/>
        <color theme="1"/>
        <rFont val="Times New Roman"/>
        <family val="1"/>
      </rPr>
      <t xml:space="preserve"> </t>
    </r>
    <r>
      <rPr>
        <sz val="9.5"/>
        <color theme="1"/>
        <rFont val="Calibri"/>
        <family val="2"/>
        <scheme val="minor"/>
      </rPr>
      <t>(No) The AE has a process, however, one or more of the identified requirements were not met.</t>
    </r>
  </si>
  <si>
    <r>
      <t>3.</t>
    </r>
    <r>
      <rPr>
        <sz val="7"/>
        <color theme="1"/>
        <rFont val="Times New Roman"/>
        <family val="1"/>
      </rPr>
      <t xml:space="preserve"> </t>
    </r>
    <r>
      <rPr>
        <sz val="9.5"/>
        <color theme="1"/>
        <rFont val="Calibri"/>
        <family val="2"/>
        <scheme val="minor"/>
      </rPr>
      <t>(No) The AE does not have a process.</t>
    </r>
  </si>
  <si>
    <r>
      <t>·</t>
    </r>
    <r>
      <rPr>
        <sz val="7"/>
        <color theme="1"/>
        <rFont val="Times New Roman"/>
        <family val="1"/>
      </rPr>
      <t xml:space="preserve">  </t>
    </r>
    <r>
      <rPr>
        <sz val="9.5"/>
        <color theme="1"/>
        <rFont val="Calibri"/>
        <family val="2"/>
        <scheme val="minor"/>
      </rPr>
      <t>The AE develops and submits a process to identify prospective individuals for waiver enrollment that meets all requirements.</t>
    </r>
  </si>
  <si>
    <r>
      <t>·</t>
    </r>
    <r>
      <rPr>
        <sz val="7"/>
        <color theme="1"/>
        <rFont val="Times New Roman"/>
        <family val="1"/>
      </rPr>
      <t xml:space="preserve">  </t>
    </r>
    <r>
      <rPr>
        <sz val="9.5"/>
        <color theme="1"/>
        <rFont val="Calibri"/>
        <family val="2"/>
        <scheme val="minor"/>
      </rPr>
      <t>The AE modifies and submits their process to include all requirements.</t>
    </r>
  </si>
  <si>
    <r>
      <t>·</t>
    </r>
    <r>
      <rPr>
        <sz val="7"/>
        <color theme="1"/>
        <rFont val="Times New Roman"/>
        <family val="1"/>
      </rPr>
      <t xml:space="preserve">  </t>
    </r>
    <r>
      <rPr>
        <sz val="9.5"/>
        <color theme="1"/>
        <rFont val="Calibri"/>
        <family val="2"/>
        <scheme val="minor"/>
      </rPr>
      <t>The AE trains staff on the modified process and submits verification of training.</t>
    </r>
  </si>
  <si>
    <t>30c.</t>
  </si>
  <si>
    <r>
      <t>·</t>
    </r>
    <r>
      <rPr>
        <sz val="7"/>
        <color theme="1"/>
        <rFont val="Times New Roman"/>
        <family val="1"/>
      </rPr>
      <t xml:space="preserve">  </t>
    </r>
    <r>
      <rPr>
        <sz val="9.5"/>
        <color theme="1"/>
        <rFont val="Calibri"/>
        <family val="2"/>
        <scheme val="minor"/>
      </rPr>
      <t>The reviewer determines if the AE followed ODP’s process regarding the move and transfer of ID/A Waiver individual(s) to another AE.</t>
    </r>
  </si>
  <si>
    <r>
      <t>·</t>
    </r>
    <r>
      <rPr>
        <sz val="7"/>
        <color theme="1"/>
        <rFont val="Times New Roman"/>
        <family val="1"/>
      </rPr>
      <t xml:space="preserve">  </t>
    </r>
    <r>
      <rPr>
        <sz val="9.5"/>
        <color theme="1"/>
        <rFont val="Calibri"/>
        <family val="2"/>
        <scheme val="minor"/>
      </rPr>
      <t>The reviewer looks at the County to County transfer report to determine if any transfers to another AE took place during the review period.</t>
    </r>
  </si>
  <si>
    <r>
      <t>·</t>
    </r>
    <r>
      <rPr>
        <sz val="7"/>
        <color theme="1"/>
        <rFont val="Times New Roman"/>
        <family val="1"/>
      </rPr>
      <t xml:space="preserve">  </t>
    </r>
    <r>
      <rPr>
        <sz val="9.5"/>
        <color theme="1"/>
        <rFont val="Calibri"/>
        <family val="2"/>
        <scheme val="minor"/>
      </rPr>
      <t>If the AE transferred an individual(s) to another AE, the reviewer will look at documentation provided to determine the following occurred:</t>
    </r>
  </si>
  <si>
    <r>
      <t>o</t>
    </r>
    <r>
      <rPr>
        <sz val="7"/>
        <color theme="1"/>
        <rFont val="Times New Roman"/>
        <family val="1"/>
      </rPr>
      <t xml:space="preserve"> </t>
    </r>
    <r>
      <rPr>
        <sz val="9.5"/>
        <color theme="1"/>
        <rFont val="Calibri"/>
        <family val="2"/>
        <scheme val="minor"/>
      </rPr>
      <t xml:space="preserve">Communication of transfer(s) between sending AE and receiving AE, including that the communication occurred </t>
    </r>
    <r>
      <rPr>
        <b/>
        <i/>
        <sz val="9.5"/>
        <color theme="1"/>
        <rFont val="Calibri"/>
        <family val="2"/>
        <scheme val="minor"/>
      </rPr>
      <t xml:space="preserve">prior </t>
    </r>
    <r>
      <rPr>
        <sz val="9.5"/>
        <color theme="1"/>
        <rFont val="Calibri"/>
        <family val="2"/>
        <scheme val="minor"/>
      </rPr>
      <t>to the individual’s transition to the receiving AE.</t>
    </r>
  </si>
  <si>
    <r>
      <t>§</t>
    </r>
    <r>
      <rPr>
        <sz val="7"/>
        <color theme="1"/>
        <rFont val="Times New Roman"/>
        <family val="1"/>
      </rPr>
      <t xml:space="preserve"> </t>
    </r>
    <r>
      <rPr>
        <sz val="9.5"/>
        <color theme="1"/>
        <rFont val="Calibri"/>
        <family val="2"/>
        <scheme val="minor"/>
      </rPr>
      <t>The sending AE should ensure the placement is stable before requesting a transfer.</t>
    </r>
  </si>
  <si>
    <r>
      <t>o</t>
    </r>
    <r>
      <rPr>
        <sz val="7"/>
        <color theme="1"/>
        <rFont val="Times New Roman"/>
        <family val="1"/>
      </rPr>
      <t xml:space="preserve"> </t>
    </r>
    <r>
      <rPr>
        <sz val="9.5"/>
        <color theme="1"/>
        <rFont val="Calibri"/>
        <family val="2"/>
        <scheme val="minor"/>
      </rPr>
      <t>The sending AE provided the receiving AE with all of the ID/A</t>
    </r>
  </si>
  <si>
    <t>waiver individual’s records.</t>
  </si>
  <si>
    <r>
      <t>·</t>
    </r>
    <r>
      <rPr>
        <sz val="7"/>
        <color theme="1"/>
        <rFont val="Times New Roman"/>
        <family val="1"/>
      </rPr>
      <t xml:space="preserve">  </t>
    </r>
    <r>
      <rPr>
        <sz val="9.5"/>
        <color theme="1"/>
        <rFont val="Calibri"/>
        <family val="2"/>
        <scheme val="minor"/>
      </rPr>
      <t>The sending AE maintains the responsibility for all requirements until the transfer is complete.</t>
    </r>
  </si>
  <si>
    <r>
      <t>1.</t>
    </r>
    <r>
      <rPr>
        <sz val="7"/>
        <color theme="1"/>
        <rFont val="Times New Roman"/>
        <family val="1"/>
      </rPr>
      <t xml:space="preserve"> </t>
    </r>
    <r>
      <rPr>
        <sz val="9.5"/>
        <color theme="1"/>
        <rFont val="Calibri"/>
        <family val="2"/>
        <scheme val="minor"/>
      </rPr>
      <t>(Yes) The AE followed ODP’s process regarding the move and transfer of ID/A Waiver individuals to another AE.</t>
    </r>
  </si>
  <si>
    <r>
      <t>2.</t>
    </r>
    <r>
      <rPr>
        <sz val="7"/>
        <color theme="1"/>
        <rFont val="Times New Roman"/>
        <family val="1"/>
      </rPr>
      <t xml:space="preserve"> </t>
    </r>
    <r>
      <rPr>
        <sz val="9.5"/>
        <color theme="1"/>
        <rFont val="Calibri"/>
        <family val="2"/>
        <scheme val="minor"/>
      </rPr>
      <t>(No) The AE did not follow ODP’s process.</t>
    </r>
  </si>
  <si>
    <r>
      <t>3.</t>
    </r>
    <r>
      <rPr>
        <sz val="7"/>
        <color theme="1"/>
        <rFont val="Times New Roman"/>
        <family val="1"/>
      </rPr>
      <t xml:space="preserve"> </t>
    </r>
    <r>
      <rPr>
        <sz val="9.5"/>
        <color theme="1"/>
        <rFont val="Calibri"/>
        <family val="2"/>
        <scheme val="minor"/>
      </rPr>
      <t>(N/A) The AE did not have any transfers to another AE during the review period.</t>
    </r>
  </si>
  <si>
    <t>31a.</t>
  </si>
  <si>
    <r>
      <t>·</t>
    </r>
    <r>
      <rPr>
        <sz val="7"/>
        <color theme="1"/>
        <rFont val="Times New Roman"/>
        <family val="1"/>
      </rPr>
      <t xml:space="preserve">  </t>
    </r>
    <r>
      <rPr>
        <sz val="9.5"/>
        <color theme="1"/>
        <rFont val="Calibri"/>
        <family val="2"/>
        <scheme val="minor"/>
      </rPr>
      <t>The AE develops and submits a plan to ensure that ODP’s process regarding the move and transfer of ID/A waiver individuals is followed.</t>
    </r>
  </si>
  <si>
    <r>
      <t>·</t>
    </r>
    <r>
      <rPr>
        <sz val="7"/>
        <color theme="1"/>
        <rFont val="Times New Roman"/>
        <family val="1"/>
      </rPr>
      <t xml:space="preserve">  </t>
    </r>
    <r>
      <rPr>
        <sz val="9.5"/>
        <color theme="1"/>
        <rFont val="Calibri"/>
        <family val="2"/>
        <scheme val="minor"/>
      </rPr>
      <t>The AE trains staff on the plan and submits verification of training.</t>
    </r>
  </si>
  <si>
    <t>31b.</t>
  </si>
  <si>
    <t>The AE has a protocol for supporting individuals and families to resolve issues with</t>
  </si>
  <si>
    <t>SCOs and/or Providers.</t>
  </si>
  <si>
    <r>
      <t>·</t>
    </r>
    <r>
      <rPr>
        <sz val="7"/>
        <color theme="1"/>
        <rFont val="Times New Roman"/>
        <family val="1"/>
      </rPr>
      <t xml:space="preserve">  </t>
    </r>
    <r>
      <rPr>
        <sz val="9.5"/>
        <color theme="1"/>
        <rFont val="Calibri"/>
        <family val="2"/>
        <scheme val="minor"/>
      </rPr>
      <t>The reviewer determines if the AE has a protocol for supporting individuals and families to resolve issues with SCOs and/or Providers.</t>
    </r>
  </si>
  <si>
    <r>
      <t>1.</t>
    </r>
    <r>
      <rPr>
        <sz val="7"/>
        <color theme="1"/>
        <rFont val="Times New Roman"/>
        <family val="1"/>
      </rPr>
      <t xml:space="preserve"> </t>
    </r>
    <r>
      <rPr>
        <sz val="9.5"/>
        <color theme="1"/>
        <rFont val="Calibri"/>
        <family val="2"/>
        <scheme val="minor"/>
      </rPr>
      <t>(Yes) The AE has a protocol.</t>
    </r>
  </si>
  <si>
    <r>
      <t>2.</t>
    </r>
    <r>
      <rPr>
        <sz val="7"/>
        <color theme="1"/>
        <rFont val="Times New Roman"/>
        <family val="1"/>
      </rPr>
      <t xml:space="preserve"> </t>
    </r>
    <r>
      <rPr>
        <sz val="9.5"/>
        <color theme="1"/>
        <rFont val="Calibri"/>
        <family val="2"/>
        <scheme val="minor"/>
      </rPr>
      <t>(No) The AE has a protocol, but it does not include the areas identified.</t>
    </r>
  </si>
  <si>
    <r>
      <t>·</t>
    </r>
    <r>
      <rPr>
        <sz val="7"/>
        <color theme="1"/>
        <rFont val="Times New Roman"/>
        <family val="1"/>
      </rPr>
      <t xml:space="preserve">  </t>
    </r>
    <r>
      <rPr>
        <sz val="9.5"/>
        <color theme="1"/>
        <rFont val="Calibri"/>
        <family val="2"/>
        <scheme val="minor"/>
      </rPr>
      <t>The reviewer will determine if the AE’s protocol addresses the AE’s activities in the following:</t>
    </r>
  </si>
  <si>
    <r>
      <t>o</t>
    </r>
    <r>
      <rPr>
        <sz val="7"/>
        <color theme="1"/>
        <rFont val="Times New Roman"/>
        <family val="1"/>
      </rPr>
      <t xml:space="preserve"> </t>
    </r>
    <r>
      <rPr>
        <sz val="9.5"/>
        <color theme="1"/>
        <rFont val="Calibri"/>
        <family val="2"/>
        <scheme val="minor"/>
      </rPr>
      <t>Communication to individuals and families regarding the ability to assist if and when there are issues with SCOs and/or Providers.</t>
    </r>
  </si>
  <si>
    <r>
      <t>o</t>
    </r>
    <r>
      <rPr>
        <sz val="7"/>
        <color theme="1"/>
        <rFont val="Times New Roman"/>
        <family val="1"/>
      </rPr>
      <t xml:space="preserve"> </t>
    </r>
    <r>
      <rPr>
        <sz val="9.5"/>
        <color theme="1"/>
        <rFont val="Calibri"/>
        <family val="2"/>
        <scheme val="minor"/>
      </rPr>
      <t>Supporting individuals and families to resolve issues with SCOs and/or Providers</t>
    </r>
  </si>
  <si>
    <r>
      <t>o</t>
    </r>
    <r>
      <rPr>
        <sz val="7"/>
        <color theme="1"/>
        <rFont val="Times New Roman"/>
        <family val="1"/>
      </rPr>
      <t xml:space="preserve"> </t>
    </r>
    <r>
      <rPr>
        <sz val="9.5"/>
        <color theme="1"/>
        <rFont val="Calibri"/>
        <family val="2"/>
        <scheme val="minor"/>
      </rPr>
      <t>Supporting individuals and families to make an informed choice of a new SCO and facilitate a change of SCO</t>
    </r>
  </si>
  <si>
    <r>
      <t>·</t>
    </r>
    <r>
      <rPr>
        <sz val="7"/>
        <color theme="1"/>
        <rFont val="Times New Roman"/>
        <family val="1"/>
      </rPr>
      <t xml:space="preserve">  </t>
    </r>
    <r>
      <rPr>
        <sz val="9.5"/>
        <color theme="1"/>
        <rFont val="Calibri"/>
        <family val="2"/>
        <scheme val="minor"/>
      </rPr>
      <t>The reviewer will determine if the AE’s protocol regarding auto approval and authorization of ISPs is being implemented based on conversation with the AE and other documentation.</t>
    </r>
  </si>
  <si>
    <r>
      <t>·</t>
    </r>
    <r>
      <rPr>
        <sz val="7"/>
        <color theme="1"/>
        <rFont val="Times New Roman"/>
        <family val="1"/>
      </rPr>
      <t xml:space="preserve">  </t>
    </r>
    <r>
      <rPr>
        <sz val="9.5"/>
        <color theme="1"/>
        <rFont val="Calibri"/>
        <family val="2"/>
        <scheme val="minor"/>
      </rPr>
      <t>The reviewer will determine if the AE completed a quality review of a random sample of ISPs that were auto approved and authorized based on the Auto Approval and Authorization criteria.</t>
    </r>
  </si>
  <si>
    <r>
      <t>1.</t>
    </r>
    <r>
      <rPr>
        <sz val="7"/>
        <color theme="1"/>
        <rFont val="Times New Roman"/>
        <family val="1"/>
      </rPr>
      <t xml:space="preserve"> </t>
    </r>
    <r>
      <rPr>
        <sz val="9.5"/>
        <color theme="1"/>
        <rFont val="Calibri"/>
        <family val="2"/>
        <scheme val="minor"/>
      </rPr>
      <t>(Yes) The AE implements its protocol to complete a quality review of auto approved and authorized ISPs.</t>
    </r>
  </si>
  <si>
    <r>
      <t>2.</t>
    </r>
    <r>
      <rPr>
        <sz val="7"/>
        <color theme="1"/>
        <rFont val="Times New Roman"/>
        <family val="1"/>
      </rPr>
      <t xml:space="preserve"> </t>
    </r>
    <r>
      <rPr>
        <sz val="9.5"/>
        <color theme="1"/>
        <rFont val="Calibri"/>
        <family val="2"/>
        <scheme val="minor"/>
      </rPr>
      <t>(No) The documentation provided does not demonstrate that the AE completed a quality review of auto approved and authorized ISPs.</t>
    </r>
  </si>
  <si>
    <r>
      <t>3.</t>
    </r>
    <r>
      <rPr>
        <sz val="7"/>
        <color theme="1"/>
        <rFont val="Times New Roman"/>
        <family val="1"/>
      </rPr>
      <t xml:space="preserve"> </t>
    </r>
    <r>
      <rPr>
        <sz val="9.5"/>
        <color theme="1"/>
        <rFont val="Calibri"/>
        <family val="2"/>
        <scheme val="minor"/>
      </rPr>
      <t>(No) The AE does not have a protocol to complete a quality review of auto approved and authorized ISPs.</t>
    </r>
  </si>
  <si>
    <r>
      <t>·</t>
    </r>
    <r>
      <rPr>
        <sz val="7"/>
        <color theme="1"/>
        <rFont val="Times New Roman"/>
        <family val="1"/>
      </rPr>
      <t xml:space="preserve">  </t>
    </r>
    <r>
      <rPr>
        <sz val="9.5"/>
        <color theme="1"/>
        <rFont val="Calibri"/>
        <family val="2"/>
        <scheme val="minor"/>
      </rPr>
      <t>AE OA, Section 6.17</t>
    </r>
  </si>
  <si>
    <r>
      <t>·</t>
    </r>
    <r>
      <rPr>
        <sz val="7"/>
        <color theme="1"/>
        <rFont val="Times New Roman"/>
        <family val="1"/>
      </rPr>
      <t xml:space="preserve">  </t>
    </r>
    <r>
      <rPr>
        <sz val="9.5"/>
        <color theme="1"/>
        <rFont val="Calibri"/>
        <family val="2"/>
        <scheme val="minor"/>
      </rPr>
      <t>The AE completes a quality review of auto approved and authorized ISPs.</t>
    </r>
  </si>
  <si>
    <r>
      <t>·</t>
    </r>
    <r>
      <rPr>
        <sz val="7"/>
        <color theme="1"/>
        <rFont val="Times New Roman"/>
        <family val="1"/>
      </rPr>
      <t xml:space="preserve">  </t>
    </r>
    <r>
      <rPr>
        <sz val="9.5"/>
        <color theme="1"/>
        <rFont val="Calibri"/>
        <family val="2"/>
        <scheme val="minor"/>
      </rPr>
      <t>The AE develops/modifies a protocol that ensures a quality review of auto approved and authorized ISPs is completed.</t>
    </r>
  </si>
  <si>
    <r>
      <t>·</t>
    </r>
    <r>
      <rPr>
        <sz val="7"/>
        <color theme="1"/>
        <rFont val="Times New Roman"/>
        <family val="1"/>
      </rPr>
      <t xml:space="preserve">  </t>
    </r>
    <r>
      <rPr>
        <sz val="9.5"/>
        <color theme="1"/>
        <rFont val="Calibri"/>
        <family val="2"/>
        <scheme val="minor"/>
      </rPr>
      <t>The reviewer will determine if the AE evaluates trends in ISP disapproval based on a conversation with the AE and other documentation.</t>
    </r>
  </si>
  <si>
    <r>
      <t>·</t>
    </r>
    <r>
      <rPr>
        <sz val="7"/>
        <color theme="1"/>
        <rFont val="Times New Roman"/>
        <family val="1"/>
      </rPr>
      <t xml:space="preserve">  </t>
    </r>
    <r>
      <rPr>
        <sz val="9.5"/>
        <color theme="1"/>
        <rFont val="Calibri"/>
        <family val="2"/>
        <scheme val="minor"/>
      </rPr>
      <t>The reviewer will determine if the AE engages in technical assistance (TA) as needed based on trend analysis to improve the quality of ISPs.</t>
    </r>
  </si>
  <si>
    <r>
      <t>1.</t>
    </r>
    <r>
      <rPr>
        <sz val="7"/>
        <color theme="1"/>
        <rFont val="Times New Roman"/>
        <family val="1"/>
      </rPr>
      <t xml:space="preserve"> </t>
    </r>
    <r>
      <rPr>
        <sz val="9.5"/>
        <color theme="1"/>
        <rFont val="Calibri"/>
        <family val="2"/>
        <scheme val="minor"/>
      </rPr>
      <t>(Yes) The AE evaluates trends in ISP disapprovals and engages in TA as needed to improve the quality of ISPs.</t>
    </r>
  </si>
  <si>
    <r>
      <t>2.</t>
    </r>
    <r>
      <rPr>
        <sz val="7"/>
        <color theme="1"/>
        <rFont val="Times New Roman"/>
        <family val="1"/>
      </rPr>
      <t xml:space="preserve"> </t>
    </r>
    <r>
      <rPr>
        <sz val="9.5"/>
        <color theme="1"/>
        <rFont val="Calibri"/>
        <family val="2"/>
        <scheme val="minor"/>
      </rPr>
      <t>(No) The AE evaluated trends in ISP disapprovals and did not engage in TA as needed to improve the quality of ISPs.</t>
    </r>
  </si>
  <si>
    <r>
      <t>3.</t>
    </r>
    <r>
      <rPr>
        <sz val="7"/>
        <color theme="1"/>
        <rFont val="Times New Roman"/>
        <family val="1"/>
      </rPr>
      <t xml:space="preserve"> </t>
    </r>
    <r>
      <rPr>
        <sz val="9.5"/>
        <color theme="1"/>
        <rFont val="Calibri"/>
        <family val="2"/>
        <scheme val="minor"/>
      </rPr>
      <t>(No) The AE did not evaluate trends in ISP disapprovals and did not engage in TA as needed to improve the quality of ISPs.</t>
    </r>
  </si>
  <si>
    <r>
      <t>·</t>
    </r>
    <r>
      <rPr>
        <sz val="7"/>
        <color theme="1"/>
        <rFont val="Times New Roman"/>
        <family val="1"/>
      </rPr>
      <t xml:space="preserve">  </t>
    </r>
    <r>
      <rPr>
        <sz val="9.5"/>
        <color theme="1"/>
        <rFont val="Calibri"/>
        <family val="2"/>
        <scheme val="minor"/>
      </rPr>
      <t>The reviewer determines if the AE implements its employment protocol that promotes competitive integrated employment as the first consideration and preferred outcome for all ID/A Waiver Participants receiving ID/A Waiver services.</t>
    </r>
  </si>
  <si>
    <r>
      <t>·</t>
    </r>
    <r>
      <rPr>
        <sz val="7"/>
        <color theme="1"/>
        <rFont val="Times New Roman"/>
        <family val="1"/>
      </rPr>
      <t xml:space="preserve">  </t>
    </r>
    <r>
      <rPr>
        <sz val="9.5"/>
        <color theme="1"/>
        <rFont val="Calibri"/>
        <family val="2"/>
        <scheme val="minor"/>
      </rPr>
      <t>The reviewer will determine if the AE promotes competitive integrated employment through a review of any written policies and discussion of activities conducted by the AE related to competitive integrated employment.</t>
    </r>
  </si>
  <si>
    <t>COMMENT NEEDED – If “Yes,” identify the activities the AE</t>
  </si>
  <si>
    <t>completed around competitive integrated employment.</t>
  </si>
  <si>
    <r>
      <t>1.</t>
    </r>
    <r>
      <rPr>
        <sz val="7"/>
        <color theme="1"/>
        <rFont val="Times New Roman"/>
        <family val="1"/>
      </rPr>
      <t xml:space="preserve"> </t>
    </r>
    <r>
      <rPr>
        <sz val="9.5"/>
        <color theme="1"/>
        <rFont val="Calibri"/>
        <family val="2"/>
        <scheme val="minor"/>
      </rPr>
      <t>(Yes) The AE implements an employment protocol that promotes competitive integrated employment.</t>
    </r>
  </si>
  <si>
    <r>
      <t>2.</t>
    </r>
    <r>
      <rPr>
        <sz val="7"/>
        <color theme="1"/>
        <rFont val="Times New Roman"/>
        <family val="1"/>
      </rPr>
      <t xml:space="preserve"> </t>
    </r>
    <r>
      <rPr>
        <sz val="9.5"/>
        <color theme="1"/>
        <rFont val="Calibri"/>
        <family val="2"/>
        <scheme val="minor"/>
      </rPr>
      <t>(No) The AE has not developed an employment protocol that promotes competitive integrated employment or doesn’t have evidence of actively implemented its protocol.</t>
    </r>
  </si>
  <si>
    <r>
      <t>·</t>
    </r>
    <r>
      <rPr>
        <sz val="7"/>
        <color theme="1"/>
        <rFont val="Times New Roman"/>
        <family val="1"/>
      </rPr>
      <t xml:space="preserve">  </t>
    </r>
    <r>
      <rPr>
        <sz val="9.5"/>
        <color theme="1"/>
        <rFont val="Calibri"/>
        <family val="2"/>
        <scheme val="minor"/>
      </rPr>
      <t>Executive Order 2016-03,</t>
    </r>
  </si>
  <si>
    <t>Employment First</t>
  </si>
  <si>
    <r>
      <t>·</t>
    </r>
    <r>
      <rPr>
        <sz val="7"/>
        <color theme="1"/>
        <rFont val="Times New Roman"/>
        <family val="1"/>
      </rPr>
      <t xml:space="preserve">  </t>
    </r>
    <r>
      <rPr>
        <sz val="9.5"/>
        <color theme="1"/>
        <rFont val="Calibri"/>
        <family val="2"/>
        <scheme val="minor"/>
      </rPr>
      <t>Executive Order 2016-03</t>
    </r>
  </si>
  <si>
    <t>Recommendations</t>
  </si>
  <si>
    <r>
      <t>·</t>
    </r>
    <r>
      <rPr>
        <sz val="7"/>
        <color theme="1"/>
        <rFont val="Times New Roman"/>
        <family val="1"/>
      </rPr>
      <t xml:space="preserve">  </t>
    </r>
    <r>
      <rPr>
        <sz val="9.5"/>
        <color theme="1"/>
        <rFont val="Calibri"/>
        <family val="2"/>
        <scheme val="minor"/>
      </rPr>
      <t>2018 Act 36 –</t>
    </r>
  </si>
  <si>
    <t>Employment First Act</t>
  </si>
  <si>
    <r>
      <t>·</t>
    </r>
    <r>
      <rPr>
        <sz val="7"/>
        <color theme="1"/>
        <rFont val="Times New Roman"/>
        <family val="1"/>
      </rPr>
      <t xml:space="preserve">  </t>
    </r>
    <r>
      <rPr>
        <sz val="9.5"/>
        <color theme="1"/>
        <rFont val="Calibri"/>
        <family val="2"/>
        <scheme val="minor"/>
      </rPr>
      <t>The AE develops/modifies a protocol that promotes competitive integrated employment.</t>
    </r>
  </si>
  <si>
    <r>
      <t>·</t>
    </r>
    <r>
      <rPr>
        <sz val="7"/>
        <color theme="1"/>
        <rFont val="Times New Roman"/>
        <family val="1"/>
      </rPr>
      <t xml:space="preserve">  </t>
    </r>
    <r>
      <rPr>
        <sz val="9.5"/>
        <color theme="1"/>
        <rFont val="Calibri"/>
        <family val="2"/>
        <scheme val="minor"/>
      </rPr>
      <t>The reviewer determines if the AE has an assigned staff point person as the local employment SME.</t>
    </r>
  </si>
  <si>
    <r>
      <t>1.</t>
    </r>
    <r>
      <rPr>
        <sz val="7"/>
        <color theme="1"/>
        <rFont val="Times New Roman"/>
        <family val="1"/>
      </rPr>
      <t xml:space="preserve"> </t>
    </r>
    <r>
      <rPr>
        <sz val="9.5"/>
        <color theme="1"/>
        <rFont val="Calibri"/>
        <family val="2"/>
        <scheme val="minor"/>
      </rPr>
      <t>(Yes) The AE has an assigned employment staff point person.</t>
    </r>
  </si>
  <si>
    <r>
      <t>2.</t>
    </r>
    <r>
      <rPr>
        <sz val="7"/>
        <color theme="1"/>
        <rFont val="Times New Roman"/>
        <family val="1"/>
      </rPr>
      <t xml:space="preserve"> </t>
    </r>
    <r>
      <rPr>
        <sz val="9.5"/>
        <color theme="1"/>
        <rFont val="Calibri"/>
        <family val="2"/>
        <scheme val="minor"/>
      </rPr>
      <t>(No) The AE does not have an assigned employment staff point person.</t>
    </r>
  </si>
  <si>
    <r>
      <t>·</t>
    </r>
    <r>
      <rPr>
        <sz val="7"/>
        <color theme="1"/>
        <rFont val="Times New Roman"/>
        <family val="1"/>
      </rPr>
      <t xml:space="preserve">  </t>
    </r>
    <r>
      <rPr>
        <sz val="9.5"/>
        <color theme="1"/>
        <rFont val="Calibri"/>
        <family val="2"/>
        <scheme val="minor"/>
      </rPr>
      <t>The AE submits documentation which shows that an employment SME has been identified.</t>
    </r>
  </si>
  <si>
    <t>notification date to the AE and the remediation action</t>
  </si>
  <si>
    <r>
      <t>·</t>
    </r>
    <r>
      <rPr>
        <sz val="7"/>
        <color theme="1"/>
        <rFont val="Times New Roman"/>
        <family val="1"/>
      </rPr>
      <t xml:space="preserve">  </t>
    </r>
    <r>
      <rPr>
        <sz val="9.5"/>
        <color theme="1"/>
        <rFont val="Calibri"/>
        <family val="2"/>
        <scheme val="minor"/>
      </rPr>
      <t>The reviewer determines if the AE had any fair hearing and appeal activities during the review period and, if so, look at a maximum of five fair hearing or appeal actions.</t>
    </r>
  </si>
  <si>
    <r>
      <t>·</t>
    </r>
    <r>
      <rPr>
        <sz val="7"/>
        <color theme="1"/>
        <rFont val="Times New Roman"/>
        <family val="1"/>
      </rPr>
      <t xml:space="preserve">  </t>
    </r>
    <r>
      <rPr>
        <sz val="9.5"/>
        <color theme="1"/>
        <rFont val="Calibri"/>
        <family val="2"/>
        <scheme val="minor"/>
      </rPr>
      <t>The reviewer determines if the AE completed fair hearing and appeal activities in accordance with ODP policy.</t>
    </r>
  </si>
  <si>
    <r>
      <t>·</t>
    </r>
    <r>
      <rPr>
        <sz val="7"/>
        <color theme="1"/>
        <rFont val="Times New Roman"/>
        <family val="1"/>
      </rPr>
      <t xml:space="preserve">  </t>
    </r>
    <r>
      <rPr>
        <sz val="9.5"/>
        <color theme="1"/>
        <rFont val="Calibri"/>
        <family val="2"/>
        <scheme val="minor"/>
      </rPr>
      <t>The reviewer will look at documentation to ensure the AE completed the following activities:</t>
    </r>
  </si>
  <si>
    <r>
      <t>o</t>
    </r>
    <r>
      <rPr>
        <sz val="7"/>
        <color theme="1"/>
        <rFont val="Times New Roman"/>
        <family val="1"/>
      </rPr>
      <t xml:space="preserve"> </t>
    </r>
    <r>
      <rPr>
        <sz val="9.5"/>
        <color theme="1"/>
        <rFont val="Calibri"/>
        <family val="2"/>
        <scheme val="minor"/>
      </rPr>
      <t>The provision of pendency when appropriate</t>
    </r>
  </si>
  <si>
    <r>
      <t>o</t>
    </r>
    <r>
      <rPr>
        <sz val="7"/>
        <color theme="1"/>
        <rFont val="Times New Roman"/>
        <family val="1"/>
      </rPr>
      <t xml:space="preserve"> </t>
    </r>
    <r>
      <rPr>
        <sz val="9.5"/>
        <color theme="1"/>
        <rFont val="Calibri"/>
        <family val="2"/>
        <scheme val="minor"/>
      </rPr>
      <t>The transmittal of the fair hearing request to the Bureau of Hearings &amp; Appeals (BHA)</t>
    </r>
  </si>
  <si>
    <r>
      <t>o</t>
    </r>
    <r>
      <rPr>
        <sz val="7"/>
        <color theme="1"/>
        <rFont val="Times New Roman"/>
        <family val="1"/>
      </rPr>
      <t xml:space="preserve"> </t>
    </r>
    <r>
      <rPr>
        <sz val="9.5"/>
        <color theme="1"/>
        <rFont val="Calibri"/>
        <family val="2"/>
        <scheme val="minor"/>
      </rPr>
      <t>The continuation of service in dispute when appropriate</t>
    </r>
  </si>
  <si>
    <r>
      <t>o</t>
    </r>
    <r>
      <rPr>
        <sz val="7"/>
        <color theme="1"/>
        <rFont val="Times New Roman"/>
        <family val="1"/>
      </rPr>
      <t xml:space="preserve"> </t>
    </r>
    <r>
      <rPr>
        <sz val="9.5"/>
        <color theme="1"/>
        <rFont val="Calibri"/>
        <family val="2"/>
        <scheme val="minor"/>
      </rPr>
      <t>The offer of county mediation</t>
    </r>
  </si>
  <si>
    <r>
      <t>o</t>
    </r>
    <r>
      <rPr>
        <sz val="7"/>
        <color theme="1"/>
        <rFont val="Times New Roman"/>
        <family val="1"/>
      </rPr>
      <t xml:space="preserve"> </t>
    </r>
    <r>
      <rPr>
        <sz val="9.5"/>
        <color theme="1"/>
        <rFont val="Calibri"/>
        <family val="2"/>
        <scheme val="minor"/>
      </rPr>
      <t>AE participation in hearing</t>
    </r>
  </si>
  <si>
    <r>
      <t>o</t>
    </r>
    <r>
      <rPr>
        <sz val="7"/>
        <color theme="1"/>
        <rFont val="Times New Roman"/>
        <family val="1"/>
      </rPr>
      <t xml:space="preserve"> </t>
    </r>
    <r>
      <rPr>
        <sz val="9.5"/>
        <color theme="1"/>
        <rFont val="Calibri"/>
        <family val="2"/>
        <scheme val="minor"/>
      </rPr>
      <t>Implement the orders issued by the BHA</t>
    </r>
  </si>
  <si>
    <r>
      <t>o</t>
    </r>
    <r>
      <rPr>
        <sz val="7"/>
        <color theme="1"/>
        <rFont val="Times New Roman"/>
        <family val="1"/>
      </rPr>
      <t xml:space="preserve"> </t>
    </r>
    <r>
      <rPr>
        <sz val="9.5"/>
        <color theme="1"/>
        <rFont val="Calibri"/>
        <family val="2"/>
        <scheme val="minor"/>
      </rPr>
      <t>Communicate with ODP regional office when issues cannot be resolved.</t>
    </r>
  </si>
  <si>
    <t>1.(Yes) The AE ensured that fair hearing and appeal activities were conducted in compliance with all ODP requirements.</t>
  </si>
  <si>
    <t>2.(No) The AE did not complete one or more of the requirements.</t>
  </si>
  <si>
    <t>3.(N/A) There were no fair hearing or appeal activities in the review period.</t>
  </si>
  <si>
    <r>
      <t>·</t>
    </r>
    <r>
      <rPr>
        <sz val="7"/>
        <color theme="1"/>
        <rFont val="Times New Roman"/>
        <family val="1"/>
      </rPr>
      <t xml:space="preserve">  </t>
    </r>
    <r>
      <rPr>
        <sz val="9.5"/>
        <color theme="1"/>
        <rFont val="Calibri"/>
        <family val="2"/>
        <scheme val="minor"/>
      </rPr>
      <t xml:space="preserve">Bulletin 00-08.05, </t>
    </r>
    <r>
      <rPr>
        <i/>
        <sz val="9.5"/>
        <color theme="1"/>
        <rFont val="Calibri"/>
        <family val="2"/>
        <scheme val="minor"/>
      </rPr>
      <t>Due Process and Fair Hearing Procedures for Individuals with ID</t>
    </r>
  </si>
  <si>
    <r>
      <t>·</t>
    </r>
    <r>
      <rPr>
        <sz val="7"/>
        <color theme="1"/>
        <rFont val="Times New Roman"/>
        <family val="1"/>
      </rPr>
      <t xml:space="preserve">  </t>
    </r>
    <r>
      <rPr>
        <sz val="9.5"/>
        <color theme="1"/>
        <rFont val="Calibri"/>
        <family val="2"/>
        <scheme val="minor"/>
      </rPr>
      <t>The AE completes all ODP requirements for fair hearing and appeal activities.</t>
    </r>
  </si>
  <si>
    <r>
      <t>·</t>
    </r>
    <r>
      <rPr>
        <sz val="7"/>
        <color theme="1"/>
        <rFont val="Times New Roman"/>
        <family val="1"/>
      </rPr>
      <t xml:space="preserve">  </t>
    </r>
    <r>
      <rPr>
        <sz val="9.5"/>
        <color theme="1"/>
        <rFont val="Calibri"/>
        <family val="2"/>
        <scheme val="minor"/>
      </rPr>
      <t>The reviewer will review the AE’s documentation of outreach and capacity building efforts to ensure the AE is actively working to expand and build the capacity of its Provider network.</t>
    </r>
  </si>
  <si>
    <r>
      <t>·</t>
    </r>
    <r>
      <rPr>
        <sz val="7"/>
        <color theme="1"/>
        <rFont val="Times New Roman"/>
        <family val="1"/>
      </rPr>
      <t xml:space="preserve">  </t>
    </r>
    <r>
      <rPr>
        <sz val="9.5"/>
        <color theme="1"/>
        <rFont val="Calibri"/>
        <family val="2"/>
        <scheme val="minor"/>
      </rPr>
      <t>The reviewer will review evidence of expansion of service capacity. (Examples include: Providers of all ID/A services available in county, new residential service locations, new community participation supports services providers or new locations, number of individuals served, new providers rendering services)</t>
    </r>
  </si>
  <si>
    <r>
      <t>·</t>
    </r>
    <r>
      <rPr>
        <sz val="7"/>
        <color theme="1"/>
        <rFont val="Times New Roman"/>
        <family val="1"/>
      </rPr>
      <t xml:space="preserve">  </t>
    </r>
    <r>
      <rPr>
        <sz val="9.5"/>
        <color theme="1"/>
        <rFont val="Calibri"/>
        <family val="2"/>
        <scheme val="minor"/>
      </rPr>
      <t>The reviewer will have a conversation with the AE about how the needs of the individuals are monitored/tracked and how willing and qualified providers are identified to address said needs.</t>
    </r>
  </si>
  <si>
    <t>1.(Yes) The AE actively works to expand and build the capacity of its Provider network.</t>
  </si>
  <si>
    <t>2.(No) The information reviewed does not demonstrate sufficient activities by the AE to expand and build the capacity of the Provider network.</t>
  </si>
  <si>
    <r>
      <t>·</t>
    </r>
    <r>
      <rPr>
        <sz val="7"/>
        <color theme="1"/>
        <rFont val="Times New Roman"/>
        <family val="1"/>
      </rPr>
      <t xml:space="preserve">  </t>
    </r>
    <r>
      <rPr>
        <sz val="9.5"/>
        <color theme="1"/>
        <rFont val="Calibri"/>
        <family val="2"/>
        <scheme val="minor"/>
      </rPr>
      <t>AE OA, Section 8.1</t>
    </r>
  </si>
  <si>
    <t>The AE completes activities to expand and build Provider capacity.</t>
  </si>
  <si>
    <r>
      <t>·</t>
    </r>
    <r>
      <rPr>
        <sz val="7"/>
        <color theme="1"/>
        <rFont val="Times New Roman"/>
        <family val="1"/>
      </rPr>
      <t xml:space="preserve">  </t>
    </r>
    <r>
      <rPr>
        <sz val="9.5"/>
        <color theme="1"/>
        <rFont val="Calibri"/>
        <family val="2"/>
        <scheme val="minor"/>
      </rPr>
      <t>The AE completes activities to expand and build capacity.</t>
    </r>
  </si>
  <si>
    <t>If YES, when: </t>
  </si>
  <si>
    <r>
      <t>·</t>
    </r>
    <r>
      <rPr>
        <sz val="7"/>
        <color theme="1"/>
        <rFont val="Times New Roman"/>
        <family val="1"/>
      </rPr>
      <t xml:space="preserve">   </t>
    </r>
    <r>
      <rPr>
        <sz val="9.5"/>
        <color theme="1"/>
        <rFont val="Calibri"/>
        <family val="2"/>
        <scheme val="minor"/>
      </rPr>
      <t>The AE chooses the appropriate time frame from the drop down. </t>
    </r>
  </si>
  <si>
    <r>
      <t>·</t>
    </r>
    <r>
      <rPr>
        <sz val="7"/>
        <color theme="1"/>
        <rFont val="Times New Roman"/>
        <family val="1"/>
      </rPr>
      <t xml:space="preserve">   </t>
    </r>
    <r>
      <rPr>
        <sz val="9.5"/>
        <color theme="1"/>
        <rFont val="Calibri"/>
        <family val="2"/>
        <scheme val="minor"/>
      </rPr>
      <t>The AE calculates the number of days between the notification date to the AE and the remediation action date. </t>
    </r>
  </si>
  <si>
    <r>
      <t>·</t>
    </r>
    <r>
      <rPr>
        <sz val="7"/>
        <color theme="1"/>
        <rFont val="Times New Roman"/>
        <family val="1"/>
      </rPr>
      <t xml:space="preserve">  </t>
    </r>
    <r>
      <rPr>
        <sz val="9.5"/>
        <color theme="1"/>
        <rFont val="Calibri"/>
        <family val="2"/>
        <scheme val="minor"/>
      </rPr>
      <t>The reviewer will review documentation such as meeting notes, SWOT analyses, environmental scans, etc. to ensure the AE has assessed the areas of need in the community and the resources available.</t>
    </r>
  </si>
  <si>
    <t>1.(Yes) The AE has identified the areas of need and resources.</t>
  </si>
  <si>
    <t>2.(No) The AE has not identified the areas of need and resources.</t>
  </si>
  <si>
    <r>
      <t>·</t>
    </r>
    <r>
      <rPr>
        <sz val="7"/>
        <color theme="1"/>
        <rFont val="Times New Roman"/>
        <family val="1"/>
      </rPr>
      <t xml:space="preserve">        </t>
    </r>
    <r>
      <rPr>
        <b/>
        <sz val="10"/>
        <color rgb="FF000000"/>
        <rFont val="Calibri"/>
        <family val="2"/>
        <scheme val="minor"/>
      </rPr>
      <t>An Agency with Choice (AWC) Financial Management Services (FMS) Provider,</t>
    </r>
  </si>
  <si>
    <r>
      <t>·</t>
    </r>
    <r>
      <rPr>
        <sz val="7"/>
        <color theme="1"/>
        <rFont val="Times New Roman"/>
        <family val="1"/>
      </rPr>
      <t xml:space="preserve">        </t>
    </r>
    <r>
      <rPr>
        <b/>
        <sz val="10"/>
        <color rgb="FF000000"/>
        <rFont val="Calibri"/>
        <family val="2"/>
        <scheme val="minor"/>
      </rPr>
      <t>A large Provider (50 or more individuals, exclude CPS only Provider),</t>
    </r>
  </si>
  <si>
    <r>
      <t>·</t>
    </r>
    <r>
      <rPr>
        <sz val="7"/>
        <color theme="1"/>
        <rFont val="Times New Roman"/>
        <family val="1"/>
      </rPr>
      <t xml:space="preserve">        </t>
    </r>
    <r>
      <rPr>
        <b/>
        <sz val="10"/>
        <color rgb="FF000000"/>
        <rFont val="Calibri"/>
        <family val="2"/>
        <scheme val="minor"/>
      </rPr>
      <t>A small Provider (less than 50 individuals, exclude CPS only Provider) and</t>
    </r>
  </si>
  <si>
    <r>
      <t>·</t>
    </r>
    <r>
      <rPr>
        <sz val="7"/>
        <color theme="1"/>
        <rFont val="Times New Roman"/>
        <family val="1"/>
      </rPr>
      <t xml:space="preserve">        </t>
    </r>
    <r>
      <rPr>
        <b/>
        <sz val="10"/>
        <color rgb="FF000000"/>
        <rFont val="Calibri"/>
        <family val="2"/>
        <scheme val="minor"/>
      </rPr>
      <t>A Community Participation Support (CPS) Provider</t>
    </r>
  </si>
  <si>
    <r>
      <t>·</t>
    </r>
    <r>
      <rPr>
        <sz val="7"/>
        <color theme="1"/>
        <rFont val="Times New Roman"/>
        <family val="1"/>
      </rPr>
      <t xml:space="preserve">  </t>
    </r>
    <r>
      <rPr>
        <sz val="9.5"/>
        <color theme="1"/>
        <rFont val="Calibri"/>
        <family val="2"/>
        <scheme val="minor"/>
      </rPr>
      <t>The reviewer determines if the AWC FMS Provider was qualified by reviewing qualification packets.</t>
    </r>
  </si>
  <si>
    <r>
      <t>·</t>
    </r>
    <r>
      <rPr>
        <sz val="7"/>
        <color theme="1"/>
        <rFont val="Times New Roman"/>
        <family val="1"/>
      </rPr>
      <t xml:space="preserve">  </t>
    </r>
    <r>
      <rPr>
        <sz val="9.5"/>
        <color theme="1"/>
        <rFont val="Calibri"/>
        <family val="2"/>
        <scheme val="minor"/>
      </rPr>
      <t>The reviewer assures that the AE reviewed the qualification submissions using ODP approved methods, which may include:</t>
    </r>
  </si>
  <si>
    <r>
      <t>o</t>
    </r>
    <r>
      <rPr>
        <sz val="7"/>
        <color theme="1"/>
        <rFont val="Times New Roman"/>
        <family val="1"/>
      </rPr>
      <t xml:space="preserve"> </t>
    </r>
    <r>
      <rPr>
        <sz val="9.5"/>
        <color theme="1"/>
        <rFont val="Calibri"/>
        <family val="2"/>
        <scheme val="minor"/>
      </rPr>
      <t>Review of Submitted Materials – Review of information submitted by the Provider, including the Provider Qualification Documentation Record and supporting documents.</t>
    </r>
  </si>
  <si>
    <r>
      <t>o</t>
    </r>
    <r>
      <rPr>
        <sz val="7"/>
        <color theme="1"/>
        <rFont val="Times New Roman"/>
        <family val="1"/>
      </rPr>
      <t xml:space="preserve"> </t>
    </r>
    <r>
      <rPr>
        <sz val="9.5"/>
        <color theme="1"/>
        <rFont val="Calibri"/>
        <family val="2"/>
        <scheme val="minor"/>
      </rPr>
      <t>DP 1059 – Completed and emailed to the Provider.</t>
    </r>
  </si>
  <si>
    <r>
      <t>§</t>
    </r>
    <r>
      <rPr>
        <sz val="7"/>
        <color theme="1"/>
        <rFont val="Times New Roman"/>
        <family val="1"/>
      </rPr>
      <t xml:space="preserve"> </t>
    </r>
    <r>
      <rPr>
        <sz val="9.5"/>
        <color theme="1"/>
        <rFont val="Calibri"/>
        <family val="2"/>
        <scheme val="minor"/>
      </rPr>
      <t>All DP 1059’s must be within a 3-year qualification period if a Provider is qualified. If an AE only has a copy of a DP 1059 from a Provider that is outside of the 3-year period, then the AE would be out of compliance for not having a current</t>
    </r>
  </si>
  <si>
    <t>DP 1059 if the Provider is still qualified.</t>
  </si>
  <si>
    <r>
      <t>1.</t>
    </r>
    <r>
      <rPr>
        <sz val="7"/>
        <color theme="1"/>
        <rFont val="Times New Roman"/>
        <family val="1"/>
      </rPr>
      <t xml:space="preserve"> </t>
    </r>
    <r>
      <rPr>
        <sz val="9.5"/>
        <color theme="1"/>
        <rFont val="Calibri"/>
        <family val="2"/>
        <scheme val="minor"/>
      </rPr>
      <t>(Yes) The documentation indicates that the process was followed.</t>
    </r>
  </si>
  <si>
    <r>
      <t>2.</t>
    </r>
    <r>
      <rPr>
        <sz val="7"/>
        <color theme="1"/>
        <rFont val="Times New Roman"/>
        <family val="1"/>
      </rPr>
      <t xml:space="preserve"> </t>
    </r>
    <r>
      <rPr>
        <sz val="9.5"/>
        <color theme="1"/>
        <rFont val="Calibri"/>
        <family val="2"/>
        <scheme val="minor"/>
      </rPr>
      <t>(No) There is no documentation and/or the process was not followed.</t>
    </r>
  </si>
  <si>
    <r>
      <t>3.</t>
    </r>
    <r>
      <rPr>
        <sz val="7"/>
        <color theme="1"/>
        <rFont val="Times New Roman"/>
        <family val="1"/>
      </rPr>
      <t xml:space="preserve"> </t>
    </r>
    <r>
      <rPr>
        <sz val="9.5"/>
        <color theme="1"/>
        <rFont val="Calibri"/>
        <family val="2"/>
        <scheme val="minor"/>
      </rPr>
      <t>(N/A) The AE did not qualify any AWC FMS Providers during the review period.</t>
    </r>
  </si>
  <si>
    <r>
      <t>·</t>
    </r>
    <r>
      <rPr>
        <sz val="7"/>
        <color theme="1"/>
        <rFont val="Times New Roman"/>
        <family val="1"/>
      </rPr>
      <t xml:space="preserve">  </t>
    </r>
    <r>
      <rPr>
        <sz val="9.5"/>
        <color theme="1"/>
        <rFont val="Calibri"/>
        <family val="2"/>
        <scheme val="minor"/>
      </rPr>
      <t>AE OA, Section 8.2</t>
    </r>
  </si>
  <si>
    <r>
      <t>·</t>
    </r>
    <r>
      <rPr>
        <sz val="7"/>
        <color theme="1"/>
        <rFont val="Times New Roman"/>
        <family val="1"/>
      </rPr>
      <t xml:space="preserve">  </t>
    </r>
    <r>
      <rPr>
        <sz val="9.5"/>
        <color theme="1"/>
        <rFont val="Calibri"/>
        <family val="2"/>
        <scheme val="minor"/>
      </rPr>
      <t>ODP Announcement 22-122, Provider Qualification Process</t>
    </r>
  </si>
  <si>
    <r>
      <t>·</t>
    </r>
    <r>
      <rPr>
        <sz val="7"/>
        <color theme="1"/>
        <rFont val="Times New Roman"/>
        <family val="1"/>
      </rPr>
      <t xml:space="preserve">  </t>
    </r>
    <r>
      <rPr>
        <sz val="9.5"/>
        <color theme="1"/>
        <rFont val="Calibri"/>
        <family val="2"/>
        <scheme val="minor"/>
      </rPr>
      <t>Provider Qualification Documentation Record</t>
    </r>
  </si>
  <si>
    <r>
      <t>·</t>
    </r>
    <r>
      <rPr>
        <sz val="7"/>
        <color theme="1"/>
        <rFont val="Times New Roman"/>
        <family val="1"/>
      </rPr>
      <t xml:space="preserve">  </t>
    </r>
    <r>
      <rPr>
        <sz val="9.5"/>
        <color theme="1"/>
        <rFont val="Calibri"/>
        <family val="2"/>
        <scheme val="minor"/>
      </rPr>
      <t>The AE contacts the AWC FMS Provider and collects any/all missing documents to ensure qualification was completed according to ODP standards.</t>
    </r>
  </si>
  <si>
    <r>
      <t>·</t>
    </r>
    <r>
      <rPr>
        <sz val="7"/>
        <color theme="1"/>
        <rFont val="Times New Roman"/>
        <family val="1"/>
      </rPr>
      <t xml:space="preserve">  </t>
    </r>
    <r>
      <rPr>
        <sz val="9.5"/>
        <color theme="1"/>
        <rFont val="Calibri"/>
        <family val="2"/>
        <scheme val="minor"/>
      </rPr>
      <t>The AE contacts ODP for further review and potential action if required documents are not obtained.</t>
    </r>
  </si>
  <si>
    <t>40c.</t>
  </si>
  <si>
    <r>
      <t>·</t>
    </r>
    <r>
      <rPr>
        <sz val="7"/>
        <color theme="1"/>
        <rFont val="Times New Roman"/>
        <family val="1"/>
      </rPr>
      <t xml:space="preserve">  </t>
    </r>
    <r>
      <rPr>
        <sz val="9.5"/>
        <color theme="1"/>
        <rFont val="Calibri"/>
        <family val="2"/>
        <scheme val="minor"/>
      </rPr>
      <t>The AE contacts ODP for further review and potential action if documents obtained do not result in qualification.</t>
    </r>
  </si>
  <si>
    <t>40d.</t>
  </si>
  <si>
    <r>
      <t>·</t>
    </r>
    <r>
      <rPr>
        <sz val="7"/>
        <color theme="1"/>
        <rFont val="Times New Roman"/>
        <family val="1"/>
      </rPr>
      <t xml:space="preserve">  </t>
    </r>
    <r>
      <rPr>
        <sz val="9.5"/>
        <color theme="1"/>
        <rFont val="Calibri"/>
        <family val="2"/>
        <scheme val="minor"/>
      </rPr>
      <t>The reviewer determines if the Provider was qualified by reviewing qualification packets.</t>
    </r>
  </si>
  <si>
    <r>
      <t>§</t>
    </r>
    <r>
      <rPr>
        <sz val="7"/>
        <color theme="1"/>
        <rFont val="Times New Roman"/>
        <family val="1"/>
      </rPr>
      <t xml:space="preserve"> </t>
    </r>
    <r>
      <rPr>
        <sz val="9.5"/>
        <color theme="1"/>
        <rFont val="Calibri"/>
        <family val="2"/>
        <scheme val="minor"/>
      </rPr>
      <t>All DP 1059’s must be within a 3-year qualification period if a Provider is qualified. If an AE only has a copy of a DP 1059 from a Provider that is outside of the 3-year period, then the AE would be out of compliance for not having a current DP 1059 if the Provider is still qualified.</t>
    </r>
  </si>
  <si>
    <t>*The reviewer must IMMEDIATELY notify the Regional Provider</t>
  </si>
  <si>
    <t>Qualification Lead of a “No” response.</t>
  </si>
  <si>
    <r>
      <t>3.</t>
    </r>
    <r>
      <rPr>
        <sz val="7"/>
        <color theme="1"/>
        <rFont val="Times New Roman"/>
        <family val="1"/>
      </rPr>
      <t xml:space="preserve"> </t>
    </r>
    <r>
      <rPr>
        <sz val="9.5"/>
        <color theme="1"/>
        <rFont val="Calibri"/>
        <family val="2"/>
        <scheme val="minor"/>
      </rPr>
      <t>(N/A) The AE did not qualify any Providers during the review period.</t>
    </r>
  </si>
  <si>
    <r>
      <t>·</t>
    </r>
    <r>
      <rPr>
        <sz val="7"/>
        <color theme="1"/>
        <rFont val="Times New Roman"/>
        <family val="1"/>
      </rPr>
      <t xml:space="preserve">  </t>
    </r>
    <r>
      <rPr>
        <sz val="9.5"/>
        <color theme="1"/>
        <rFont val="Calibri"/>
        <family val="2"/>
        <scheme val="minor"/>
      </rPr>
      <t>ODP Announcement 22-005, Provider Qualification Process</t>
    </r>
  </si>
  <si>
    <r>
      <t>·</t>
    </r>
    <r>
      <rPr>
        <sz val="7"/>
        <color theme="1"/>
        <rFont val="Times New Roman"/>
        <family val="1"/>
      </rPr>
      <t xml:space="preserve">  </t>
    </r>
    <r>
      <rPr>
        <sz val="9.5"/>
        <color theme="1"/>
        <rFont val="Calibri"/>
        <family val="2"/>
        <scheme val="minor"/>
      </rPr>
      <t>Provider Qualification Documentation Record 4-08-22</t>
    </r>
  </si>
  <si>
    <t>AE must notify ODP for further review and potential action if the documentation obtained do not</t>
  </si>
  <si>
    <t>result in qualification.</t>
  </si>
  <si>
    <r>
      <t>·</t>
    </r>
    <r>
      <rPr>
        <sz val="7"/>
        <color theme="1"/>
        <rFont val="Times New Roman"/>
        <family val="1"/>
      </rPr>
      <t xml:space="preserve">  </t>
    </r>
    <r>
      <rPr>
        <sz val="9.5"/>
        <color theme="1"/>
        <rFont val="Calibri"/>
        <family val="2"/>
        <scheme val="minor"/>
      </rPr>
      <t>The AE calculates the number of days between the</t>
    </r>
  </si>
  <si>
    <t>the AE and the remediation action date.</t>
  </si>
  <si>
    <t>41d.</t>
  </si>
  <si>
    <r>
      <t>·</t>
    </r>
    <r>
      <rPr>
        <sz val="7"/>
        <color theme="1"/>
        <rFont val="Times New Roman"/>
        <family val="1"/>
      </rPr>
      <t xml:space="preserve">  </t>
    </r>
    <r>
      <rPr>
        <sz val="9.5"/>
        <color theme="1"/>
        <rFont val="Calibri"/>
        <family val="2"/>
        <scheme val="minor"/>
      </rPr>
      <t>The AE contacts the Provider and collects any/all missing documents to ensure qualification was completed according to ODP standards.</t>
    </r>
  </si>
  <si>
    <t>42d.</t>
  </si>
  <si>
    <t>*The AE qualifies a COMMUNITY PARTICIPATION SUPPORT (CPS)</t>
  </si>
  <si>
    <t>PROVIDER utilizing ODP standardized procedures.</t>
  </si>
  <si>
    <r>
      <t>·</t>
    </r>
    <r>
      <rPr>
        <sz val="7"/>
        <color theme="1"/>
        <rFont val="Times New Roman"/>
        <family val="1"/>
      </rPr>
      <t xml:space="preserve">  </t>
    </r>
    <r>
      <rPr>
        <sz val="9.5"/>
        <color theme="1"/>
        <rFont val="Calibri"/>
        <family val="2"/>
        <scheme val="minor"/>
      </rPr>
      <t>The reviewer determines if the Community Participation Support (CPS) Provider was qualified by reviewing qualification packets.</t>
    </r>
  </si>
  <si>
    <r>
      <t>3.</t>
    </r>
    <r>
      <rPr>
        <sz val="7"/>
        <color theme="1"/>
        <rFont val="Times New Roman"/>
        <family val="1"/>
      </rPr>
      <t xml:space="preserve"> </t>
    </r>
    <r>
      <rPr>
        <sz val="9.5"/>
        <color theme="1"/>
        <rFont val="Calibri"/>
        <family val="2"/>
        <scheme val="minor"/>
      </rPr>
      <t>(N/A) The AE did not qualify any CPS Providers during the review period.</t>
    </r>
  </si>
  <si>
    <t>43a.</t>
  </si>
  <si>
    <r>
      <t>·</t>
    </r>
    <r>
      <rPr>
        <sz val="7"/>
        <color theme="1"/>
        <rFont val="Times New Roman"/>
        <family val="1"/>
      </rPr>
      <t xml:space="preserve">  </t>
    </r>
    <r>
      <rPr>
        <sz val="9.5"/>
        <color theme="1"/>
        <rFont val="Calibri"/>
        <family val="2"/>
        <scheme val="minor"/>
      </rPr>
      <t>The AE contacts the CPS Provider and collects any/all missing documents to ensure qualification was completed according to ODP standards.</t>
    </r>
  </si>
  <si>
    <t>43b.</t>
  </si>
  <si>
    <t>43c.</t>
  </si>
  <si>
    <t>43d.</t>
  </si>
  <si>
    <t>**The AE uses person-centered performance data in developing the Quality Management Plan (QMP) and its Action Plan.</t>
  </si>
  <si>
    <r>
      <t>·</t>
    </r>
    <r>
      <rPr>
        <sz val="7"/>
        <color theme="1"/>
        <rFont val="Times New Roman"/>
        <family val="1"/>
      </rPr>
      <t xml:space="preserve">  </t>
    </r>
    <r>
      <rPr>
        <sz val="9.5"/>
        <color theme="1"/>
        <rFont val="Calibri"/>
        <family val="2"/>
        <scheme val="minor"/>
      </rPr>
      <t xml:space="preserve">This question is about assessing the AE’s utilization of </t>
    </r>
    <r>
      <rPr>
        <b/>
        <sz val="9.5"/>
        <color theme="1"/>
        <rFont val="Calibri"/>
        <family val="2"/>
        <scheme val="minor"/>
      </rPr>
      <t xml:space="preserve">the “Plan” and “Do” steps </t>
    </r>
    <r>
      <rPr>
        <sz val="9.5"/>
        <color theme="1"/>
        <rFont val="Calibri"/>
        <family val="2"/>
        <scheme val="minor"/>
      </rPr>
      <t>in the Plan-Do-Check-Act (PDCA) quality improvement cycle.</t>
    </r>
  </si>
  <si>
    <r>
      <t>·</t>
    </r>
    <r>
      <rPr>
        <sz val="7"/>
        <color theme="1"/>
        <rFont val="Times New Roman"/>
        <family val="1"/>
      </rPr>
      <t xml:space="preserve">  </t>
    </r>
    <r>
      <rPr>
        <sz val="9.5"/>
        <color theme="1"/>
        <rFont val="Calibri"/>
        <family val="2"/>
        <scheme val="minor"/>
      </rPr>
      <t>To assess this, the reviewer should ask the AE about their practice (is agency leadership engaged in the process and how; is input gathered from agency staff/stakeholders and how?) and review documentation as evidence to support leadership engagement and stakeholder input (e.g., meeting minutes/agendas, etc.).</t>
    </r>
  </si>
  <si>
    <r>
      <t>·</t>
    </r>
    <r>
      <rPr>
        <sz val="7"/>
        <color theme="1"/>
        <rFont val="Times New Roman"/>
        <family val="1"/>
      </rPr>
      <t xml:space="preserve">  </t>
    </r>
    <r>
      <rPr>
        <sz val="9.5"/>
        <color theme="1"/>
        <rFont val="Calibri"/>
        <family val="2"/>
        <scheme val="minor"/>
      </rPr>
      <t>The reviewer requests to see performance data used by AE to develop the QMP and its Action Plan.</t>
    </r>
  </si>
  <si>
    <r>
      <t>·</t>
    </r>
    <r>
      <rPr>
        <sz val="7"/>
        <color theme="1"/>
        <rFont val="Times New Roman"/>
        <family val="1"/>
      </rPr>
      <t xml:space="preserve">  </t>
    </r>
    <r>
      <rPr>
        <sz val="9.5"/>
        <color theme="1"/>
        <rFont val="Calibri"/>
        <family val="2"/>
        <scheme val="minor"/>
      </rPr>
      <t>The reviewer discusses with AE the data results and how priorities for quality improvement projects were identified, how target objectives were determined and what performance measures were chosen for tracking performance over time.</t>
    </r>
  </si>
  <si>
    <r>
      <t>o</t>
    </r>
    <r>
      <rPr>
        <sz val="7"/>
        <color theme="1"/>
        <rFont val="Times New Roman"/>
        <family val="1"/>
      </rPr>
      <t xml:space="preserve">  </t>
    </r>
    <r>
      <rPr>
        <sz val="9.5"/>
        <color theme="1"/>
        <rFont val="Calibri"/>
        <family val="2"/>
        <scheme val="minor"/>
      </rPr>
      <t xml:space="preserve">Person-centered performance data specifically targets people outcomes, not compliance outcomes and </t>
    </r>
    <r>
      <rPr>
        <i/>
        <sz val="9.5"/>
        <color theme="1"/>
        <rFont val="Calibri"/>
        <family val="2"/>
        <scheme val="minor"/>
      </rPr>
      <t>can include but is not limited to</t>
    </r>
    <r>
      <rPr>
        <sz val="9.5"/>
        <color theme="1"/>
        <rFont val="Calibri"/>
        <family val="2"/>
        <scheme val="minor"/>
      </rPr>
      <t>:</t>
    </r>
  </si>
  <si>
    <r>
      <t>-</t>
    </r>
    <r>
      <rPr>
        <sz val="7"/>
        <color theme="1"/>
        <rFont val="Times New Roman"/>
        <family val="1"/>
      </rPr>
      <t xml:space="preserve">   </t>
    </r>
    <r>
      <rPr>
        <sz val="9.5"/>
        <color theme="1"/>
        <rFont val="Calibri"/>
        <family val="2"/>
        <scheme val="minor"/>
      </rPr>
      <t>Results from QA&amp;I self-assessments and full reviews (if applicable), targeting those areas where performance falls below 86%</t>
    </r>
  </si>
  <si>
    <r>
      <t>-</t>
    </r>
    <r>
      <rPr>
        <sz val="7"/>
        <color theme="1"/>
        <rFont val="Times New Roman"/>
        <family val="1"/>
      </rPr>
      <t xml:space="preserve">   </t>
    </r>
    <r>
      <rPr>
        <sz val="9.5"/>
        <color theme="1"/>
        <rFont val="Calibri"/>
        <family val="2"/>
        <scheme val="minor"/>
      </rPr>
      <t>Employment</t>
    </r>
  </si>
  <si>
    <r>
      <t>-</t>
    </r>
    <r>
      <rPr>
        <sz val="7"/>
        <color theme="1"/>
        <rFont val="Times New Roman"/>
        <family val="1"/>
      </rPr>
      <t xml:space="preserve">   </t>
    </r>
    <r>
      <rPr>
        <sz val="9.5"/>
        <color theme="1"/>
        <rFont val="Calibri"/>
        <family val="2"/>
        <scheme val="minor"/>
      </rPr>
      <t>Individual interviews (QA&amp;I and IM4Q)</t>
    </r>
  </si>
  <si>
    <r>
      <t>-</t>
    </r>
    <r>
      <rPr>
        <sz val="7"/>
        <color theme="1"/>
        <rFont val="Times New Roman"/>
        <family val="1"/>
      </rPr>
      <t xml:space="preserve">   </t>
    </r>
    <r>
      <rPr>
        <sz val="9.5"/>
        <color theme="1"/>
        <rFont val="Calibri"/>
        <family val="2"/>
        <scheme val="minor"/>
      </rPr>
      <t>Communication needs</t>
    </r>
  </si>
  <si>
    <r>
      <t>-</t>
    </r>
    <r>
      <rPr>
        <sz val="7"/>
        <color theme="1"/>
        <rFont val="Times New Roman"/>
        <family val="1"/>
      </rPr>
      <t xml:space="preserve">   </t>
    </r>
    <r>
      <rPr>
        <sz val="9.5"/>
        <color theme="1"/>
        <rFont val="Calibri"/>
        <family val="2"/>
        <scheme val="minor"/>
      </rPr>
      <t>Community Participation</t>
    </r>
  </si>
  <si>
    <r>
      <t>-</t>
    </r>
    <r>
      <rPr>
        <sz val="7"/>
        <color theme="1"/>
        <rFont val="Times New Roman"/>
        <family val="1"/>
      </rPr>
      <t xml:space="preserve">   </t>
    </r>
    <r>
      <rPr>
        <sz val="9.5"/>
        <color theme="1"/>
        <rFont val="Calibri"/>
        <family val="2"/>
        <scheme val="minor"/>
      </rPr>
      <t>Self-direction, choice, and control</t>
    </r>
  </si>
  <si>
    <r>
      <t>-</t>
    </r>
    <r>
      <rPr>
        <sz val="7"/>
        <color theme="1"/>
        <rFont val="Times New Roman"/>
        <family val="1"/>
      </rPr>
      <t xml:space="preserve">   </t>
    </r>
    <r>
      <rPr>
        <sz val="9.5"/>
        <color theme="1"/>
        <rFont val="Calibri"/>
        <family val="2"/>
        <scheme val="minor"/>
      </rPr>
      <t>Management of incidents of abuse, neglect, exploitation, rights violations and unexplained deaths</t>
    </r>
  </si>
  <si>
    <r>
      <t>-</t>
    </r>
    <r>
      <rPr>
        <sz val="7"/>
        <color theme="1"/>
        <rFont val="Times New Roman"/>
        <family val="1"/>
      </rPr>
      <t xml:space="preserve">   </t>
    </r>
    <r>
      <rPr>
        <sz val="9.5"/>
        <color theme="1"/>
        <rFont val="Calibri"/>
        <family val="2"/>
        <scheme val="minor"/>
      </rPr>
      <t>Use of restrictive interventions, including restraints</t>
    </r>
  </si>
  <si>
    <r>
      <t>-</t>
    </r>
    <r>
      <rPr>
        <sz val="7"/>
        <color theme="1"/>
        <rFont val="Times New Roman"/>
        <family val="1"/>
      </rPr>
      <t xml:space="preserve">   </t>
    </r>
    <r>
      <rPr>
        <sz val="9.5"/>
        <color theme="1"/>
        <rFont val="Calibri"/>
        <family val="2"/>
        <scheme val="minor"/>
      </rPr>
      <t>Local level data, e.g., agency satisfaction surveys</t>
    </r>
  </si>
  <si>
    <r>
      <t>o</t>
    </r>
    <r>
      <rPr>
        <sz val="7"/>
        <color theme="1"/>
        <rFont val="Times New Roman"/>
        <family val="1"/>
      </rPr>
      <t xml:space="preserve">  </t>
    </r>
    <r>
      <rPr>
        <sz val="9.5"/>
        <color theme="1"/>
        <rFont val="Calibri"/>
        <family val="2"/>
        <scheme val="minor"/>
      </rPr>
      <t xml:space="preserve">Engaging agency leadership and gathering input from agency staff and other stakeholders to develop the QMP and its Action Plan (response option #1), is considered the best practice/high quality standard. Response option #2 is compliant however, the AE should be encouraged to strive to achieve the best practice/high quality standard. </t>
    </r>
  </si>
  <si>
    <r>
      <t>·</t>
    </r>
    <r>
      <rPr>
        <sz val="7"/>
        <color theme="1"/>
        <rFont val="Times New Roman"/>
        <family val="1"/>
      </rPr>
      <t xml:space="preserve">  </t>
    </r>
    <r>
      <rPr>
        <b/>
        <sz val="9.5"/>
        <color theme="1"/>
        <rFont val="Calibri"/>
        <family val="2"/>
        <scheme val="minor"/>
      </rPr>
      <t>Select the response option that best represents the AE’s use of performance data to develop the QMP and its Action Plan.</t>
    </r>
  </si>
  <si>
    <t>1.(Yes) The AE used person-centered performance data to develop the QMP and its Action Plan and engaged agency leadership and gathered input from agency staff and other stakeholders to develop the QMP and its Action Plan.</t>
  </si>
  <si>
    <t>2.(Yes) The AE used person-centered performance data to develop the QMP and its Action Plan.</t>
  </si>
  <si>
    <t>3.(No) The AE does not have a QMP and its Action Plan or did not use person-centered performance data to develop it.</t>
  </si>
  <si>
    <r>
      <t>·</t>
    </r>
    <r>
      <rPr>
        <sz val="7"/>
        <color theme="1"/>
        <rFont val="Times New Roman"/>
        <family val="1"/>
      </rPr>
      <t xml:space="preserve">  </t>
    </r>
    <r>
      <rPr>
        <sz val="9.5"/>
        <color theme="1"/>
        <rFont val="Calibri"/>
        <family val="2"/>
        <scheme val="minor"/>
      </rPr>
      <t xml:space="preserve">Bulletin 00-17-01, </t>
    </r>
    <r>
      <rPr>
        <i/>
        <sz val="9.5"/>
        <color theme="1"/>
        <rFont val="Calibri"/>
        <family val="2"/>
        <scheme val="minor"/>
      </rPr>
      <t>Quality Management Strategy of the Office of Developmental Programs</t>
    </r>
  </si>
  <si>
    <r>
      <t>·</t>
    </r>
    <r>
      <rPr>
        <sz val="7"/>
        <color theme="1"/>
        <rFont val="Times New Roman"/>
        <family val="1"/>
      </rPr>
      <t xml:space="preserve">  </t>
    </r>
    <r>
      <rPr>
        <sz val="9.5"/>
        <color theme="1"/>
        <rFont val="Calibri"/>
        <family val="2"/>
        <scheme val="minor"/>
      </rPr>
      <t>ODP Quality Management Certification Handbook</t>
    </r>
  </si>
  <si>
    <t>44a.</t>
  </si>
  <si>
    <r>
      <t>·</t>
    </r>
    <r>
      <rPr>
        <sz val="7"/>
        <color theme="1"/>
        <rFont val="Times New Roman"/>
        <family val="1"/>
      </rPr>
      <t xml:space="preserve">  </t>
    </r>
    <r>
      <rPr>
        <sz val="9.5"/>
        <color theme="1"/>
        <rFont val="Calibri"/>
        <family val="2"/>
        <scheme val="minor"/>
      </rPr>
      <t>The AE develops and submits a QMP and its Action Plan that demonstrates the use of person-centered performance data in generating it.</t>
    </r>
  </si>
  <si>
    <t>44b.</t>
  </si>
  <si>
    <r>
      <t>·</t>
    </r>
    <r>
      <rPr>
        <sz val="7"/>
        <color theme="1"/>
        <rFont val="Times New Roman"/>
        <family val="1"/>
      </rPr>
      <t xml:space="preserve">  </t>
    </r>
    <r>
      <rPr>
        <sz val="9.5"/>
        <color theme="1"/>
        <rFont val="Calibri"/>
        <family val="2"/>
        <scheme val="minor"/>
      </rPr>
      <t>The AE revises and submits a QMP and its Action Plan demonstrating the use of person-centered performance data in generating it.</t>
    </r>
  </si>
  <si>
    <r>
      <t>·</t>
    </r>
    <r>
      <rPr>
        <sz val="7"/>
        <color theme="1"/>
        <rFont val="Times New Roman"/>
        <family val="1"/>
      </rPr>
      <t xml:space="preserve">  </t>
    </r>
    <r>
      <rPr>
        <sz val="9.5"/>
        <color theme="1"/>
        <rFont val="Calibri"/>
        <family val="2"/>
        <scheme val="minor"/>
      </rPr>
      <t xml:space="preserve">This question is about assessing the AE’s utilization of </t>
    </r>
    <r>
      <rPr>
        <b/>
        <sz val="9.5"/>
        <color theme="1"/>
        <rFont val="Calibri"/>
        <family val="2"/>
        <scheme val="minor"/>
      </rPr>
      <t xml:space="preserve">the “Check” and “Act” steps </t>
    </r>
    <r>
      <rPr>
        <sz val="9.5"/>
        <color theme="1"/>
        <rFont val="Calibri"/>
        <family val="2"/>
        <scheme val="minor"/>
      </rPr>
      <t xml:space="preserve">in the Plan-Do-Check-Act (PDCA) quality improvement cycle. </t>
    </r>
    <r>
      <rPr>
        <i/>
        <sz val="9.5"/>
        <color theme="1"/>
        <rFont val="Calibri"/>
        <family val="2"/>
        <scheme val="minor"/>
      </rPr>
      <t xml:space="preserve">Use of data involves the following actions: </t>
    </r>
    <r>
      <rPr>
        <sz val="9.5"/>
        <color theme="1"/>
        <rFont val="Calibri"/>
        <family val="2"/>
        <scheme val="minor"/>
      </rPr>
      <t xml:space="preserve">collecting data, analyzing data, sharing data, </t>
    </r>
    <r>
      <rPr>
        <i/>
        <sz val="9.5"/>
        <color theme="1"/>
        <rFont val="Calibri"/>
        <family val="2"/>
        <scheme val="minor"/>
      </rPr>
      <t xml:space="preserve">and </t>
    </r>
    <r>
      <rPr>
        <sz val="9.5"/>
        <color theme="1"/>
        <rFont val="Calibri"/>
        <family val="2"/>
        <scheme val="minor"/>
      </rPr>
      <t>taking actions based on what the data reveals.</t>
    </r>
  </si>
  <si>
    <r>
      <t>·</t>
    </r>
    <r>
      <rPr>
        <sz val="7"/>
        <color theme="1"/>
        <rFont val="Times New Roman"/>
        <family val="1"/>
      </rPr>
      <t xml:space="preserve">  </t>
    </r>
    <r>
      <rPr>
        <sz val="9.5"/>
        <color theme="1"/>
        <rFont val="Calibri"/>
        <family val="2"/>
        <scheme val="minor"/>
      </rPr>
      <t xml:space="preserve">The reviewer determines if the AE uses data to assess progress toward achieving person-centered goals and target objectives in the QMP and its Action Plan target objectives by </t>
    </r>
    <r>
      <rPr>
        <i/>
        <sz val="9.5"/>
        <color theme="1"/>
        <rFont val="Calibri"/>
        <family val="2"/>
        <scheme val="minor"/>
      </rPr>
      <t>ensuring all three criteria listed below have been met:</t>
    </r>
  </si>
  <si>
    <r>
      <t>1.</t>
    </r>
    <r>
      <rPr>
        <sz val="7"/>
        <color theme="1"/>
        <rFont val="Times New Roman"/>
        <family val="1"/>
      </rPr>
      <t xml:space="preserve"> </t>
    </r>
    <r>
      <rPr>
        <sz val="9.5"/>
        <color theme="1"/>
        <rFont val="Calibri"/>
        <family val="2"/>
        <scheme val="minor"/>
      </rPr>
      <t>Requesting to see data AE collects on a routine basis (monthly data collection is desired best practice).</t>
    </r>
  </si>
  <si>
    <r>
      <t>2.</t>
    </r>
    <r>
      <rPr>
        <sz val="7"/>
        <color theme="1"/>
        <rFont val="Times New Roman"/>
        <family val="1"/>
      </rPr>
      <t xml:space="preserve"> </t>
    </r>
    <r>
      <rPr>
        <sz val="9.5"/>
        <color theme="1"/>
        <rFont val="Calibri"/>
        <family val="2"/>
        <scheme val="minor"/>
      </rPr>
      <t>Asking AE to share data analysis, including how often analysis occurs and how/where results are documented and shared with leadership and stakeholders, e.g., managers, responsible parties, staff, individuals and families, etc. (Quarterly analysis and reporting are the desired best practice.)</t>
    </r>
  </si>
  <si>
    <r>
      <t>3.</t>
    </r>
    <r>
      <rPr>
        <sz val="7"/>
        <color theme="1"/>
        <rFont val="Times New Roman"/>
        <family val="1"/>
      </rPr>
      <t xml:space="preserve"> </t>
    </r>
    <r>
      <rPr>
        <sz val="9.5"/>
        <color theme="1"/>
        <rFont val="Calibri"/>
        <family val="2"/>
        <scheme val="minor"/>
      </rPr>
      <t>Asking how AE uses routine data and analysis to track performance over time, including whether changes to the Action Plan are warranted and why.</t>
    </r>
  </si>
  <si>
    <r>
      <t>·</t>
    </r>
    <r>
      <rPr>
        <sz val="7"/>
        <color theme="1"/>
        <rFont val="Times New Roman"/>
        <family val="1"/>
      </rPr>
      <t xml:space="preserve">  </t>
    </r>
    <r>
      <rPr>
        <b/>
        <sz val="9.5"/>
        <color theme="1"/>
        <rFont val="Calibri"/>
        <family val="2"/>
        <scheme val="minor"/>
      </rPr>
      <t>Select the response option that best represents the use of data to assess progress and track performance including changes to the Action Plan items as warranted.</t>
    </r>
  </si>
  <si>
    <t>1.(Yes) The AE:</t>
  </si>
  <si>
    <t>a. Collects person-centered data monthly AND</t>
  </si>
  <si>
    <t>b. Leadership, managers, responsible parties, and staff review it at least quarterly to assess progress toward QMP goals AND</t>
  </si>
  <si>
    <t>c. Updates the QMP and its Action Plan target objectives annually.</t>
  </si>
  <si>
    <t>2.(Yes) The AE uses person-centered data to determine if goals and objectives are on track in the QMP and its Action Plan, at least every 3 years.</t>
  </si>
  <si>
    <t>3.(No) AE does not have a QMP and its Action Plan OR has not updated the QMP in more than 3 years OR does not use person-centered data to assess progress towards achieving goal(s) and target objectives.</t>
  </si>
  <si>
    <r>
      <t>·</t>
    </r>
    <r>
      <rPr>
        <sz val="7"/>
        <color rgb="FF333333"/>
        <rFont val="Times New Roman"/>
        <family val="1"/>
      </rPr>
      <t xml:space="preserve">  </t>
    </r>
    <r>
      <rPr>
        <sz val="9.5"/>
        <color rgb="FF333333"/>
        <rFont val="Calibri"/>
        <family val="2"/>
        <scheme val="minor"/>
      </rPr>
      <t>AE OA, Sections 10.1 &amp; 10.2</t>
    </r>
  </si>
  <si>
    <r>
      <t>·</t>
    </r>
    <r>
      <rPr>
        <sz val="7"/>
        <color theme="1"/>
        <rFont val="Times New Roman"/>
        <family val="1"/>
      </rPr>
      <t xml:space="preserve">  </t>
    </r>
    <r>
      <rPr>
        <sz val="9.5"/>
        <color theme="1"/>
        <rFont val="Calibri"/>
        <family val="2"/>
        <scheme val="minor"/>
      </rPr>
      <t>Response option #1, is considered the best practice/high quality standard. Response option #2 is compliant however, the AE should be encouraged to strive to achieve the best practice/high quality standard. To achieve option #1, the AE must be able to provide the reviewer with evidence that person-centered data is: collected monthly, analyzed, and shared with leadership and stakeholders at least quarterly, and that actions are taken and documented, via changes to its Action Plan, based on what the data reveals.</t>
    </r>
  </si>
  <si>
    <t>45a.</t>
  </si>
  <si>
    <t>45b.</t>
  </si>
  <si>
    <r>
      <t>·</t>
    </r>
    <r>
      <rPr>
        <sz val="7"/>
        <color theme="1"/>
        <rFont val="Times New Roman"/>
        <family val="1"/>
      </rPr>
      <t xml:space="preserve">  </t>
    </r>
    <r>
      <rPr>
        <sz val="9.5"/>
        <color theme="1"/>
        <rFont val="Calibri"/>
        <family val="2"/>
        <scheme val="minor"/>
      </rPr>
      <t>The AE revises/updates and submits a QMP and its Action Plan demonstrating the current use of person-centered performance data in generating it.</t>
    </r>
  </si>
  <si>
    <t>45c.</t>
  </si>
  <si>
    <r>
      <t>·</t>
    </r>
    <r>
      <rPr>
        <sz val="7"/>
        <color theme="1"/>
        <rFont val="Times New Roman"/>
        <family val="1"/>
      </rPr>
      <t xml:space="preserve">  </t>
    </r>
    <r>
      <rPr>
        <sz val="9.5"/>
        <color theme="1"/>
        <rFont val="Calibri"/>
        <family val="2"/>
        <scheme val="minor"/>
      </rPr>
      <t>The AE has submitted documentation demonstrating the use of person-centered performance data in assessing progress, e.g., raw data, data analysis and the sharing of routine reports. (For more details, refer to the question guidance.)</t>
    </r>
  </si>
  <si>
    <r>
      <t xml:space="preserve">The </t>
    </r>
    <r>
      <rPr>
        <b/>
        <sz val="9.5"/>
        <color rgb="FF000000"/>
        <rFont val="Calibri"/>
        <family val="2"/>
        <scheme val="minor"/>
      </rPr>
      <t>AE has developed effective target objectives that include all necessary components to increase the likelihood of being successful.</t>
    </r>
  </si>
  <si>
    <r>
      <t>·</t>
    </r>
    <r>
      <rPr>
        <sz val="7"/>
        <color theme="1"/>
        <rFont val="Times New Roman"/>
        <family val="1"/>
      </rPr>
      <t xml:space="preserve">  </t>
    </r>
    <r>
      <rPr>
        <sz val="9.5"/>
        <color theme="1"/>
        <rFont val="Calibri"/>
        <family val="2"/>
        <scheme val="minor"/>
      </rPr>
      <t>The ODP QM Certification Handbook defines a target objective as a statement that describes where you want to go (what you want to happen), in precise, quantifiable terms (by how much and by when), using S-M-A-R-T guidelines, baselines and benchmarks.</t>
    </r>
  </si>
  <si>
    <r>
      <t>·</t>
    </r>
    <r>
      <rPr>
        <sz val="7"/>
        <color theme="1"/>
        <rFont val="Times New Roman"/>
        <family val="1"/>
      </rPr>
      <t xml:space="preserve">  </t>
    </r>
    <r>
      <rPr>
        <sz val="9.5"/>
        <color theme="1"/>
        <rFont val="Calibri"/>
        <family val="2"/>
        <scheme val="minor"/>
      </rPr>
      <t>Before the AE can make a decision about where they want to go with a target objective, they have to first understand their current performance (baseline). The reviewer should start an assessment of this question by first identifying the AE’s baseline.</t>
    </r>
  </si>
  <si>
    <r>
      <t>·</t>
    </r>
    <r>
      <rPr>
        <sz val="7"/>
        <color theme="1"/>
        <rFont val="Times New Roman"/>
        <family val="1"/>
      </rPr>
      <t xml:space="preserve">  </t>
    </r>
    <r>
      <rPr>
        <sz val="9.5"/>
        <color theme="1"/>
        <rFont val="Calibri"/>
        <family val="2"/>
        <scheme val="minor"/>
      </rPr>
      <t>The reviewer then determines if the AE’s QM plan target objectives include all of the following components to be effective and increase the likelihood of being successful:</t>
    </r>
  </si>
  <si>
    <r>
      <t>a.</t>
    </r>
    <r>
      <rPr>
        <sz val="7"/>
        <color theme="1"/>
        <rFont val="Times New Roman"/>
        <family val="1"/>
      </rPr>
      <t xml:space="preserve"> </t>
    </r>
    <r>
      <rPr>
        <sz val="9.5"/>
        <color theme="1"/>
        <rFont val="Calibri"/>
        <family val="2"/>
        <scheme val="minor"/>
      </rPr>
      <t>What they want to happen - e.g., increase, decrease, or eliminate a specific problem (e.g., employment, incidents, community participation)</t>
    </r>
  </si>
  <si>
    <r>
      <t>b.</t>
    </r>
    <r>
      <rPr>
        <sz val="7"/>
        <color theme="1"/>
        <rFont val="Times New Roman"/>
        <family val="1"/>
      </rPr>
      <t xml:space="preserve"> </t>
    </r>
    <r>
      <rPr>
        <sz val="9.5"/>
        <color theme="1"/>
        <rFont val="Calibri"/>
        <family val="2"/>
        <scheme val="minor"/>
      </rPr>
      <t>By how much – e.g., counts or percentages</t>
    </r>
  </si>
  <si>
    <r>
      <t>c.</t>
    </r>
    <r>
      <rPr>
        <sz val="7"/>
        <color theme="1"/>
        <rFont val="Times New Roman"/>
        <family val="1"/>
      </rPr>
      <t xml:space="preserve">  </t>
    </r>
    <r>
      <rPr>
        <sz val="9.5"/>
        <color theme="1"/>
        <rFont val="Calibri"/>
        <family val="2"/>
        <scheme val="minor"/>
      </rPr>
      <t>By when – e.g., fiscal year end date</t>
    </r>
  </si>
  <si>
    <t>Examples:</t>
  </si>
  <si>
    <r>
      <t>·</t>
    </r>
    <r>
      <rPr>
        <sz val="7"/>
        <color theme="1"/>
        <rFont val="Times New Roman"/>
        <family val="1"/>
      </rPr>
      <t xml:space="preserve">    </t>
    </r>
    <r>
      <rPr>
        <sz val="9.5"/>
        <color theme="1"/>
        <rFont val="Calibri"/>
        <family val="2"/>
        <scheme val="minor"/>
      </rPr>
      <t>Increase % of people employed by 10% by 6/30/2025</t>
    </r>
  </si>
  <si>
    <r>
      <t>·</t>
    </r>
    <r>
      <rPr>
        <sz val="7"/>
        <color theme="1"/>
        <rFont val="Times New Roman"/>
        <family val="1"/>
      </rPr>
      <t xml:space="preserve">    </t>
    </r>
    <r>
      <rPr>
        <sz val="9.5"/>
        <color theme="1"/>
        <rFont val="Calibri"/>
        <family val="2"/>
        <scheme val="minor"/>
      </rPr>
      <t>Increase # of people using CPS to 30 by 6/30/2025</t>
    </r>
  </si>
  <si>
    <r>
      <t>·</t>
    </r>
    <r>
      <rPr>
        <sz val="7"/>
        <color theme="1"/>
        <rFont val="Times New Roman"/>
        <family val="1"/>
      </rPr>
      <t xml:space="preserve">  </t>
    </r>
    <r>
      <rPr>
        <sz val="9.5"/>
        <color theme="1"/>
        <rFont val="Calibri"/>
        <family val="2"/>
        <scheme val="minor"/>
      </rPr>
      <t>The reviewer should ensure the target objective math makes sense. For example, if the AE has 4 people employed in competitive integrated employment and their TO is to increase this number by 10%, then they are saying they want to increase by a part (4/10th) of a person.</t>
    </r>
  </si>
  <si>
    <r>
      <t>·</t>
    </r>
    <r>
      <rPr>
        <sz val="7"/>
        <color theme="1"/>
        <rFont val="Times New Roman"/>
        <family val="1"/>
      </rPr>
      <t xml:space="preserve">  </t>
    </r>
    <r>
      <rPr>
        <sz val="9.5"/>
        <color theme="1"/>
        <rFont val="Calibri"/>
        <family val="2"/>
        <scheme val="minor"/>
      </rPr>
      <t>To be successful in quality management planning and activities, the AE should be encouraged to develop target objectives that include all necessary components. Without an effectively written target objective, the AE will be unable to determine if they are making progress or have met the outcome/goal that they wanted to achieve.</t>
    </r>
  </si>
  <si>
    <r>
      <t xml:space="preserve">1.(Yes) </t>
    </r>
    <r>
      <rPr>
        <sz val="9.5"/>
        <color rgb="FF000000"/>
        <rFont val="Calibri"/>
        <family val="2"/>
        <scheme val="minor"/>
      </rPr>
      <t>The AE has developed effective target objectives that include all necessary components to increase the likelihood of being successful.</t>
    </r>
  </si>
  <si>
    <t>2.(No) The AE’s QM plan does not include target objectives OR target objectives do not include all necessary components to increase the likelihood of being successful.</t>
  </si>
  <si>
    <t>The AE actively uses a process to share Independent Monitoring for Quality (IM4Q) information</t>
  </si>
  <si>
    <t>with stakeholders.</t>
  </si>
  <si>
    <r>
      <t>·</t>
    </r>
    <r>
      <rPr>
        <sz val="7"/>
        <color theme="1"/>
        <rFont val="Times New Roman"/>
        <family val="1"/>
      </rPr>
      <t xml:space="preserve">  </t>
    </r>
    <r>
      <rPr>
        <sz val="9.5"/>
        <color theme="1"/>
        <rFont val="Calibri"/>
        <family val="2"/>
        <scheme val="minor"/>
      </rPr>
      <t>The reviewer requests documentations from the previous 12 months that indicates the Policy and Procedure established by the AE is being implemented for sharing information with</t>
    </r>
  </si>
  <si>
    <t>stakeholders.</t>
  </si>
  <si>
    <r>
      <t>·</t>
    </r>
    <r>
      <rPr>
        <sz val="7"/>
        <color theme="1"/>
        <rFont val="Times New Roman"/>
        <family val="1"/>
      </rPr>
      <t xml:space="preserve">  </t>
    </r>
    <r>
      <rPr>
        <sz val="9.5"/>
        <color theme="1"/>
        <rFont val="Calibri"/>
        <family val="2"/>
        <scheme val="minor"/>
      </rPr>
      <t>The reviewer should look for information as specified by the AE’s</t>
    </r>
  </si>
  <si>
    <t>policy. Examples might include:</t>
  </si>
  <si>
    <r>
      <t>o</t>
    </r>
    <r>
      <rPr>
        <sz val="7"/>
        <color theme="1"/>
        <rFont val="Times New Roman"/>
        <family val="1"/>
      </rPr>
      <t xml:space="preserve"> </t>
    </r>
    <r>
      <rPr>
        <sz val="9.5"/>
        <color theme="1"/>
        <rFont val="Calibri"/>
        <family val="2"/>
        <scheme val="minor"/>
      </rPr>
      <t>Board reports</t>
    </r>
  </si>
  <si>
    <r>
      <t>o</t>
    </r>
    <r>
      <rPr>
        <sz val="7"/>
        <color theme="1"/>
        <rFont val="Times New Roman"/>
        <family val="1"/>
      </rPr>
      <t xml:space="preserve"> </t>
    </r>
    <r>
      <rPr>
        <sz val="9.5"/>
        <color theme="1"/>
        <rFont val="Calibri"/>
        <family val="2"/>
        <scheme val="minor"/>
      </rPr>
      <t>Letters</t>
    </r>
  </si>
  <si>
    <r>
      <t>o</t>
    </r>
    <r>
      <rPr>
        <sz val="7"/>
        <color theme="1"/>
        <rFont val="Times New Roman"/>
        <family val="1"/>
      </rPr>
      <t xml:space="preserve"> </t>
    </r>
    <r>
      <rPr>
        <sz val="9.5"/>
        <color theme="1"/>
        <rFont val="Calibri"/>
        <family val="2"/>
        <scheme val="minor"/>
      </rPr>
      <t>Logs</t>
    </r>
  </si>
  <si>
    <r>
      <t>o</t>
    </r>
    <r>
      <rPr>
        <sz val="7"/>
        <color theme="1"/>
        <rFont val="Times New Roman"/>
        <family val="1"/>
      </rPr>
      <t xml:space="preserve"> </t>
    </r>
    <r>
      <rPr>
        <sz val="9.5"/>
        <color theme="1"/>
        <rFont val="Calibri"/>
        <family val="2"/>
        <scheme val="minor"/>
      </rPr>
      <t>Emails</t>
    </r>
  </si>
  <si>
    <r>
      <t>o</t>
    </r>
    <r>
      <rPr>
        <sz val="7"/>
        <color theme="1"/>
        <rFont val="Times New Roman"/>
        <family val="1"/>
      </rPr>
      <t xml:space="preserve"> </t>
    </r>
    <r>
      <rPr>
        <sz val="9.5"/>
        <color theme="1"/>
        <rFont val="Calibri"/>
        <family val="2"/>
        <scheme val="minor"/>
      </rPr>
      <t>Meeting minutes</t>
    </r>
  </si>
  <si>
    <t>1.(Yes) The documentation is available that indicates the AE shared IM4Q information with stakeholders.</t>
  </si>
  <si>
    <r>
      <t>2.</t>
    </r>
    <r>
      <rPr>
        <sz val="9.5"/>
        <color rgb="FF000000"/>
        <rFont val="Calibri"/>
        <family val="2"/>
        <scheme val="minor"/>
      </rPr>
      <t>(</t>
    </r>
    <r>
      <rPr>
        <sz val="9.5"/>
        <color theme="1"/>
        <rFont val="Calibri"/>
        <family val="2"/>
        <scheme val="minor"/>
      </rPr>
      <t>No) There is no documentation of the AE sharing IM4Q information.</t>
    </r>
  </si>
  <si>
    <r>
      <t>·</t>
    </r>
    <r>
      <rPr>
        <sz val="7"/>
        <color theme="1"/>
        <rFont val="Times New Roman"/>
        <family val="1"/>
      </rPr>
      <t xml:space="preserve">  </t>
    </r>
    <r>
      <rPr>
        <sz val="9.5"/>
        <color theme="1"/>
        <rFont val="Calibri"/>
        <family val="2"/>
        <scheme val="minor"/>
      </rPr>
      <t>AE OA, Section 10.4</t>
    </r>
  </si>
  <si>
    <r>
      <t>·</t>
    </r>
    <r>
      <rPr>
        <sz val="7"/>
        <color theme="1"/>
        <rFont val="Times New Roman"/>
        <family val="1"/>
      </rPr>
      <t xml:space="preserve">  </t>
    </r>
    <r>
      <rPr>
        <sz val="9.5"/>
        <color theme="1"/>
        <rFont val="Calibri"/>
        <family val="2"/>
        <scheme val="minor"/>
      </rPr>
      <t>Pennsylvania Office of Developmental</t>
    </r>
  </si>
  <si>
    <r>
      <t>Programs (ODP)</t>
    </r>
    <r>
      <rPr>
        <sz val="9.5"/>
        <color rgb="FF000000"/>
        <rFont val="Calibri"/>
        <family val="2"/>
        <scheme val="minor"/>
      </rPr>
      <t xml:space="preserve"> </t>
    </r>
    <r>
      <rPr>
        <sz val="9.5"/>
        <color theme="1"/>
        <rFont val="Calibri"/>
        <family val="2"/>
        <scheme val="minor"/>
      </rPr>
      <t>Independent Monitoring for Quality (IM4Q) Manual, January 2016 </t>
    </r>
  </si>
  <si>
    <r>
      <t>·</t>
    </r>
    <r>
      <rPr>
        <sz val="7"/>
        <color theme="1"/>
        <rFont val="Times New Roman"/>
        <family val="1"/>
      </rPr>
      <t xml:space="preserve">  </t>
    </r>
    <r>
      <rPr>
        <sz val="9.5"/>
        <color theme="1"/>
        <rFont val="Calibri"/>
        <family val="2"/>
        <scheme val="minor"/>
      </rPr>
      <t>The AE develops/modifies and submits a process with timeframes that ensures IM4Q information is shared with all stakeholders.</t>
    </r>
  </si>
  <si>
    <r>
      <t>·</t>
    </r>
    <r>
      <rPr>
        <sz val="7"/>
        <color theme="1"/>
        <rFont val="Times New Roman"/>
        <family val="1"/>
      </rPr>
      <t xml:space="preserve">  </t>
    </r>
    <r>
      <rPr>
        <sz val="9.5"/>
        <color theme="1"/>
        <rFont val="Calibri"/>
        <family val="2"/>
        <scheme val="minor"/>
      </rPr>
      <t>The AE trains staff on the developed/modified process and submits verification of training.</t>
    </r>
  </si>
  <si>
    <r>
      <t>·</t>
    </r>
    <r>
      <rPr>
        <sz val="7"/>
        <color theme="1"/>
        <rFont val="Times New Roman"/>
        <family val="1"/>
      </rPr>
      <t xml:space="preserve">  </t>
    </r>
    <r>
      <rPr>
        <sz val="9.5"/>
        <color theme="1"/>
        <rFont val="Calibri"/>
        <family val="2"/>
        <scheme val="minor"/>
      </rPr>
      <t>The AE trains staff on the existing process and submits verification of training.</t>
    </r>
  </si>
  <si>
    <r>
      <t>·</t>
    </r>
    <r>
      <rPr>
        <sz val="7"/>
        <color theme="1"/>
        <rFont val="Times New Roman"/>
        <family val="1"/>
      </rPr>
      <t xml:space="preserve">  </t>
    </r>
    <r>
      <rPr>
        <sz val="9.5"/>
        <color theme="1"/>
        <rFont val="Calibri"/>
        <family val="2"/>
        <scheme val="minor"/>
      </rPr>
      <t>The reviewer will use the AE list of required trainings identified by ODP to determine if the AE completed the trainings as specified.</t>
    </r>
  </si>
  <si>
    <t>training.</t>
  </si>
  <si>
    <r>
      <t>·</t>
    </r>
    <r>
      <rPr>
        <sz val="7"/>
        <color theme="1"/>
        <rFont val="Times New Roman"/>
        <family val="1"/>
      </rPr>
      <t xml:space="preserve">   </t>
    </r>
    <r>
      <rPr>
        <sz val="9.5"/>
        <color theme="1"/>
        <rFont val="Calibri"/>
        <family val="2"/>
        <scheme val="minor"/>
      </rPr>
      <t>The reviewer determines if the documentation provided by the AE regarding participation in trainings compared to the list of trainings provided by ODP for the review period.</t>
    </r>
  </si>
  <si>
    <t>1.(Yes) The AE attended and participated in all ODP offered training intended for AEs and/or the AE’s staff role functions.</t>
  </si>
  <si>
    <t>2.(No) The documentation provided does not sufficiently demonstrate training attendance.</t>
  </si>
  <si>
    <t>3.(No) The AE did not attend training.</t>
  </si>
  <si>
    <r>
      <t>·</t>
    </r>
    <r>
      <rPr>
        <sz val="7"/>
        <color theme="1"/>
        <rFont val="Times New Roman"/>
        <family val="1"/>
      </rPr>
      <t xml:space="preserve">  </t>
    </r>
    <r>
      <rPr>
        <sz val="9.5"/>
        <color theme="1"/>
        <rFont val="Calibri"/>
        <family val="2"/>
        <scheme val="minor"/>
      </rPr>
      <t>The submits documentation that demonstrates the AE staff completed all required training as appropriate.</t>
    </r>
  </si>
  <si>
    <r>
      <t>·</t>
    </r>
    <r>
      <rPr>
        <sz val="7"/>
        <color theme="1"/>
        <rFont val="Times New Roman"/>
        <family val="1"/>
      </rPr>
      <t xml:space="preserve">  </t>
    </r>
    <r>
      <rPr>
        <sz val="9.5"/>
        <color theme="1"/>
        <rFont val="Calibri"/>
        <family val="2"/>
        <scheme val="minor"/>
      </rPr>
      <t>The reviewer determines if the AE uses the Health Risk Screening Tool (HRST) to identify individuals with complex physical and behavioral health needs.</t>
    </r>
  </si>
  <si>
    <r>
      <t>·</t>
    </r>
    <r>
      <rPr>
        <sz val="7"/>
        <color theme="1"/>
        <rFont val="Times New Roman"/>
        <family val="1"/>
      </rPr>
      <t xml:space="preserve">  </t>
    </r>
    <r>
      <rPr>
        <sz val="9.5"/>
        <color theme="1"/>
        <rFont val="Calibri"/>
        <family val="2"/>
        <scheme val="minor"/>
      </rPr>
      <t>The reviewer determines if the AE provided assistance to the SCOs and Providers to support individuals with complex physical and behavioral needs.</t>
    </r>
  </si>
  <si>
    <r>
      <t>·</t>
    </r>
    <r>
      <rPr>
        <sz val="7"/>
        <color theme="1"/>
        <rFont val="Times New Roman"/>
        <family val="1"/>
      </rPr>
      <t xml:space="preserve">  </t>
    </r>
    <r>
      <rPr>
        <sz val="9.5"/>
        <color theme="1"/>
        <rFont val="Calibri"/>
        <family val="2"/>
        <scheme val="minor"/>
      </rPr>
      <t>Assistance may or may not include:</t>
    </r>
  </si>
  <si>
    <r>
      <t>o</t>
    </r>
    <r>
      <rPr>
        <sz val="7"/>
        <color theme="1"/>
        <rFont val="Times New Roman"/>
        <family val="1"/>
      </rPr>
      <t xml:space="preserve"> </t>
    </r>
    <r>
      <rPr>
        <sz val="9.5"/>
        <color theme="1"/>
        <rFont val="Calibri"/>
        <family val="2"/>
        <scheme val="minor"/>
      </rPr>
      <t>Resources</t>
    </r>
  </si>
  <si>
    <r>
      <t>o</t>
    </r>
    <r>
      <rPr>
        <sz val="7"/>
        <color theme="1"/>
        <rFont val="Times New Roman"/>
        <family val="1"/>
      </rPr>
      <t xml:space="preserve"> </t>
    </r>
    <r>
      <rPr>
        <sz val="9.5"/>
        <color theme="1"/>
        <rFont val="Calibri"/>
        <family val="2"/>
        <scheme val="minor"/>
      </rPr>
      <t>Training</t>
    </r>
  </si>
  <si>
    <r>
      <t>o</t>
    </r>
    <r>
      <rPr>
        <sz val="7"/>
        <color theme="1"/>
        <rFont val="Times New Roman"/>
        <family val="1"/>
      </rPr>
      <t xml:space="preserve"> </t>
    </r>
    <r>
      <rPr>
        <sz val="9.5"/>
        <color theme="1"/>
        <rFont val="Calibri"/>
        <family val="2"/>
        <scheme val="minor"/>
      </rPr>
      <t>Collaboration with HCQUs</t>
    </r>
  </si>
  <si>
    <r>
      <t>o</t>
    </r>
    <r>
      <rPr>
        <sz val="7"/>
        <color theme="1"/>
        <rFont val="Times New Roman"/>
        <family val="1"/>
      </rPr>
      <t xml:space="preserve"> </t>
    </r>
    <r>
      <rPr>
        <sz val="9.5"/>
        <color theme="1"/>
        <rFont val="Calibri"/>
        <family val="2"/>
        <scheme val="minor"/>
      </rPr>
      <t>Technical assistance</t>
    </r>
  </si>
  <si>
    <r>
      <t>o</t>
    </r>
    <r>
      <rPr>
        <sz val="7"/>
        <color theme="1"/>
        <rFont val="Times New Roman"/>
        <family val="1"/>
      </rPr>
      <t xml:space="preserve"> </t>
    </r>
    <r>
      <rPr>
        <sz val="9.5"/>
        <color theme="1"/>
        <rFont val="Calibri"/>
        <family val="2"/>
        <scheme val="minor"/>
      </rPr>
      <t>Building capacity to service people with complex physical and/or behavioral needs.</t>
    </r>
  </si>
  <si>
    <t>1.(Yes) The AE provided the SCOs and Providers with assistance.</t>
  </si>
  <si>
    <t>2.(No) The AE did not provide assistance.</t>
  </si>
  <si>
    <r>
      <t>·</t>
    </r>
    <r>
      <rPr>
        <sz val="7"/>
        <color theme="1"/>
        <rFont val="Times New Roman"/>
        <family val="1"/>
      </rPr>
      <t xml:space="preserve">  </t>
    </r>
    <r>
      <rPr>
        <sz val="9.5"/>
        <color theme="1"/>
        <rFont val="Calibri"/>
        <family val="2"/>
        <scheme val="minor"/>
      </rPr>
      <t>ODP Announcement 22-116, Health Risk Screening Tool (HRST) Protocol Update</t>
    </r>
  </si>
  <si>
    <r>
      <t>·</t>
    </r>
    <r>
      <rPr>
        <sz val="7"/>
        <color theme="1"/>
        <rFont val="Times New Roman"/>
        <family val="1"/>
      </rPr>
      <t xml:space="preserve">  </t>
    </r>
    <r>
      <rPr>
        <sz val="9.5"/>
        <color theme="1"/>
        <rFont val="Calibri"/>
        <family val="2"/>
        <scheme val="minor"/>
      </rPr>
      <t>The AE provides the SCOs and Providers with assistance to support individuals with complex physical and behavioral needs.</t>
    </r>
  </si>
  <si>
    <r>
      <t>·</t>
    </r>
    <r>
      <rPr>
        <sz val="7"/>
        <color theme="1"/>
        <rFont val="Times New Roman"/>
        <family val="1"/>
      </rPr>
      <t xml:space="preserve">  </t>
    </r>
    <r>
      <rPr>
        <sz val="9.5"/>
        <color theme="1"/>
        <rFont val="Calibri"/>
        <family val="2"/>
        <scheme val="minor"/>
      </rPr>
      <t>The AE develops/modifies and submits a policy that ensures the AE provides SCOs and Providers with assistance to support individuals with complex physical and behavioral needs.</t>
    </r>
  </si>
  <si>
    <r>
      <t>·</t>
    </r>
    <r>
      <rPr>
        <sz val="7"/>
        <color theme="1"/>
        <rFont val="Times New Roman"/>
        <family val="1"/>
      </rPr>
      <t xml:space="preserve">  </t>
    </r>
    <r>
      <rPr>
        <sz val="9.5"/>
        <color theme="1"/>
        <rFont val="Calibri"/>
        <family val="2"/>
        <scheme val="minor"/>
      </rPr>
      <t>The reviewer will determine if the individual had a crisis situation by reviewing service notes, Individual Monitoring Tools, PUNs, SIS and the ISP.</t>
    </r>
  </si>
  <si>
    <r>
      <t>·</t>
    </r>
    <r>
      <rPr>
        <sz val="7"/>
        <color theme="1"/>
        <rFont val="Times New Roman"/>
        <family val="1"/>
      </rPr>
      <t xml:space="preserve">  </t>
    </r>
    <r>
      <rPr>
        <sz val="9.5"/>
        <color theme="1"/>
        <rFont val="Calibri"/>
        <family val="2"/>
        <scheme val="minor"/>
      </rPr>
      <t>The reviewer will determine if the documentation demonstrates that the AE worked with the individual and their team during a crisis situation using mitigation strategies.</t>
    </r>
  </si>
  <si>
    <r>
      <t>·</t>
    </r>
    <r>
      <rPr>
        <sz val="7"/>
        <color theme="1"/>
        <rFont val="Times New Roman"/>
        <family val="1"/>
      </rPr>
      <t xml:space="preserve">  </t>
    </r>
    <r>
      <rPr>
        <sz val="9.5"/>
        <color theme="1"/>
        <rFont val="Calibri"/>
        <family val="2"/>
        <scheme val="minor"/>
      </rPr>
      <t>The reviewer should request documentation during the review if it is not in the record.</t>
    </r>
  </si>
  <si>
    <r>
      <t>·</t>
    </r>
    <r>
      <rPr>
        <sz val="7"/>
        <color theme="1"/>
        <rFont val="Times New Roman"/>
        <family val="1"/>
      </rPr>
      <t xml:space="preserve">  </t>
    </r>
    <r>
      <rPr>
        <sz val="9.5"/>
        <color theme="1"/>
        <rFont val="Calibri"/>
        <family val="2"/>
        <scheme val="minor"/>
      </rPr>
      <t>Mitigation strategies shall include but are not limited to:</t>
    </r>
  </si>
  <si>
    <r>
      <t>o</t>
    </r>
    <r>
      <rPr>
        <sz val="7"/>
        <color theme="1"/>
        <rFont val="Times New Roman"/>
        <family val="1"/>
      </rPr>
      <t xml:space="preserve"> </t>
    </r>
    <r>
      <rPr>
        <sz val="9.5"/>
        <color theme="1"/>
        <rFont val="Calibri"/>
        <family val="2"/>
        <scheme val="minor"/>
      </rPr>
      <t>Locate resources and opportunities through family and/or community to mitigate the crisis</t>
    </r>
  </si>
  <si>
    <r>
      <t>o</t>
    </r>
    <r>
      <rPr>
        <sz val="7"/>
        <color theme="1"/>
        <rFont val="Times New Roman"/>
        <family val="1"/>
      </rPr>
      <t xml:space="preserve"> </t>
    </r>
    <r>
      <rPr>
        <sz val="9.5"/>
        <color theme="1"/>
        <rFont val="Calibri"/>
        <family val="2"/>
        <scheme val="minor"/>
      </rPr>
      <t>Active engagement in identifying qualified service Providers</t>
    </r>
  </si>
  <si>
    <r>
      <t>o</t>
    </r>
    <r>
      <rPr>
        <sz val="7"/>
        <color theme="1"/>
        <rFont val="Times New Roman"/>
        <family val="1"/>
      </rPr>
      <t xml:space="preserve"> </t>
    </r>
    <r>
      <rPr>
        <sz val="9.5"/>
        <color theme="1"/>
        <rFont val="Calibri"/>
        <family val="2"/>
        <scheme val="minor"/>
      </rPr>
      <t>Work to divert institutional placement</t>
    </r>
  </si>
  <si>
    <r>
      <t>o</t>
    </r>
    <r>
      <rPr>
        <sz val="7"/>
        <color theme="1"/>
        <rFont val="Times New Roman"/>
        <family val="1"/>
      </rPr>
      <t xml:space="preserve"> </t>
    </r>
    <r>
      <rPr>
        <sz val="9.5"/>
        <color theme="1"/>
        <rFont val="Calibri"/>
        <family val="2"/>
        <scheme val="minor"/>
      </rPr>
      <t>Facilitate competency and guardianship appointments for individuals only as a last option for resolution and if deemed</t>
    </r>
  </si>
  <si>
    <t>appropriate by ODP.</t>
  </si>
  <si>
    <t>1.(Yes) The documentation demonstrates the use of mitigation strategies during a crisis situation.</t>
  </si>
  <si>
    <t>2.(No) The documentation does not demonstrate the use of mitigation strategies during a crisis situation.</t>
  </si>
  <si>
    <t>3.(N/A) There were no individuals who experienced a crisis situation during the review period.</t>
  </si>
  <si>
    <r>
      <t>·</t>
    </r>
    <r>
      <rPr>
        <sz val="7"/>
        <color theme="1"/>
        <rFont val="Times New Roman"/>
        <family val="1"/>
      </rPr>
      <t xml:space="preserve">   </t>
    </r>
    <r>
      <rPr>
        <sz val="9.5"/>
        <color theme="1"/>
        <rFont val="Calibri"/>
        <family val="2"/>
        <scheme val="minor"/>
      </rPr>
      <t>AE OA, Section 4.2</t>
    </r>
  </si>
  <si>
    <r>
      <t>·</t>
    </r>
    <r>
      <rPr>
        <sz val="7"/>
        <color theme="1"/>
        <rFont val="Times New Roman"/>
        <family val="1"/>
      </rPr>
      <t xml:space="preserve">   </t>
    </r>
    <r>
      <rPr>
        <sz val="9.5"/>
        <color theme="1"/>
        <rFont val="Calibri"/>
        <family val="2"/>
        <scheme val="minor"/>
      </rPr>
      <t xml:space="preserve">Bulletin 00-21-02, </t>
    </r>
    <r>
      <rPr>
        <i/>
        <sz val="9.5"/>
        <color theme="1"/>
        <rFont val="Calibri"/>
        <family val="2"/>
        <scheme val="minor"/>
      </rPr>
      <t>Incident Management</t>
    </r>
  </si>
  <si>
    <r>
      <t>·</t>
    </r>
    <r>
      <rPr>
        <sz val="7"/>
        <color theme="1"/>
        <rFont val="Times New Roman"/>
        <family val="1"/>
      </rPr>
      <t xml:space="preserve">   </t>
    </r>
    <r>
      <rPr>
        <sz val="9.5"/>
        <color theme="1"/>
        <rFont val="Calibri"/>
        <family val="2"/>
        <scheme val="minor"/>
      </rPr>
      <t>Everyday Lives Values in Action 2021</t>
    </r>
  </si>
  <si>
    <t>50a.</t>
  </si>
  <si>
    <r>
      <t>·</t>
    </r>
    <r>
      <rPr>
        <sz val="7"/>
        <color theme="1"/>
        <rFont val="Times New Roman"/>
        <family val="1"/>
      </rPr>
      <t xml:space="preserve">  </t>
    </r>
    <r>
      <rPr>
        <sz val="9.5"/>
        <color theme="1"/>
        <rFont val="Calibri"/>
        <family val="2"/>
        <scheme val="minor"/>
      </rPr>
      <t>The AE changed its practice to work with the individual and their team to develop mitigation strategies when there are medical, behavioral, or socio-economic crisis situations.</t>
    </r>
  </si>
  <si>
    <t>50b.</t>
  </si>
  <si>
    <t>50c.</t>
  </si>
  <si>
    <r>
      <t>·</t>
    </r>
    <r>
      <rPr>
        <sz val="7"/>
        <color theme="1"/>
        <rFont val="Times New Roman"/>
        <family val="1"/>
      </rPr>
      <t xml:space="preserve">  </t>
    </r>
    <r>
      <rPr>
        <sz val="9.5"/>
        <color theme="1"/>
        <rFont val="Calibri"/>
        <family val="2"/>
        <scheme val="minor"/>
      </rPr>
      <t>Remediation can be completed by exception, meaning there is no way to remediate the non-compliance due to an individual’s death, moving out of state, inactive record status or transferring to another AE.</t>
    </r>
  </si>
  <si>
    <r>
      <t>·</t>
    </r>
    <r>
      <rPr>
        <sz val="7"/>
        <color theme="1"/>
        <rFont val="Times New Roman"/>
        <family val="1"/>
      </rPr>
      <t xml:space="preserve">  </t>
    </r>
    <r>
      <rPr>
        <sz val="9.5"/>
        <color theme="1"/>
        <rFont val="Calibri"/>
        <family val="2"/>
        <scheme val="minor"/>
      </rPr>
      <t>The AE enters the reason for the exception in the comment field.</t>
    </r>
  </si>
  <si>
    <t>Annual Review Update Date: Non-Scored</t>
  </si>
  <si>
    <r>
      <t>·</t>
    </r>
    <r>
      <rPr>
        <sz val="7"/>
        <color theme="1"/>
        <rFont val="Times New Roman"/>
        <family val="1"/>
      </rPr>
      <t xml:space="preserve">  </t>
    </r>
    <r>
      <rPr>
        <sz val="9.5"/>
        <color theme="1"/>
        <rFont val="Calibri"/>
        <family val="2"/>
        <scheme val="minor"/>
      </rPr>
      <t>The reviewer determines the Annual Review Update Date.</t>
    </r>
  </si>
  <si>
    <r>
      <t>·</t>
    </r>
    <r>
      <rPr>
        <sz val="7"/>
        <color theme="1"/>
        <rFont val="Times New Roman"/>
        <family val="1"/>
      </rPr>
      <t xml:space="preserve">  </t>
    </r>
    <r>
      <rPr>
        <sz val="9.5"/>
        <color theme="1"/>
        <rFont val="Calibri"/>
        <family val="2"/>
        <scheme val="minor"/>
      </rPr>
      <t>The reviewer uses the most current annual plan for this review.</t>
    </r>
  </si>
  <si>
    <r>
      <t>·</t>
    </r>
    <r>
      <rPr>
        <sz val="7"/>
        <color theme="1"/>
        <rFont val="Times New Roman"/>
        <family val="1"/>
      </rPr>
      <t xml:space="preserve">  </t>
    </r>
    <r>
      <rPr>
        <sz val="9.5"/>
        <color theme="1"/>
        <rFont val="Calibri"/>
        <family val="2"/>
        <scheme val="minor"/>
      </rPr>
      <t>This question is answered for all funding types.</t>
    </r>
  </si>
  <si>
    <r>
      <t>·</t>
    </r>
    <r>
      <rPr>
        <sz val="7"/>
        <color theme="1"/>
        <rFont val="Times New Roman"/>
        <family val="1"/>
      </rPr>
      <t xml:space="preserve">  </t>
    </r>
    <r>
      <rPr>
        <sz val="9.5"/>
        <color theme="1"/>
        <rFont val="Calibri"/>
        <family val="2"/>
        <scheme val="minor"/>
      </rPr>
      <t>PATH: HCSIS &gt; Plan &gt; Plan Admin &gt; Print &gt; Plan Summary Page</t>
    </r>
  </si>
  <si>
    <t>1.Enter in the date listed in the Annual Review Update date field.</t>
  </si>
  <si>
    <r>
      <t>·</t>
    </r>
    <r>
      <rPr>
        <sz val="7"/>
        <color theme="1"/>
        <rFont val="Times New Roman"/>
        <family val="1"/>
      </rPr>
      <t xml:space="preserve">  </t>
    </r>
    <r>
      <rPr>
        <sz val="9.5"/>
        <color theme="1"/>
        <rFont val="Calibri"/>
        <family val="2"/>
        <scheme val="minor"/>
      </rPr>
      <t>AE OA, Section 7</t>
    </r>
  </si>
  <si>
    <r>
      <t>·</t>
    </r>
    <r>
      <rPr>
        <sz val="7"/>
        <color theme="1"/>
        <rFont val="Times New Roman"/>
        <family val="1"/>
      </rPr>
      <t xml:space="preserve">  </t>
    </r>
    <r>
      <rPr>
        <sz val="9.5"/>
        <color theme="1"/>
        <rFont val="Calibri"/>
        <family val="2"/>
        <scheme val="minor"/>
      </rPr>
      <t>ISP Manual, Section 5</t>
    </r>
  </si>
  <si>
    <t>Plan Last Updated Date: Non-Scored</t>
  </si>
  <si>
    <r>
      <t>·</t>
    </r>
    <r>
      <rPr>
        <sz val="7"/>
        <color theme="1"/>
        <rFont val="Times New Roman"/>
        <family val="1"/>
      </rPr>
      <t xml:space="preserve">  </t>
    </r>
    <r>
      <rPr>
        <sz val="9.5"/>
        <color theme="1"/>
        <rFont val="Calibri"/>
        <family val="2"/>
        <scheme val="minor"/>
      </rPr>
      <t>The reviewer determines the plan last updated date.</t>
    </r>
  </si>
  <si>
    <t>1.Enter in the date listed in the Plan Last Updated date field.</t>
  </si>
  <si>
    <r>
      <t>·</t>
    </r>
    <r>
      <rPr>
        <sz val="7"/>
        <color theme="1"/>
        <rFont val="Times New Roman"/>
        <family val="1"/>
      </rPr>
      <t xml:space="preserve">  </t>
    </r>
    <r>
      <rPr>
        <sz val="9.5"/>
        <color theme="1"/>
        <rFont val="Calibri"/>
        <family val="2"/>
        <scheme val="minor"/>
      </rPr>
      <t>The reviewer determines if there is an approved Annual Review Update ISP in HCSIS.</t>
    </r>
  </si>
  <si>
    <r>
      <t>·</t>
    </r>
    <r>
      <rPr>
        <sz val="7"/>
        <color theme="1"/>
        <rFont val="Times New Roman"/>
        <family val="1"/>
      </rPr>
      <t xml:space="preserve">  </t>
    </r>
    <r>
      <rPr>
        <sz val="9.5"/>
        <color theme="1"/>
        <rFont val="Calibri"/>
        <family val="2"/>
        <scheme val="minor"/>
      </rPr>
      <t>PATH: HCSIS &gt; Plan &gt; History &gt;Summary &gt; Annual review update</t>
    </r>
  </si>
  <si>
    <t>1.(Yes) There is an Annual Review ISP in HCSIS.</t>
  </si>
  <si>
    <t>2.(No) There is no Annual Review ISP in HCSIS.</t>
  </si>
  <si>
    <t>3.(N/A) The ISP was auto-authorized (ODP Approved).</t>
  </si>
  <si>
    <r>
      <t>·</t>
    </r>
    <r>
      <rPr>
        <sz val="7"/>
        <color theme="1"/>
        <rFont val="Times New Roman"/>
        <family val="1"/>
      </rPr>
      <t xml:space="preserve">  </t>
    </r>
    <r>
      <rPr>
        <sz val="9.5"/>
        <color theme="1"/>
        <rFont val="Calibri"/>
        <family val="2"/>
        <scheme val="minor"/>
      </rPr>
      <t xml:space="preserve">Bulletin 00-22-01, </t>
    </r>
    <r>
      <rPr>
        <i/>
        <sz val="9.5"/>
        <color theme="1"/>
        <rFont val="Calibri"/>
        <family val="2"/>
        <scheme val="minor"/>
      </rPr>
      <t>Targeted Support Management for Individuals Served by the Office of Developmental Programs</t>
    </r>
  </si>
  <si>
    <t>*The AE ensures the Annual ISP (Annual Review Update) is approved and authorized within 365 days of the prior Annual ISP.</t>
  </si>
  <si>
    <r>
      <t>·</t>
    </r>
    <r>
      <rPr>
        <sz val="7"/>
        <color theme="1"/>
        <rFont val="Times New Roman"/>
        <family val="1"/>
      </rPr>
      <t xml:space="preserve">  </t>
    </r>
    <r>
      <rPr>
        <sz val="9.5"/>
        <color theme="1"/>
        <rFont val="Calibri"/>
        <family val="2"/>
        <scheme val="minor"/>
      </rPr>
      <t>The reviewer ensures that the current, approved Annual Review Update ISP was approved and authorized prior to the Annual Review Update Date (ARUD).</t>
    </r>
  </si>
  <si>
    <r>
      <t>·</t>
    </r>
    <r>
      <rPr>
        <sz val="7"/>
        <color theme="1"/>
        <rFont val="Times New Roman"/>
        <family val="1"/>
      </rPr>
      <t xml:space="preserve">  </t>
    </r>
    <r>
      <rPr>
        <sz val="9.5"/>
        <color theme="1"/>
        <rFont val="Calibri"/>
        <family val="2"/>
        <scheme val="minor"/>
      </rPr>
      <t>The Annual Review Update approval must occur prior to the ARUD (Question 43).</t>
    </r>
  </si>
  <si>
    <r>
      <t>·</t>
    </r>
    <r>
      <rPr>
        <sz val="7"/>
        <color theme="1"/>
        <rFont val="Times New Roman"/>
        <family val="1"/>
      </rPr>
      <t xml:space="preserve">  </t>
    </r>
    <r>
      <rPr>
        <sz val="9.5"/>
        <color theme="1"/>
        <rFont val="Calibri"/>
        <family val="2"/>
        <scheme val="minor"/>
      </rPr>
      <t>PATH: HCSIS &gt; Plan &gt; History &gt; Summary &gt; Annual Review Update</t>
    </r>
  </si>
  <si>
    <r>
      <t>o</t>
    </r>
    <r>
      <rPr>
        <sz val="7"/>
        <color theme="1"/>
        <rFont val="Times New Roman"/>
        <family val="1"/>
      </rPr>
      <t xml:space="preserve"> </t>
    </r>
    <r>
      <rPr>
        <sz val="9.5"/>
        <color theme="1"/>
        <rFont val="Calibri"/>
        <family val="2"/>
        <scheme val="minor"/>
      </rPr>
      <t>Access Annual Review Update ISP and review the ARUD included on the ISP.</t>
    </r>
  </si>
  <si>
    <r>
      <t>·</t>
    </r>
    <r>
      <rPr>
        <sz val="7"/>
        <color theme="1"/>
        <rFont val="Times New Roman"/>
        <family val="1"/>
      </rPr>
      <t xml:space="preserve">  </t>
    </r>
    <r>
      <rPr>
        <sz val="9.5"/>
        <color theme="1"/>
        <rFont val="Calibri"/>
        <family val="2"/>
        <scheme val="minor"/>
      </rPr>
      <t>If the Annual ISP is marked “ODP Approved” it means it was auto- authorized.</t>
    </r>
  </si>
  <si>
    <t>COMMENT NEEDED – If “No,” document how many calendar days</t>
  </si>
  <si>
    <t>past the ARUD the plan was approved.</t>
  </si>
  <si>
    <t>1.(Yes) The AE approved the ISP prior to the ARUD.</t>
  </si>
  <si>
    <t>2.(No) The AE did not approve the ISP prior to the ARUD.</t>
  </si>
  <si>
    <t>3.(No) There is not an Annual ISP (Annual Review Update) approved for the individual.</t>
  </si>
  <si>
    <t>4.(N/A) The ISP was auto-authorized (ODP Approved).</t>
  </si>
  <si>
    <r>
      <t>·</t>
    </r>
    <r>
      <rPr>
        <sz val="7"/>
        <color theme="1"/>
        <rFont val="Times New Roman"/>
        <family val="1"/>
      </rPr>
      <t xml:space="preserve">  </t>
    </r>
    <r>
      <rPr>
        <sz val="9.5"/>
        <color theme="1"/>
        <rFont val="Calibri"/>
        <family val="2"/>
        <scheme val="minor"/>
      </rPr>
      <t>ODP Announcement 23-040 FY 23-24</t>
    </r>
  </si>
  <si>
    <t>Renewal Guidance Individual Support Plan (ISP) Renewal Guidance</t>
  </si>
  <si>
    <r>
      <t>·</t>
    </r>
    <r>
      <rPr>
        <sz val="7"/>
        <color theme="1"/>
        <rFont val="Times New Roman"/>
        <family val="1"/>
      </rPr>
      <t xml:space="preserve">  </t>
    </r>
    <r>
      <rPr>
        <sz val="9.5"/>
        <color theme="1"/>
        <rFont val="Calibri"/>
        <family val="2"/>
        <scheme val="minor"/>
      </rPr>
      <t>The AE must ensure that the Annual Review ISP is approved and services are authorized.</t>
    </r>
  </si>
  <si>
    <r>
      <t>·</t>
    </r>
    <r>
      <rPr>
        <sz val="7"/>
        <color theme="1"/>
        <rFont val="Times New Roman"/>
        <family val="1"/>
      </rPr>
      <t xml:space="preserve">  </t>
    </r>
    <r>
      <rPr>
        <sz val="9.5"/>
        <color theme="1"/>
        <rFont val="Calibri"/>
        <family val="2"/>
        <scheme val="minor"/>
      </rPr>
      <t>The AE develops/modifies and submits a protocol that ensures ISPs are approved and authorized in 365 days.</t>
    </r>
  </si>
  <si>
    <r>
      <t>·</t>
    </r>
    <r>
      <rPr>
        <sz val="7"/>
        <color theme="1"/>
        <rFont val="Times New Roman"/>
        <family val="1"/>
      </rPr>
      <t xml:space="preserve">  </t>
    </r>
    <r>
      <rPr>
        <sz val="9.5"/>
        <color theme="1"/>
        <rFont val="Calibri"/>
        <family val="2"/>
        <scheme val="minor"/>
      </rPr>
      <t>The reviewer determines if the most recent Critical Revision or Annual Review ISP within the timeframe of review approved and authorized by the AE was based on all formal and informal assessments based on a review of the service notes, Individual Monitoring Tools, PUNS (ID/A), the SIS assessment (ID/A), HRST (if applicable), communication assessments and any applicable assessments.</t>
    </r>
  </si>
  <si>
    <t>1.(Yes) The ISP contains evidence that all assessed needs have been reviewed and/or addressed.</t>
  </si>
  <si>
    <t>2.(No) There are identified assessed needs that have not been reviewed and/or addressed within the ISP.</t>
  </si>
  <si>
    <t>3.(N/A) The Annual Review ISP was auto-</t>
  </si>
  <si>
    <r>
      <t>o</t>
    </r>
    <r>
      <rPr>
        <sz val="7"/>
        <color theme="1"/>
        <rFont val="Times New Roman"/>
        <family val="1"/>
      </rPr>
      <t xml:space="preserve"> </t>
    </r>
    <r>
      <rPr>
        <sz val="9.5"/>
        <color theme="1"/>
        <rFont val="Calibri"/>
        <family val="2"/>
        <scheme val="minor"/>
      </rPr>
      <t>The ISP reflects the full range of a waiver individual’s needs and therefore must include all Medicaid and non-Medicaid services, including informal, family and community supports and supports paid by other service systems to address those needs.</t>
    </r>
  </si>
  <si>
    <r>
      <t>·</t>
    </r>
    <r>
      <rPr>
        <sz val="7"/>
        <color theme="1"/>
        <rFont val="Times New Roman"/>
        <family val="1"/>
      </rPr>
      <t xml:space="preserve">  </t>
    </r>
    <r>
      <rPr>
        <sz val="9.5"/>
        <color theme="1"/>
        <rFont val="Calibri"/>
        <family val="2"/>
        <scheme val="minor"/>
      </rPr>
      <t>The reviewer determines if the AE reviewed the content of the ISP prior to approval and authorization of ODP paid supports</t>
    </r>
  </si>
  <si>
    <t>identified to ensure the individual’s assessed needs are met.</t>
  </si>
  <si>
    <r>
      <t>·</t>
    </r>
    <r>
      <rPr>
        <sz val="7"/>
        <color theme="1"/>
        <rFont val="Times New Roman"/>
        <family val="1"/>
      </rPr>
      <t xml:space="preserve">  </t>
    </r>
    <r>
      <rPr>
        <sz val="9.5"/>
        <color theme="1"/>
        <rFont val="Calibri"/>
        <family val="2"/>
        <scheme val="minor"/>
      </rPr>
      <t>The AE has authorized services funding through an ID/A Waiver as necessary to address documented and current Assessed Needs.</t>
    </r>
  </si>
  <si>
    <r>
      <t>·</t>
    </r>
    <r>
      <rPr>
        <sz val="7"/>
        <color theme="1"/>
        <rFont val="Times New Roman"/>
        <family val="1"/>
      </rPr>
      <t xml:space="preserve">  </t>
    </r>
    <r>
      <rPr>
        <sz val="9.5"/>
        <color theme="1"/>
        <rFont val="Calibri"/>
        <family val="2"/>
        <scheme val="minor"/>
      </rPr>
      <t>Consolidated: All assessed needs must be met.</t>
    </r>
  </si>
  <si>
    <r>
      <t>·</t>
    </r>
    <r>
      <rPr>
        <sz val="7"/>
        <color theme="1"/>
        <rFont val="Times New Roman"/>
        <family val="1"/>
      </rPr>
      <t xml:space="preserve">  </t>
    </r>
    <r>
      <rPr>
        <sz val="9.5"/>
        <color theme="1"/>
        <rFont val="Calibri"/>
        <family val="2"/>
        <scheme val="minor"/>
      </rPr>
      <t>CLW</t>
    </r>
    <r>
      <rPr>
        <sz val="9.5"/>
        <color rgb="FF000000"/>
        <rFont val="Calibri"/>
        <family val="2"/>
        <scheme val="minor"/>
      </rPr>
      <t xml:space="preserve"> </t>
    </r>
    <r>
      <rPr>
        <sz val="9.5"/>
        <color theme="1"/>
        <rFont val="Calibri"/>
        <family val="2"/>
        <scheme val="minor"/>
      </rPr>
      <t>and P/FDS: Immediate health and welfare needs must be met.</t>
    </r>
  </si>
  <si>
    <t>COMMENT NEEDED – If “No,” identify any assessed needs that</t>
  </si>
  <si>
    <t>were not addressed in the ISP.</t>
  </si>
  <si>
    <r>
      <t>·</t>
    </r>
    <r>
      <rPr>
        <sz val="7"/>
        <color theme="1"/>
        <rFont val="Times New Roman"/>
        <family val="1"/>
      </rPr>
      <t xml:space="preserve">  </t>
    </r>
    <r>
      <rPr>
        <sz val="9.5"/>
        <color theme="1"/>
        <rFont val="Calibri"/>
        <family val="2"/>
        <scheme val="minor"/>
      </rPr>
      <t>The AE develops/modifies and submits a protocol regarding the review, approval and authorization of ISPs.</t>
    </r>
  </si>
  <si>
    <r>
      <t>·</t>
    </r>
    <r>
      <rPr>
        <sz val="7"/>
        <color theme="1"/>
        <rFont val="Times New Roman"/>
        <family val="1"/>
      </rPr>
      <t xml:space="preserve">  </t>
    </r>
    <r>
      <rPr>
        <sz val="9.5"/>
        <color theme="1"/>
        <rFont val="Calibri"/>
        <family val="2"/>
        <scheme val="minor"/>
      </rPr>
      <t>The reviewer determines if the AE approved and authorized an ISP that includes opportunities and supports necessary to participate in community activities based on the individual’s choice.</t>
    </r>
  </si>
  <si>
    <r>
      <t>o</t>
    </r>
    <r>
      <rPr>
        <sz val="7"/>
        <color theme="1"/>
        <rFont val="Times New Roman"/>
        <family val="1"/>
      </rPr>
      <t xml:space="preserve"> </t>
    </r>
    <r>
      <rPr>
        <sz val="9.5"/>
        <color theme="1"/>
        <rFont val="Calibri"/>
        <family val="2"/>
        <scheme val="minor"/>
      </rPr>
      <t>Community activities include but are not limited to: church, shopping, social clubs, restaurants, etc.</t>
    </r>
  </si>
  <si>
    <t>COMMENT NEEDED – If “No,” identify what community activities</t>
  </si>
  <si>
    <t>are missing from the ISP.</t>
  </si>
  <si>
    <t>1.(Yes) The ISP includes opportunities and supports necessary to participate in community activities of the individual’s choice.</t>
  </si>
  <si>
    <t>2.(No) The ISP does not include opportunities and support necessary to participate in community activities of the individual’s choice.</t>
  </si>
  <si>
    <r>
      <t>·</t>
    </r>
    <r>
      <rPr>
        <sz val="7"/>
        <color theme="1"/>
        <rFont val="Times New Roman"/>
        <family val="1"/>
      </rPr>
      <t xml:space="preserve">  </t>
    </r>
    <r>
      <rPr>
        <sz val="9.5"/>
        <color theme="1"/>
        <rFont val="Calibri"/>
        <family val="2"/>
        <scheme val="minor"/>
      </rPr>
      <t>CMS Final Rule</t>
    </r>
  </si>
  <si>
    <r>
      <t>·</t>
    </r>
    <r>
      <rPr>
        <sz val="7"/>
        <color theme="1"/>
        <rFont val="Times New Roman"/>
        <family val="1"/>
      </rPr>
      <t xml:space="preserve">  </t>
    </r>
    <r>
      <rPr>
        <sz val="9.5"/>
        <color theme="1"/>
        <rFont val="Calibri"/>
        <family val="2"/>
        <scheme val="minor"/>
      </rPr>
      <t>The reviewer determines if the services authorized by the AE are consistent with the current ODP service definitions based on a review of service notes, Individual Monitoring Tools and the ISP.</t>
    </r>
  </si>
  <si>
    <t>1.(Yes) The services authorized are consistent with the current service definitions.</t>
  </si>
  <si>
    <t>2.(No) The services authorized are not consistent with the current service definitions.</t>
  </si>
  <si>
    <t>3.(N/A) The individual is not enrolled in a waiver.</t>
  </si>
  <si>
    <r>
      <t>·</t>
    </r>
    <r>
      <rPr>
        <sz val="7"/>
        <color theme="1"/>
        <rFont val="Times New Roman"/>
        <family val="1"/>
      </rPr>
      <t xml:space="preserve">  </t>
    </r>
    <r>
      <rPr>
        <sz val="9.5"/>
        <color theme="1"/>
        <rFont val="Calibri"/>
        <family val="2"/>
        <scheme val="minor"/>
      </rPr>
      <t>AE OA Section 7</t>
    </r>
  </si>
  <si>
    <r>
      <t>·</t>
    </r>
    <r>
      <rPr>
        <sz val="7"/>
        <color theme="1"/>
        <rFont val="Times New Roman"/>
        <family val="1"/>
      </rPr>
      <t xml:space="preserve">  </t>
    </r>
    <r>
      <rPr>
        <sz val="9.5"/>
        <color theme="1"/>
        <rFont val="Calibri"/>
        <family val="2"/>
        <scheme val="minor"/>
      </rPr>
      <t>ISP Manual, Section 14</t>
    </r>
  </si>
  <si>
    <r>
      <t>·</t>
    </r>
    <r>
      <rPr>
        <sz val="7"/>
        <color theme="1"/>
        <rFont val="Times New Roman"/>
        <family val="1"/>
      </rPr>
      <t xml:space="preserve">  </t>
    </r>
    <r>
      <rPr>
        <sz val="9.5"/>
        <color theme="1"/>
        <rFont val="Calibri"/>
        <family val="2"/>
        <scheme val="minor"/>
      </rPr>
      <t>A change in need is one that would result in an ODP funded service being reduced, suspended, terminated or denied.</t>
    </r>
  </si>
  <si>
    <r>
      <t>·</t>
    </r>
    <r>
      <rPr>
        <sz val="7"/>
        <color theme="1"/>
        <rFont val="Times New Roman"/>
        <family val="1"/>
      </rPr>
      <t xml:space="preserve">  </t>
    </r>
    <r>
      <rPr>
        <sz val="9.5"/>
        <color theme="1"/>
        <rFont val="Calibri"/>
        <family val="2"/>
        <scheme val="minor"/>
      </rPr>
      <t>Not every identified change required is considered a change in need and should be evaluated on a case-by-case basis.</t>
    </r>
  </si>
  <si>
    <r>
      <t>·</t>
    </r>
    <r>
      <rPr>
        <sz val="7"/>
        <color theme="1"/>
        <rFont val="Times New Roman"/>
        <family val="1"/>
      </rPr>
      <t xml:space="preserve">  </t>
    </r>
    <r>
      <rPr>
        <sz val="9.5"/>
        <color theme="1"/>
        <rFont val="Calibri"/>
        <family val="2"/>
        <scheme val="minor"/>
      </rPr>
      <t>The reviewer determines if the individual had identified change(s) in need based on a review of service notes, incident reports, PUNS, assessments including but not limited to the SIS assessment, Health Risk Screening Tool (HRST), Individual Monitoring Tools and ISPs completed during the review period.</t>
    </r>
  </si>
  <si>
    <t>COMMENT NEEDED – If “Yes,” identify the need(s), the date(s) the</t>
  </si>
  <si>
    <t>need(s) was identified, the service(s), and type of change(s).</t>
  </si>
  <si>
    <t>1.(Yes) The individual had an identified change(s) in need.</t>
  </si>
  <si>
    <t>2.(N/A) There was no change(s) in need identified, the change in need was requested by the individual, or the individual is not enrolled in a waiver.</t>
  </si>
  <si>
    <r>
      <t>·</t>
    </r>
    <r>
      <rPr>
        <sz val="7"/>
        <color theme="1"/>
        <rFont val="Times New Roman"/>
        <family val="1"/>
      </rPr>
      <t xml:space="preserve">  </t>
    </r>
    <r>
      <rPr>
        <sz val="9.5"/>
        <color theme="1"/>
        <rFont val="Calibri"/>
        <family val="2"/>
        <scheme val="minor"/>
      </rPr>
      <t>AE OA, Section 7.5.1</t>
    </r>
  </si>
  <si>
    <r>
      <t>·</t>
    </r>
    <r>
      <rPr>
        <sz val="7"/>
        <color theme="1"/>
        <rFont val="Times New Roman"/>
        <family val="1"/>
      </rPr>
      <t xml:space="preserve">  </t>
    </r>
    <r>
      <rPr>
        <sz val="9.5"/>
        <color theme="1"/>
        <rFont val="Calibri"/>
        <family val="2"/>
        <scheme val="minor"/>
      </rPr>
      <t>ISP Manual, Section 9</t>
    </r>
  </si>
  <si>
    <t>*Due process rights information was provided to the individuals with a change(s) in need.</t>
  </si>
  <si>
    <r>
      <t>·</t>
    </r>
    <r>
      <rPr>
        <sz val="7"/>
        <color theme="1"/>
        <rFont val="Times New Roman"/>
        <family val="1"/>
      </rPr>
      <t xml:space="preserve">  </t>
    </r>
    <r>
      <rPr>
        <sz val="9.5"/>
        <color theme="1"/>
        <rFont val="Calibri"/>
        <family val="2"/>
        <scheme val="minor"/>
      </rPr>
      <t>The reviewer determines if written notification of Due process rights was provided.</t>
    </r>
  </si>
  <si>
    <r>
      <t>·</t>
    </r>
    <r>
      <rPr>
        <sz val="7"/>
        <color theme="1"/>
        <rFont val="Times New Roman"/>
        <family val="1"/>
      </rPr>
      <t xml:space="preserve">  </t>
    </r>
    <r>
      <rPr>
        <sz val="9.5"/>
        <color theme="1"/>
        <rFont val="Calibri"/>
        <family val="2"/>
        <scheme val="minor"/>
      </rPr>
      <t>Acceptable documentation MUST include an indication that a copy of the DP 458 was distributed to the individual/family/surrogate.</t>
    </r>
  </si>
  <si>
    <r>
      <t>·</t>
    </r>
    <r>
      <rPr>
        <sz val="7"/>
        <color theme="1"/>
        <rFont val="Times New Roman"/>
        <family val="1"/>
      </rPr>
      <t xml:space="preserve">  </t>
    </r>
    <r>
      <rPr>
        <sz val="9.5"/>
        <color theme="1"/>
        <rFont val="Calibri"/>
        <family val="2"/>
        <scheme val="minor"/>
      </rPr>
      <t>The individual’s name, date, and specific change in service should</t>
    </r>
  </si>
  <si>
    <t>be identified within the DP 458.</t>
  </si>
  <si>
    <t>1.(Yes) There is written notification accompanied by the DP 458 for all change(s) in need.</t>
  </si>
  <si>
    <t>2.(No) There is no written notification or DP 458 for at least one change in need.</t>
  </si>
  <si>
    <t>3.(N/A) There was no service change resulting in reduction, suspension, termination and/or denial of services, all the plans which captured the change(s) in need was auto-authorized, all the change(s) in need was requested by the individual, or the individual is not enrolled in a waiver.</t>
  </si>
  <si>
    <r>
      <t>·</t>
    </r>
    <r>
      <rPr>
        <sz val="7"/>
        <color theme="1"/>
        <rFont val="Times New Roman"/>
        <family val="1"/>
      </rPr>
      <t xml:space="preserve">  </t>
    </r>
    <r>
      <rPr>
        <sz val="9.5"/>
        <color theme="1"/>
        <rFont val="Calibri"/>
        <family val="2"/>
        <scheme val="minor"/>
      </rPr>
      <t xml:space="preserve">Bulletin 00-08-05, </t>
    </r>
    <r>
      <rPr>
        <i/>
        <sz val="9.5"/>
        <color theme="1"/>
        <rFont val="Calibri"/>
        <family val="2"/>
        <scheme val="minor"/>
      </rPr>
      <t>Due Process and Fair Hearing Procedures for Individuals with ID</t>
    </r>
  </si>
  <si>
    <r>
      <t>·</t>
    </r>
    <r>
      <rPr>
        <sz val="7"/>
        <color theme="1"/>
        <rFont val="Times New Roman"/>
        <family val="1"/>
      </rPr>
      <t xml:space="preserve">  </t>
    </r>
    <r>
      <rPr>
        <sz val="9.5"/>
        <color theme="1"/>
        <rFont val="Calibri"/>
        <family val="2"/>
        <scheme val="minor"/>
      </rPr>
      <t>The AE provides written notice (DP 458) of Due process rights.</t>
    </r>
  </si>
  <si>
    <r>
      <t>·</t>
    </r>
    <r>
      <rPr>
        <sz val="7"/>
        <color theme="1"/>
        <rFont val="Times New Roman"/>
        <family val="1"/>
      </rPr>
      <t xml:space="preserve">  </t>
    </r>
    <r>
      <rPr>
        <sz val="9.5"/>
        <color theme="1"/>
        <rFont val="Calibri"/>
        <family val="2"/>
        <scheme val="minor"/>
      </rPr>
      <t>This question is only applicable to individuals in an ID/A waiver(s) who meet all the following criteria:</t>
    </r>
  </si>
  <si>
    <r>
      <t>o</t>
    </r>
    <r>
      <rPr>
        <sz val="7"/>
        <color theme="1"/>
        <rFont val="Times New Roman"/>
        <family val="1"/>
      </rPr>
      <t xml:space="preserve"> </t>
    </r>
    <r>
      <rPr>
        <sz val="9.5"/>
        <color theme="1"/>
        <rFont val="Calibri"/>
        <family val="2"/>
        <scheme val="minor"/>
      </rPr>
      <t>Authorized to receive the prevocational component of CPS for the first time during the review period.</t>
    </r>
  </si>
  <si>
    <r>
      <t>o</t>
    </r>
    <r>
      <rPr>
        <sz val="7"/>
        <color theme="1"/>
        <rFont val="Times New Roman"/>
        <family val="1"/>
      </rPr>
      <t xml:space="preserve"> </t>
    </r>
    <r>
      <rPr>
        <sz val="9.5"/>
        <color theme="1"/>
        <rFont val="Calibri"/>
        <family val="2"/>
        <scheme val="minor"/>
      </rPr>
      <t>Are paid subminimum wage; and</t>
    </r>
  </si>
  <si>
    <r>
      <t>o</t>
    </r>
    <r>
      <rPr>
        <sz val="7"/>
        <color theme="1"/>
        <rFont val="Times New Roman"/>
        <family val="1"/>
      </rPr>
      <t xml:space="preserve"> </t>
    </r>
    <r>
      <rPr>
        <sz val="9.5"/>
        <color theme="1"/>
        <rFont val="Calibri"/>
        <family val="2"/>
        <scheme val="minor"/>
      </rPr>
      <t>Were under the age of 25 at the time CPS prevocational services were first added to their ISP.</t>
    </r>
  </si>
  <si>
    <r>
      <t>·</t>
    </r>
    <r>
      <rPr>
        <sz val="7"/>
        <color theme="1"/>
        <rFont val="Times New Roman"/>
        <family val="1"/>
      </rPr>
      <t xml:space="preserve">  </t>
    </r>
    <r>
      <rPr>
        <sz val="9.5"/>
        <color theme="1"/>
        <rFont val="Calibri"/>
        <family val="2"/>
        <scheme val="minor"/>
      </rPr>
      <t xml:space="preserve">The reviewer determines if the eligibility determination or case closure letter from OVR is in the individual’s file and that it complies with the requirements in Bulletin 00-19-01, </t>
    </r>
    <r>
      <rPr>
        <i/>
        <sz val="9.5"/>
        <color theme="1"/>
        <rFont val="Calibri"/>
        <family val="2"/>
        <scheme val="minor"/>
      </rPr>
      <t>OVR Referral Policy for ODP Employment-Related Services</t>
    </r>
    <r>
      <rPr>
        <sz val="9.5"/>
        <color theme="1"/>
        <rFont val="Calibri"/>
        <family val="2"/>
        <scheme val="minor"/>
      </rPr>
      <t>.</t>
    </r>
  </si>
  <si>
    <t>1.(Yes) There is evidence of OVR correspondence in the individual’s file that meets the standards set forth in Bulletin 00-19-01, OVR Referral Policy for ODP Employment-Related Services.</t>
  </si>
  <si>
    <t>2.(No) There is no OVR correspondence in the file or if the correspondence is not acceptable in accordance with Bulletin 00- 19-01, OVR Policy for ODP Employment- Related Services.</t>
  </si>
  <si>
    <t>3.(N/A) The individual did not the criteria listed.</t>
  </si>
  <si>
    <r>
      <t>·</t>
    </r>
    <r>
      <rPr>
        <sz val="7"/>
        <color theme="1"/>
        <rFont val="Times New Roman"/>
        <family val="1"/>
      </rPr>
      <t xml:space="preserve">  </t>
    </r>
    <r>
      <rPr>
        <sz val="9.5"/>
        <color theme="1"/>
        <rFont val="Calibri"/>
        <family val="2"/>
        <scheme val="minor"/>
      </rPr>
      <t xml:space="preserve">Bulletin 00-19-01, </t>
    </r>
    <r>
      <rPr>
        <i/>
        <sz val="9.5"/>
        <color theme="1"/>
        <rFont val="Calibri"/>
        <family val="2"/>
        <scheme val="minor"/>
      </rPr>
      <t>OVR Referral Policy for ODP Employment- Related Services</t>
    </r>
  </si>
  <si>
    <r>
      <t>·</t>
    </r>
    <r>
      <rPr>
        <sz val="7"/>
        <color theme="1"/>
        <rFont val="Times New Roman"/>
        <family val="1"/>
      </rPr>
      <t xml:space="preserve">  </t>
    </r>
    <r>
      <rPr>
        <sz val="9.5"/>
        <color theme="1"/>
        <rFont val="Calibri"/>
        <family val="2"/>
        <scheme val="minor"/>
      </rPr>
      <t>Workforce Innovation and Opportunity Act (WIOA)</t>
    </r>
  </si>
  <si>
    <r>
      <t>·</t>
    </r>
    <r>
      <rPr>
        <sz val="7"/>
        <color theme="1"/>
        <rFont val="Times New Roman"/>
        <family val="1"/>
      </rPr>
      <t xml:space="preserve">  </t>
    </r>
    <r>
      <rPr>
        <sz val="9.5"/>
        <color theme="1"/>
        <rFont val="Calibri"/>
        <family val="2"/>
        <scheme val="minor"/>
      </rPr>
      <t>The AE ensures that the individual is referred to OVR.</t>
    </r>
  </si>
  <si>
    <r>
      <t>·</t>
    </r>
    <r>
      <rPr>
        <sz val="7"/>
        <color theme="1"/>
        <rFont val="Times New Roman"/>
        <family val="1"/>
      </rPr>
      <t xml:space="preserve">  </t>
    </r>
    <r>
      <rPr>
        <sz val="9.5"/>
        <color theme="1"/>
        <rFont val="Calibri"/>
        <family val="2"/>
        <scheme val="minor"/>
      </rPr>
      <t>The reviewer determines if the individual is eligible for the prevocational component of CPS through waiver funding based on the requirements outlined in Bulletin 00-19-01.</t>
    </r>
  </si>
  <si>
    <t>COMMENT NEEDED – If “No,” identify why the service is not</t>
  </si>
  <si>
    <t>eligible.</t>
  </si>
  <si>
    <t>1.(Yes) The individual is eligible for the prevocational component of CPS through waiver funding.</t>
  </si>
  <si>
    <t>2.(No) The individual is not eligible for the prevocational component of CPS through waiver funding.</t>
  </si>
  <si>
    <t>3.(N/A) The individual did not meet the criteria in Q52.</t>
  </si>
  <si>
    <r>
      <t>·</t>
    </r>
    <r>
      <rPr>
        <sz val="7"/>
        <color theme="1"/>
        <rFont val="Times New Roman"/>
        <family val="1"/>
      </rPr>
      <t xml:space="preserve">  </t>
    </r>
    <r>
      <rPr>
        <sz val="9.5"/>
        <color theme="1"/>
        <rFont val="Calibri"/>
        <family val="2"/>
        <scheme val="minor"/>
      </rPr>
      <t>The eligibility determination or case closure letter from is located or completed and placed in the individual’s record.</t>
    </r>
  </si>
  <si>
    <t>The DP 251 form is complete.</t>
  </si>
  <si>
    <r>
      <t>·</t>
    </r>
    <r>
      <rPr>
        <sz val="7"/>
        <color theme="1"/>
        <rFont val="Times New Roman"/>
        <family val="1"/>
      </rPr>
      <t xml:space="preserve">  </t>
    </r>
    <r>
      <rPr>
        <sz val="9.5"/>
        <color theme="1"/>
        <rFont val="Calibri"/>
        <family val="2"/>
        <scheme val="minor"/>
      </rPr>
      <t>The reviewer determines if the DP 251 (1/22 current version) was signed and dated within the past year at the time of the QA&amp;I review.</t>
    </r>
  </si>
  <si>
    <r>
      <t>·</t>
    </r>
    <r>
      <rPr>
        <sz val="7"/>
        <color theme="1"/>
        <rFont val="Times New Roman"/>
        <family val="1"/>
      </rPr>
      <t xml:space="preserve">  </t>
    </r>
    <r>
      <rPr>
        <sz val="9.5"/>
        <color theme="1"/>
        <rFont val="Calibri"/>
        <family val="2"/>
        <scheme val="minor"/>
      </rPr>
      <t>The annual reevaluation must be signed and dated by the Qualified Developmental Disabilities Professional (QDDP) and AE designee for compliance.</t>
    </r>
  </si>
  <si>
    <r>
      <t>o</t>
    </r>
    <r>
      <rPr>
        <sz val="7"/>
        <color theme="1"/>
        <rFont val="Times New Roman"/>
        <family val="1"/>
      </rPr>
      <t xml:space="preserve">  </t>
    </r>
    <r>
      <rPr>
        <sz val="9.5"/>
        <color theme="1"/>
        <rFont val="Calibri"/>
        <family val="2"/>
        <scheme val="minor"/>
      </rPr>
      <t>Electronic signature and date are acceptable.</t>
    </r>
  </si>
  <si>
    <r>
      <t>o</t>
    </r>
    <r>
      <rPr>
        <sz val="7"/>
        <color theme="1"/>
        <rFont val="Times New Roman"/>
        <family val="1"/>
      </rPr>
      <t xml:space="preserve">  </t>
    </r>
    <r>
      <rPr>
        <sz val="9.5"/>
        <color theme="1"/>
        <rFont val="Calibri"/>
        <family val="2"/>
        <scheme val="minor"/>
      </rPr>
      <t>AE signature and date must be after (can be on same day) the QDDP signed and dated to be in compliance.</t>
    </r>
  </si>
  <si>
    <r>
      <t>o</t>
    </r>
    <r>
      <rPr>
        <sz val="7"/>
        <color theme="1"/>
        <rFont val="Times New Roman"/>
        <family val="1"/>
      </rPr>
      <t xml:space="preserve">  </t>
    </r>
    <r>
      <rPr>
        <sz val="9.5"/>
        <color theme="1"/>
        <rFont val="Calibri"/>
        <family val="2"/>
        <scheme val="minor"/>
      </rPr>
      <t>ICF/ID or ICF/ORC box must be checked to be in compliance.</t>
    </r>
  </si>
  <si>
    <t>1.(Yes) The DP 251, signed and dated within the past year at the time of the QA&amp;I</t>
  </si>
  <si>
    <t>review, is found in the individual’s file.</t>
  </si>
  <si>
    <t>2.(No) The DP 251 is missing either the signature or date.</t>
  </si>
  <si>
    <t>3.(No) The DP 251 is not in the individual’s</t>
  </si>
  <si>
    <t>file.</t>
  </si>
  <si>
    <t>4.(N/A) Individual is not enrolled in waiver.</t>
  </si>
  <si>
    <r>
      <t>·</t>
    </r>
    <r>
      <rPr>
        <sz val="7"/>
        <color theme="1"/>
        <rFont val="Times New Roman"/>
        <family val="1"/>
      </rPr>
      <t xml:space="preserve">  </t>
    </r>
    <r>
      <rPr>
        <sz val="9.5"/>
        <color theme="1"/>
        <rFont val="Calibri"/>
        <family val="2"/>
        <scheme val="minor"/>
      </rPr>
      <t>AE OA, Section 6</t>
    </r>
  </si>
  <si>
    <r>
      <t>·</t>
    </r>
    <r>
      <rPr>
        <sz val="7"/>
        <color theme="1"/>
        <rFont val="Times New Roman"/>
        <family val="1"/>
      </rPr>
      <t xml:space="preserve">  </t>
    </r>
    <r>
      <rPr>
        <sz val="9.5"/>
        <color theme="1"/>
        <rFont val="Calibri"/>
        <family val="2"/>
        <scheme val="minor"/>
      </rPr>
      <t>The AE corrects the most recent LOC reevaluation form (DP 251) ensuring both signatures and both dates are obtained and legible.</t>
    </r>
  </si>
  <si>
    <r>
      <t>·</t>
    </r>
    <r>
      <rPr>
        <sz val="7"/>
        <color theme="1"/>
        <rFont val="Times New Roman"/>
        <family val="1"/>
      </rPr>
      <t xml:space="preserve">  </t>
    </r>
    <r>
      <rPr>
        <sz val="9.5"/>
        <color theme="1"/>
        <rFont val="Calibri"/>
        <family val="2"/>
        <scheme val="minor"/>
      </rPr>
      <t>The AE completes the LOC reevaluation form (DP 251) ensuring both signatures and both dates are obtained and legible.</t>
    </r>
  </si>
  <si>
    <r>
      <t>·</t>
    </r>
    <r>
      <rPr>
        <sz val="7"/>
        <color theme="1"/>
        <rFont val="Times New Roman"/>
        <family val="1"/>
      </rPr>
      <t xml:space="preserve">  </t>
    </r>
    <r>
      <rPr>
        <sz val="9.5"/>
        <color theme="1"/>
        <rFont val="Calibri"/>
        <family val="2"/>
        <scheme val="minor"/>
      </rPr>
      <t>The AE corrects or completes the LOC reevaluation form (DP 251) ensuring both signatures and both dates are obtained and legible.</t>
    </r>
  </si>
  <si>
    <r>
      <t>·</t>
    </r>
    <r>
      <rPr>
        <sz val="7"/>
        <color theme="1"/>
        <rFont val="Times New Roman"/>
        <family val="1"/>
      </rPr>
      <t xml:space="preserve">  </t>
    </r>
    <r>
      <rPr>
        <sz val="9.5"/>
        <color theme="1"/>
        <rFont val="Calibri"/>
        <family val="2"/>
        <scheme val="minor"/>
      </rPr>
      <t>If the determination is that the individual DOES NOT meet eligibility criteria, the AE must initiate disenrollment procedures per ODP policies and procedures, which includes notification to the individual of hearing and appeal rights.</t>
    </r>
  </si>
  <si>
    <r>
      <t>·</t>
    </r>
    <r>
      <rPr>
        <sz val="7"/>
        <color theme="1"/>
        <rFont val="Times New Roman"/>
        <family val="1"/>
      </rPr>
      <t xml:space="preserve">  </t>
    </r>
    <r>
      <rPr>
        <sz val="9.5"/>
        <color theme="1"/>
        <rFont val="Calibri"/>
        <family val="2"/>
        <scheme val="minor"/>
      </rPr>
      <t>The AE updates eligibility screen to reflect disenrollment.</t>
    </r>
  </si>
  <si>
    <t>62f.</t>
  </si>
  <si>
    <r>
      <t>·</t>
    </r>
    <r>
      <rPr>
        <sz val="7"/>
        <color theme="1"/>
        <rFont val="Times New Roman"/>
        <family val="1"/>
      </rPr>
      <t xml:space="preserve">  </t>
    </r>
    <r>
      <rPr>
        <sz val="9.5"/>
        <color theme="1"/>
        <rFont val="Calibri"/>
        <family val="2"/>
        <scheme val="minor"/>
      </rPr>
      <t>Remediation did not occur within 30 days of notification to the AE of review findings.</t>
    </r>
  </si>
  <si>
    <r>
      <t>·</t>
    </r>
    <r>
      <rPr>
        <sz val="7"/>
        <color theme="1"/>
        <rFont val="Times New Roman"/>
        <family val="1"/>
      </rPr>
      <t xml:space="preserve">  </t>
    </r>
    <r>
      <rPr>
        <sz val="9.5"/>
        <color theme="1"/>
        <rFont val="Calibri"/>
        <family val="2"/>
        <scheme val="minor"/>
      </rPr>
      <t>ODP enters the reason for the “REMEDIATION OUTSTANDING” in</t>
    </r>
  </si>
  <si>
    <t>the comment field.</t>
  </si>
  <si>
    <t>The DP 251 is timely.</t>
  </si>
  <si>
    <r>
      <t>·</t>
    </r>
    <r>
      <rPr>
        <sz val="7"/>
        <color theme="1"/>
        <rFont val="Times New Roman"/>
        <family val="1"/>
      </rPr>
      <t xml:space="preserve">  </t>
    </r>
    <r>
      <rPr>
        <sz val="9.5"/>
        <color theme="1"/>
        <rFont val="Calibri"/>
        <family val="2"/>
        <scheme val="minor"/>
      </rPr>
      <t>The reviewer determines if the DP 251 (AE signature and date) is timely.</t>
    </r>
  </si>
  <si>
    <r>
      <t>·</t>
    </r>
    <r>
      <rPr>
        <sz val="7"/>
        <color theme="1"/>
        <rFont val="Times New Roman"/>
        <family val="1"/>
      </rPr>
      <t xml:space="preserve">  </t>
    </r>
    <r>
      <rPr>
        <sz val="9.5"/>
        <color theme="1"/>
        <rFont val="Calibri"/>
        <family val="2"/>
        <scheme val="minor"/>
      </rPr>
      <t>“Timely” is defined as the first reevaluation of need for an ICF/ID or ICF/ORC level of care is to be made within 365 days of the individual’s initial determination (date on the current DP 250) and subsequent reevaluations are made within 365 days of the individual’s previous reevaluation.</t>
    </r>
  </si>
  <si>
    <r>
      <t>·</t>
    </r>
    <r>
      <rPr>
        <sz val="7"/>
        <color theme="1"/>
        <rFont val="Times New Roman"/>
        <family val="1"/>
      </rPr>
      <t xml:space="preserve">  </t>
    </r>
    <r>
      <rPr>
        <sz val="9.5"/>
        <color theme="1"/>
        <rFont val="Calibri"/>
        <family val="2"/>
        <scheme val="minor"/>
      </rPr>
      <t>The reviewer will compare the AE signature and date on the current DP 251 to the prior year’s completed DP 251 to ensure compliance.</t>
    </r>
  </si>
  <si>
    <t>1.(Yes) The DP 251 is timely.</t>
  </si>
  <si>
    <t>2.(No) The DP 251 is not timely.</t>
  </si>
  <si>
    <t>4.(N/A) Individual is not enrolled in a waiver.</t>
  </si>
  <si>
    <r>
      <t>·</t>
    </r>
    <r>
      <rPr>
        <sz val="7"/>
        <color theme="1"/>
        <rFont val="Times New Roman"/>
        <family val="1"/>
      </rPr>
      <t xml:space="preserve">  </t>
    </r>
    <r>
      <rPr>
        <b/>
        <sz val="9.5"/>
        <color theme="1"/>
        <rFont val="Calibri"/>
        <family val="2"/>
        <scheme val="minor"/>
      </rPr>
      <t xml:space="preserve">Remediation is only </t>
    </r>
    <r>
      <rPr>
        <b/>
        <u/>
        <sz val="9.5"/>
        <color theme="1"/>
        <rFont val="Calibri"/>
        <family val="2"/>
        <scheme val="minor"/>
      </rPr>
      <t>required</t>
    </r>
    <r>
      <rPr>
        <b/>
        <sz val="9.5"/>
        <color theme="1"/>
        <rFont val="Calibri"/>
        <family val="2"/>
        <scheme val="minor"/>
      </rPr>
      <t xml:space="preserve"> for DP 251s </t>
    </r>
    <r>
      <rPr>
        <b/>
        <u/>
        <sz val="9.5"/>
        <color theme="1"/>
        <rFont val="Calibri"/>
        <family val="2"/>
        <scheme val="minor"/>
      </rPr>
      <t>NOT</t>
    </r>
    <r>
      <rPr>
        <b/>
        <sz val="9.5"/>
        <color theme="1"/>
        <rFont val="Calibri"/>
        <family val="2"/>
        <scheme val="minor"/>
      </rPr>
      <t xml:space="preserve"> completed at the time of the QA&amp;I review. If the DP 251 is completed but not timely, remediation is not needed.</t>
    </r>
  </si>
  <si>
    <t>COMMENT NEEDED – If not timely, document how late the DP 251 was in comments.</t>
  </si>
  <si>
    <t>Community Living Waivers</t>
  </si>
  <si>
    <t>AE completes the LOC reevaluation form (DP 251); eligibility criteria was not met.</t>
  </si>
  <si>
    <t>The medical evaluation includes a recommendation for an ICF/ID or ICF/ORC LOC.</t>
  </si>
  <si>
    <r>
      <t>·</t>
    </r>
    <r>
      <rPr>
        <sz val="7"/>
        <color theme="1"/>
        <rFont val="Times New Roman"/>
        <family val="1"/>
      </rPr>
      <t xml:space="preserve">  </t>
    </r>
    <r>
      <rPr>
        <sz val="9.5"/>
        <color theme="1"/>
        <rFont val="Calibri"/>
        <family val="2"/>
        <scheme val="minor"/>
      </rPr>
      <t>The reviewer determines if the medical evaluation includes a recommendation for ICF/ID or ICD/ORC LOC.</t>
    </r>
  </si>
  <si>
    <r>
      <t>·</t>
    </r>
    <r>
      <rPr>
        <sz val="7"/>
        <color theme="1"/>
        <rFont val="Times New Roman"/>
        <family val="1"/>
      </rPr>
      <t xml:space="preserve">  </t>
    </r>
    <r>
      <rPr>
        <sz val="9.5"/>
        <color theme="1"/>
        <rFont val="Calibri"/>
        <family val="2"/>
        <scheme val="minor"/>
      </rPr>
      <t>The medical evaluation may be the MA 51 or an examination that is completed by a licensed physician, physician’s assistant, or nurse practitioner.</t>
    </r>
  </si>
  <si>
    <r>
      <t>·</t>
    </r>
    <r>
      <rPr>
        <sz val="7"/>
        <color theme="1"/>
        <rFont val="Times New Roman"/>
        <family val="1"/>
      </rPr>
      <t xml:space="preserve">  </t>
    </r>
    <r>
      <rPr>
        <sz val="9.5"/>
        <color theme="1"/>
        <rFont val="Calibri"/>
        <family val="2"/>
        <scheme val="minor"/>
      </rPr>
      <t>A medical evaluation is not needed for individuals who received a reevaluation after July 1, 2017.</t>
    </r>
  </si>
  <si>
    <t>1.(Yes) The LOC recommendation is indicated on the medical evaluation.</t>
  </si>
  <si>
    <t>2.(No) The LOC recommendation is not indicated on the medical evaluation.</t>
  </si>
  <si>
    <t>3.(No) The medical evaluation is not in the</t>
  </si>
  <si>
    <t>individual’s file.</t>
  </si>
  <si>
    <r>
      <t>4.(N/A) The reevaluation was completed using the SIS</t>
    </r>
    <r>
      <rPr>
        <vertAlign val="superscript"/>
        <sz val="9.5"/>
        <color theme="1"/>
        <rFont val="Calibri"/>
        <family val="2"/>
        <scheme val="minor"/>
      </rPr>
      <t>TM</t>
    </r>
    <r>
      <rPr>
        <sz val="9.5"/>
        <color theme="1"/>
        <rFont val="Calibri"/>
        <family val="2"/>
        <scheme val="minor"/>
      </rPr>
      <t xml:space="preserve"> or the individual is not enrolled in a waiver.</t>
    </r>
  </si>
  <si>
    <r>
      <t>·</t>
    </r>
    <r>
      <rPr>
        <sz val="7"/>
        <color theme="1"/>
        <rFont val="Times New Roman"/>
        <family val="1"/>
      </rPr>
      <t xml:space="preserve">  </t>
    </r>
    <r>
      <rPr>
        <sz val="9.5"/>
        <color theme="1"/>
        <rFont val="Calibri"/>
        <family val="2"/>
        <scheme val="minor"/>
      </rPr>
      <t>The AE obtains a completed medical evaluation which includes the ICF/ID or ICF/ORC LOC recommendation.</t>
    </r>
  </si>
  <si>
    <r>
      <t>·</t>
    </r>
    <r>
      <rPr>
        <sz val="7"/>
        <color theme="1"/>
        <rFont val="Times New Roman"/>
        <family val="1"/>
      </rPr>
      <t xml:space="preserve">  </t>
    </r>
    <r>
      <rPr>
        <sz val="9.5"/>
        <color theme="1"/>
        <rFont val="Calibri"/>
        <family val="2"/>
        <scheme val="minor"/>
      </rPr>
      <t>The AE must obtain a completed medical evaluation.</t>
    </r>
  </si>
  <si>
    <t>The medical evaluation occurs within the 365-day period prior to the QDDP signature on the DP 251.</t>
  </si>
  <si>
    <r>
      <t>·</t>
    </r>
    <r>
      <rPr>
        <sz val="7"/>
        <color theme="1"/>
        <rFont val="Times New Roman"/>
        <family val="1"/>
      </rPr>
      <t xml:space="preserve">  </t>
    </r>
    <r>
      <rPr>
        <sz val="9.5"/>
        <color theme="1"/>
        <rFont val="Calibri"/>
        <family val="2"/>
        <scheme val="minor"/>
      </rPr>
      <t>The reviewer determines if the medical evaluation is timely.</t>
    </r>
  </si>
  <si>
    <r>
      <t>·</t>
    </r>
    <r>
      <rPr>
        <sz val="7"/>
        <color theme="1"/>
        <rFont val="Times New Roman"/>
        <family val="1"/>
      </rPr>
      <t xml:space="preserve">  </t>
    </r>
    <r>
      <rPr>
        <sz val="9.5"/>
        <color theme="1"/>
        <rFont val="Calibri"/>
        <family val="2"/>
        <scheme val="minor"/>
      </rPr>
      <t>“Timely” is defined as the medical evaluation must occur within</t>
    </r>
  </si>
  <si>
    <t>the 365-day period prior to the QDDP signature on the DP 251.</t>
  </si>
  <si>
    <t>1.(Yes) The medical evaluation is dated within 365 days prior to the QDDP signature.</t>
  </si>
  <si>
    <t>2.(No) The medical evaluation is not dated within 365 days prior to the QDDP signature.</t>
  </si>
  <si>
    <r>
      <t>4.(N/A) The reevaluation was completed using the SIS</t>
    </r>
    <r>
      <rPr>
        <vertAlign val="superscript"/>
        <sz val="9.5"/>
        <color theme="1"/>
        <rFont val="Calibri"/>
        <family val="2"/>
        <scheme val="minor"/>
      </rPr>
      <t>TM</t>
    </r>
    <r>
      <rPr>
        <sz val="9.5"/>
        <color theme="1"/>
        <rFont val="Calibri"/>
        <family val="2"/>
        <scheme val="minor"/>
      </rPr>
      <t xml:space="preserve"> or the individual is not</t>
    </r>
  </si>
  <si>
    <t>enrolled in a waiver.</t>
  </si>
  <si>
    <r>
      <t>·</t>
    </r>
    <r>
      <rPr>
        <sz val="7"/>
        <color theme="1"/>
        <rFont val="Times New Roman"/>
        <family val="1"/>
      </rPr>
      <t xml:space="preserve">  </t>
    </r>
    <r>
      <rPr>
        <sz val="9.5"/>
        <color theme="1"/>
        <rFont val="Calibri"/>
        <family val="2"/>
        <scheme val="minor"/>
      </rPr>
      <t>The AE obtains a completed medical evaluation and the QDDP completes a LOC determination.</t>
    </r>
  </si>
  <si>
    <t>The AE used the Waiver reevaluation tool to complete the reevaluation process.</t>
  </si>
  <si>
    <r>
      <t>·</t>
    </r>
    <r>
      <rPr>
        <sz val="7"/>
        <color theme="1"/>
        <rFont val="Times New Roman"/>
        <family val="1"/>
      </rPr>
      <t xml:space="preserve">  </t>
    </r>
    <r>
      <rPr>
        <sz val="9.5"/>
        <color theme="1"/>
        <rFont val="Calibri"/>
        <family val="2"/>
        <scheme val="minor"/>
      </rPr>
      <t>The reviewer determines if the Waiver reevaluation tool using SIS</t>
    </r>
    <r>
      <rPr>
        <vertAlign val="superscript"/>
        <sz val="9.5"/>
        <color theme="1"/>
        <rFont val="Calibri"/>
        <family val="2"/>
        <scheme val="minor"/>
      </rPr>
      <t>TM</t>
    </r>
    <r>
      <rPr>
        <sz val="9.5"/>
        <color theme="1"/>
        <rFont val="Calibri"/>
        <family val="2"/>
        <scheme val="minor"/>
      </rPr>
      <t xml:space="preserve"> scores was completed for the reevaluation.</t>
    </r>
  </si>
  <si>
    <r>
      <t>·</t>
    </r>
    <r>
      <rPr>
        <sz val="7"/>
        <color theme="1"/>
        <rFont val="Times New Roman"/>
        <family val="1"/>
      </rPr>
      <t xml:space="preserve">  </t>
    </r>
    <r>
      <rPr>
        <sz val="9.5"/>
        <color theme="1"/>
        <rFont val="Calibri"/>
        <family val="2"/>
        <scheme val="minor"/>
      </rPr>
      <t>If the SIS</t>
    </r>
    <r>
      <rPr>
        <vertAlign val="superscript"/>
        <sz val="9.5"/>
        <color theme="1"/>
        <rFont val="Calibri"/>
        <family val="2"/>
        <scheme val="minor"/>
      </rPr>
      <t>TM</t>
    </r>
    <r>
      <rPr>
        <sz val="9.5"/>
        <color theme="1"/>
        <rFont val="Calibri"/>
        <family val="2"/>
        <scheme val="minor"/>
      </rPr>
      <t xml:space="preserve"> does not show 3 deficits, the QDDP should follow the initial LOC process to complete reevaluation.</t>
    </r>
  </si>
  <si>
    <t>1.(Yes) The Waiver reevaluation tool was used.</t>
  </si>
  <si>
    <t>2.(No) The Waiver reevaluation tool was not used.</t>
  </si>
  <si>
    <t>3.(N/A) The QDDP had to complete the initial LOC process for reevaluation or the individual is not enrolled in a waiver.</t>
  </si>
  <si>
    <r>
      <t>·</t>
    </r>
    <r>
      <rPr>
        <sz val="7"/>
        <color theme="1"/>
        <rFont val="Times New Roman"/>
        <family val="1"/>
      </rPr>
      <t xml:space="preserve">  </t>
    </r>
    <r>
      <rPr>
        <sz val="9.5"/>
        <color theme="1"/>
        <rFont val="Calibri"/>
        <family val="2"/>
        <scheme val="minor"/>
      </rPr>
      <t>Waiver Renewal Implementation: Bi- weekly Webinars for AEs – Individual Eligibility for Medicaid Waivers Bulletin</t>
    </r>
  </si>
  <si>
    <r>
      <t>·</t>
    </r>
    <r>
      <rPr>
        <sz val="7"/>
        <color theme="1"/>
        <rFont val="Times New Roman"/>
        <family val="1"/>
      </rPr>
      <t xml:space="preserve">  </t>
    </r>
    <r>
      <rPr>
        <sz val="9.5"/>
        <color theme="1"/>
        <rFont val="Calibri"/>
        <family val="2"/>
        <scheme val="minor"/>
      </rPr>
      <t>The AE completes the Waiver reevaluation tool.</t>
    </r>
  </si>
  <si>
    <r>
      <t>·</t>
    </r>
    <r>
      <rPr>
        <sz val="7"/>
        <color theme="1"/>
        <rFont val="Times New Roman"/>
        <family val="1"/>
      </rPr>
      <t xml:space="preserve">  </t>
    </r>
    <r>
      <rPr>
        <sz val="9.5"/>
        <color theme="1"/>
        <rFont val="Calibri"/>
        <family val="2"/>
        <scheme val="minor"/>
      </rPr>
      <t>QDDP completes a level of care determination.</t>
    </r>
  </si>
  <si>
    <r>
      <t>·</t>
    </r>
    <r>
      <rPr>
        <sz val="7"/>
        <color theme="1"/>
        <rFont val="Times New Roman"/>
        <family val="1"/>
      </rPr>
      <t xml:space="preserve">  </t>
    </r>
    <r>
      <rPr>
        <sz val="9.5"/>
        <color theme="1"/>
        <rFont val="Calibri"/>
        <family val="2"/>
        <scheme val="minor"/>
      </rPr>
      <t>The reviewer determines if AE or delegated entity entered the most current annual reevaluation date (DP 251) into HCSIS.</t>
    </r>
  </si>
  <si>
    <r>
      <t>·</t>
    </r>
    <r>
      <rPr>
        <sz val="7"/>
        <color theme="1"/>
        <rFont val="Times New Roman"/>
        <family val="1"/>
      </rPr>
      <t xml:space="preserve">  </t>
    </r>
    <r>
      <rPr>
        <sz val="9.5"/>
        <color theme="1"/>
        <rFont val="Calibri"/>
        <family val="2"/>
        <scheme val="minor"/>
      </rPr>
      <t>PATH: HCSIS &gt; Individual &gt; Eligibility &gt; Eligibility Documentation</t>
    </r>
  </si>
  <si>
    <t>1.(Yes) The most current annual reevaluation date is entered into HCSIS in the correct location.</t>
  </si>
  <si>
    <t>2.(No) There is no annual reevaluation date in HCSIS.</t>
  </si>
  <si>
    <t>3.(No) The annual reevaluation date in HCSIS is incorrect (old).</t>
  </si>
  <si>
    <r>
      <t>·</t>
    </r>
    <r>
      <rPr>
        <sz val="7"/>
        <color theme="1"/>
        <rFont val="Times New Roman"/>
        <family val="1"/>
      </rPr>
      <t xml:space="preserve">  </t>
    </r>
    <r>
      <rPr>
        <sz val="9.5"/>
        <color theme="1"/>
        <rFont val="Calibri"/>
        <family val="2"/>
        <scheme val="minor"/>
      </rPr>
      <t>Waiver Renewal Implementation: Bi-</t>
    </r>
  </si>
  <si>
    <t>weekly Webinars for AEs – Individual Eligibility for Medicaid Waivers Bulletin</t>
  </si>
  <si>
    <r>
      <t>·</t>
    </r>
    <r>
      <rPr>
        <sz val="7"/>
        <color theme="1"/>
        <rFont val="Times New Roman"/>
        <family val="1"/>
      </rPr>
      <t xml:space="preserve">  </t>
    </r>
    <r>
      <rPr>
        <sz val="9.5"/>
        <color theme="1"/>
        <rFont val="Calibri"/>
        <family val="2"/>
        <scheme val="minor"/>
      </rPr>
      <t>The AE enters the most current annual reevaluation date (DP 251) into HCSIS in the correct location.</t>
    </r>
  </si>
  <si>
    <r>
      <t>·</t>
    </r>
    <r>
      <rPr>
        <sz val="7"/>
        <color theme="1"/>
        <rFont val="Times New Roman"/>
        <family val="1"/>
      </rPr>
      <t xml:space="preserve">  </t>
    </r>
    <r>
      <rPr>
        <sz val="9.5"/>
        <color theme="1"/>
        <rFont val="Calibri"/>
        <family val="2"/>
        <scheme val="minor"/>
      </rPr>
      <t>PATH: HCSIS &gt; Individual &gt; Eligibility &gt; Eligibility Documentation.</t>
    </r>
  </si>
  <si>
    <t>The AE offers choice of Supports Coordination Organizations (SCOs) to the individual/family upon initial enrollment to TSM that includes documenting the offering of choice.</t>
  </si>
  <si>
    <r>
      <t>·</t>
    </r>
    <r>
      <rPr>
        <sz val="7"/>
        <color theme="1"/>
        <rFont val="Times New Roman"/>
        <family val="1"/>
      </rPr>
      <t xml:space="preserve">  </t>
    </r>
    <r>
      <rPr>
        <sz val="9.5"/>
        <color theme="1"/>
        <rFont val="Calibri"/>
        <family val="2"/>
        <scheme val="minor"/>
      </rPr>
      <t>The reviewer determines if the AE’s documentation demonstrates the offer and written notation of choice of all willing and qualified SCOs upon initial enrollment to TSM.</t>
    </r>
  </si>
  <si>
    <r>
      <t>·</t>
    </r>
    <r>
      <rPr>
        <sz val="7"/>
        <color theme="1"/>
        <rFont val="Times New Roman"/>
        <family val="1"/>
      </rPr>
      <t xml:space="preserve">  </t>
    </r>
    <r>
      <rPr>
        <sz val="9.5"/>
        <color theme="1"/>
        <rFont val="Calibri"/>
        <family val="2"/>
        <scheme val="minor"/>
      </rPr>
      <t>The reviewer determines if the documentation includes, but is not limited to:</t>
    </r>
  </si>
  <si>
    <r>
      <t>o</t>
    </r>
    <r>
      <rPr>
        <sz val="7"/>
        <color theme="1"/>
        <rFont val="Times New Roman"/>
        <family val="1"/>
      </rPr>
      <t xml:space="preserve">  </t>
    </r>
    <r>
      <rPr>
        <sz val="9.5"/>
        <color theme="1"/>
        <rFont val="Calibri"/>
        <family val="2"/>
        <scheme val="minor"/>
      </rPr>
      <t>Sharing the most current SCO directory via MyODP.</t>
    </r>
  </si>
  <si>
    <t>1.(Yes) The AE has documentation for offering choice at initial enrollment to TSM, including notes in writing of the offering.</t>
  </si>
  <si>
    <r>
      <t>·</t>
    </r>
    <r>
      <rPr>
        <sz val="7"/>
        <color theme="1"/>
        <rFont val="Times New Roman"/>
        <family val="1"/>
      </rPr>
      <t xml:space="preserve">  </t>
    </r>
    <r>
      <rPr>
        <sz val="9.5"/>
        <color theme="1"/>
        <rFont val="Calibri"/>
        <family val="2"/>
        <scheme val="minor"/>
      </rPr>
      <t xml:space="preserve">Bulletin 00-22-01, </t>
    </r>
    <r>
      <rPr>
        <i/>
        <sz val="9.5"/>
        <color theme="1"/>
        <rFont val="Calibri"/>
        <family val="2"/>
        <scheme val="minor"/>
      </rPr>
      <t>Targeted Support Management for Individuals Served by the Office of</t>
    </r>
  </si>
  <si>
    <t>SC Services Only</t>
  </si>
  <si>
    <t>Utilizing the external Services and Supports Directory (SSD) via the Home and Community Services and Information System (HCSIS)</t>
  </si>
  <si>
    <t>2.(No) The AE did not have any written documentation that shows offering choice of SCOs at initial enrollment to TSM.</t>
  </si>
  <si>
    <t>3.(N/A) The individual was not newly enrolled within the review period or individual is enrolled in waiver or base.</t>
  </si>
  <si>
    <t>Developmental Programs</t>
  </si>
  <si>
    <r>
      <t>·</t>
    </r>
    <r>
      <rPr>
        <sz val="7"/>
        <color theme="1"/>
        <rFont val="Times New Roman"/>
        <family val="1"/>
      </rPr>
      <t xml:space="preserve">  </t>
    </r>
    <r>
      <rPr>
        <sz val="9.5"/>
        <color theme="1"/>
        <rFont val="Calibri"/>
        <family val="2"/>
        <scheme val="minor"/>
      </rPr>
      <t>The AE ensures choice of SCOs upon initial enrollment to TSM is documented.</t>
    </r>
  </si>
  <si>
    <t>Questions related to individuals who are newly enrolled</t>
  </si>
  <si>
    <t>Newly Enrolled Questions</t>
  </si>
  <si>
    <r>
      <t>·</t>
    </r>
    <r>
      <rPr>
        <sz val="7"/>
        <color theme="1"/>
        <rFont val="Times New Roman"/>
        <family val="1"/>
      </rPr>
      <t xml:space="preserve">  </t>
    </r>
    <r>
      <rPr>
        <sz val="9.5"/>
        <color theme="1"/>
        <rFont val="Calibri"/>
        <family val="2"/>
        <scheme val="minor"/>
      </rPr>
      <t>The reviewer determines if notification of Due process rights was provided. Acceptable documentation MUST include an indication that a copy of the DP 458 was distributed to the individual/family/surrogate.</t>
    </r>
  </si>
  <si>
    <t>1.(Yes) There is evidence that notification was provided.</t>
  </si>
  <si>
    <t>2.(No) There is no evidence that it was provided.</t>
  </si>
  <si>
    <r>
      <t>·</t>
    </r>
    <r>
      <rPr>
        <sz val="7"/>
        <color theme="1"/>
        <rFont val="Times New Roman"/>
        <family val="1"/>
      </rPr>
      <t xml:space="preserve">  </t>
    </r>
    <r>
      <rPr>
        <sz val="9.5"/>
        <color theme="1"/>
        <rFont val="Calibri"/>
        <family val="2"/>
        <scheme val="minor"/>
      </rPr>
      <t>Consolidated, CL, and P/FDS Waivers</t>
    </r>
  </si>
  <si>
    <r>
      <t>·</t>
    </r>
    <r>
      <rPr>
        <sz val="7"/>
        <color theme="1"/>
        <rFont val="Times New Roman"/>
        <family val="1"/>
      </rPr>
      <t xml:space="preserve">  </t>
    </r>
    <r>
      <rPr>
        <sz val="9.5"/>
        <color theme="1"/>
        <rFont val="Calibri"/>
        <family val="2"/>
        <scheme val="minor"/>
      </rPr>
      <t xml:space="preserve">Bulletin 00-08-05, </t>
    </r>
    <r>
      <rPr>
        <i/>
        <sz val="9.5"/>
        <color theme="1"/>
        <rFont val="Calibri"/>
        <family val="2"/>
        <scheme val="minor"/>
      </rPr>
      <t>Due Process and Fair Hearing Procedures for Individuals with Intellectual Disability</t>
    </r>
  </si>
  <si>
    <r>
      <t>·</t>
    </r>
    <r>
      <rPr>
        <sz val="7"/>
        <color theme="1"/>
        <rFont val="Times New Roman"/>
        <family val="1"/>
      </rPr>
      <t xml:space="preserve">  </t>
    </r>
    <r>
      <rPr>
        <sz val="9.5"/>
        <color theme="1"/>
        <rFont val="Calibri"/>
        <family val="2"/>
        <scheme val="minor"/>
      </rPr>
      <t>The AE provides the written notice (DP 458) of Due process rights.</t>
    </r>
  </si>
  <si>
    <r>
      <t>·</t>
    </r>
    <r>
      <rPr>
        <sz val="7"/>
        <color theme="1"/>
        <rFont val="Times New Roman"/>
        <family val="1"/>
      </rPr>
      <t xml:space="preserve">  </t>
    </r>
    <r>
      <rPr>
        <sz val="9.5"/>
        <color theme="1"/>
        <rFont val="Calibri"/>
        <family val="2"/>
        <scheme val="minor"/>
      </rPr>
      <t>The reviewer determines if the date of the DP 250/DP 251 (AE signature and date) is prior to the date on the PA162 to ensure determination of eligibility was prior to waiver enrollment.</t>
    </r>
  </si>
  <si>
    <r>
      <t>·</t>
    </r>
    <r>
      <rPr>
        <sz val="7"/>
        <color theme="1"/>
        <rFont val="Times New Roman"/>
        <family val="1"/>
      </rPr>
      <t xml:space="preserve">  </t>
    </r>
    <r>
      <rPr>
        <sz val="9.5"/>
        <color theme="1"/>
        <rFont val="Calibri"/>
        <family val="2"/>
        <scheme val="minor"/>
      </rPr>
      <t>Individuals entering the waiver directly from a state center or private ICF/ID can substitute the required documents with a Utilization Review (UR) form.</t>
    </r>
  </si>
  <si>
    <t>1.(Yes) The date on the DP 250/DP 251 is on or before the date on the PA 162.</t>
  </si>
  <si>
    <t>2.(No) The date on the DP 250/DP 251 is AFTER the date on the PA 162.</t>
  </si>
  <si>
    <r>
      <t>·</t>
    </r>
    <r>
      <rPr>
        <sz val="7"/>
        <color theme="1"/>
        <rFont val="Times New Roman"/>
        <family val="1"/>
      </rPr>
      <t xml:space="preserve">  </t>
    </r>
    <r>
      <rPr>
        <sz val="9.5"/>
        <color theme="1"/>
        <rFont val="Calibri"/>
        <family val="2"/>
        <scheme val="minor"/>
      </rPr>
      <t>The AE completes LOC determination.</t>
    </r>
  </si>
  <si>
    <r>
      <t>·</t>
    </r>
    <r>
      <rPr>
        <sz val="7"/>
        <color theme="1"/>
        <rFont val="Times New Roman"/>
        <family val="1"/>
      </rPr>
      <t xml:space="preserve">  </t>
    </r>
    <r>
      <rPr>
        <sz val="9.5"/>
        <color theme="1"/>
        <rFont val="Calibri"/>
        <family val="2"/>
        <scheme val="minor"/>
      </rPr>
      <t>The AE notifies any/all waiver Providers of discrepancy with dates and ensures that any billing that occurs due to this error is voided.</t>
    </r>
  </si>
  <si>
    <t>Certification of Need for ICF/ID or ICF/ORC LOC DP 250</t>
  </si>
  <si>
    <t>completed (signed and dated).</t>
  </si>
  <si>
    <r>
      <t>·</t>
    </r>
    <r>
      <rPr>
        <sz val="7"/>
        <color theme="1"/>
        <rFont val="Times New Roman"/>
        <family val="1"/>
      </rPr>
      <t xml:space="preserve">  </t>
    </r>
    <r>
      <rPr>
        <sz val="9.5"/>
        <color theme="1"/>
        <rFont val="Calibri"/>
        <family val="2"/>
        <scheme val="minor"/>
      </rPr>
      <t>The reviewer determines if the DP 250 is signed and dated by the QDDP and the County MH/ID Program AE.</t>
    </r>
  </si>
  <si>
    <r>
      <t>·</t>
    </r>
    <r>
      <rPr>
        <sz val="7"/>
        <color theme="1"/>
        <rFont val="Times New Roman"/>
        <family val="1"/>
      </rPr>
      <t xml:space="preserve">  </t>
    </r>
    <r>
      <rPr>
        <sz val="9.5"/>
        <color theme="1"/>
        <rFont val="Calibri"/>
        <family val="2"/>
        <scheme val="minor"/>
      </rPr>
      <t>ODP will accept DP 251 if the individual has had a DP 250 completed through TSM eligibility.</t>
    </r>
  </si>
  <si>
    <t>1.(Yes) Both signatures and both dates are completed on the DP 250 or DP 251.</t>
  </si>
  <si>
    <t>2.(No) The QDDP or County MH/ID Program/AE signature is missing, the QDDP or County MH/ID Program/AE date is missing or the DP 250/DP 251 is not available.</t>
  </si>
  <si>
    <r>
      <t>·</t>
    </r>
    <r>
      <rPr>
        <sz val="7"/>
        <color theme="1"/>
        <rFont val="Times New Roman"/>
        <family val="1"/>
      </rPr>
      <t xml:space="preserve">  </t>
    </r>
    <r>
      <rPr>
        <sz val="9.5"/>
        <color theme="1"/>
        <rFont val="Calibri"/>
        <family val="2"/>
        <scheme val="minor"/>
      </rPr>
      <t>The AE corrects the LOC form ensuring both signatures and both dates are obtained and legible.</t>
    </r>
  </si>
  <si>
    <r>
      <t>·</t>
    </r>
    <r>
      <rPr>
        <sz val="7"/>
        <color theme="1"/>
        <rFont val="Times New Roman"/>
        <family val="1"/>
      </rPr>
      <t xml:space="preserve">  </t>
    </r>
    <r>
      <rPr>
        <sz val="9.5"/>
        <color theme="1"/>
        <rFont val="Calibri"/>
        <family val="2"/>
        <scheme val="minor"/>
      </rPr>
      <t>The AE completes the LOC form.</t>
    </r>
  </si>
  <si>
    <r>
      <t>·</t>
    </r>
    <r>
      <rPr>
        <sz val="7"/>
        <color theme="1"/>
        <rFont val="Times New Roman"/>
        <family val="1"/>
      </rPr>
      <t xml:space="preserve">  </t>
    </r>
    <r>
      <rPr>
        <sz val="9.5"/>
        <color theme="1"/>
        <rFont val="Calibri"/>
        <family val="2"/>
        <scheme val="minor"/>
      </rPr>
      <t>If the determination is that the individual meets eligibility criteria, the LOC form is considered COMPLETE only if both signatures and both dates are completed and legible.</t>
    </r>
  </si>
  <si>
    <r>
      <t>·</t>
    </r>
    <r>
      <rPr>
        <sz val="7"/>
        <color theme="1"/>
        <rFont val="Times New Roman"/>
        <family val="1"/>
      </rPr>
      <t xml:space="preserve">  </t>
    </r>
    <r>
      <rPr>
        <sz val="9.5"/>
        <color theme="1"/>
        <rFont val="Calibri"/>
        <family val="2"/>
        <scheme val="minor"/>
      </rPr>
      <t>The AE updates eligibility screen to reflect disenrollment</t>
    </r>
  </si>
  <si>
    <t>71f.</t>
  </si>
  <si>
    <r>
      <t>·</t>
    </r>
    <r>
      <rPr>
        <sz val="7"/>
        <color theme="1"/>
        <rFont val="Times New Roman"/>
        <family val="1"/>
      </rPr>
      <t xml:space="preserve">  </t>
    </r>
    <r>
      <rPr>
        <sz val="9.5"/>
        <color theme="1"/>
        <rFont val="Calibri"/>
        <family val="2"/>
        <scheme val="minor"/>
      </rPr>
      <t>The reviewer determines if the Program Diagnosis on the medical evaluation (or MA 51), Program Diagnosis in HCSIS (PATH: Individual &gt; Demographics &gt; Diagnosis), LOC in HCSIS (PATH: Individual &gt; Eligibility Diagnosis &gt; Level of Care) and the LOC indicated on the DP 250 or DP 251 (if DP was previously completed) (ICF/ID or ICF/ORC) all matches. Only one LOC determination is acceptable. They should be:</t>
    </r>
  </si>
  <si>
    <r>
      <t>o</t>
    </r>
    <r>
      <rPr>
        <sz val="7"/>
        <color theme="1"/>
        <rFont val="Times New Roman"/>
        <family val="1"/>
      </rPr>
      <t xml:space="preserve">  </t>
    </r>
    <r>
      <rPr>
        <sz val="9.5"/>
        <color theme="1"/>
        <rFont val="Calibri"/>
        <family val="2"/>
        <scheme val="minor"/>
      </rPr>
      <t>For individuals with an ID diagnosis (including children under age nine (9)), the HCSIS Diagnosis should be F70 to F79 under “Description”. LOC should be ICF/ID.</t>
    </r>
  </si>
  <si>
    <r>
      <t>1.</t>
    </r>
    <r>
      <rPr>
        <sz val="7"/>
        <color theme="1"/>
        <rFont val="Times New Roman"/>
        <family val="1"/>
      </rPr>
      <t xml:space="preserve"> </t>
    </r>
    <r>
      <rPr>
        <sz val="9.5"/>
        <color theme="1"/>
        <rFont val="Calibri"/>
        <family val="2"/>
        <scheme val="minor"/>
      </rPr>
      <t>(Yes) The Diagnosis, Program Diagnosis in HCSIS, LOC in HCSIS and the DP 250 or DP 251 LOC match.</t>
    </r>
  </si>
  <si>
    <r>
      <t>2.</t>
    </r>
    <r>
      <rPr>
        <sz val="7"/>
        <color theme="1"/>
        <rFont val="Times New Roman"/>
        <family val="1"/>
      </rPr>
      <t xml:space="preserve"> </t>
    </r>
    <r>
      <rPr>
        <sz val="9.5"/>
        <color theme="1"/>
        <rFont val="Calibri"/>
        <family val="2"/>
        <scheme val="minor"/>
      </rPr>
      <t>(No) The Diagnosis, Program Diagnosis in HCSIS, LOC in HCSIS and the DP 250 or DP 251 LOC don’t match.</t>
    </r>
  </si>
  <si>
    <r>
      <t>3.</t>
    </r>
    <r>
      <rPr>
        <sz val="7"/>
        <color theme="1"/>
        <rFont val="Times New Roman"/>
        <family val="1"/>
      </rPr>
      <t xml:space="preserve"> </t>
    </r>
    <r>
      <rPr>
        <sz val="9.5"/>
        <color theme="1"/>
        <rFont val="Calibri"/>
        <family val="2"/>
        <scheme val="minor"/>
      </rPr>
      <t>(No) No LOC is circled/indicated on the DP 250 or DP 251 LOC, both LOCs are circled/indicated on the DP 250 or DP 251, or the DP 250 or DP 251 is not available.</t>
    </r>
  </si>
  <si>
    <r>
      <t>o</t>
    </r>
    <r>
      <rPr>
        <sz val="7"/>
        <color theme="1"/>
        <rFont val="Times New Roman"/>
        <family val="1"/>
      </rPr>
      <t xml:space="preserve">  </t>
    </r>
    <r>
      <rPr>
        <sz val="9.5"/>
        <color theme="1"/>
        <rFont val="Calibri"/>
        <family val="2"/>
        <scheme val="minor"/>
      </rPr>
      <t>For individuals with Autism, the HCSIS Diagnosis should be F84.0 Autistic Disorder under “Description”. LOC should be ICF/ORC.</t>
    </r>
  </si>
  <si>
    <r>
      <t>o</t>
    </r>
    <r>
      <rPr>
        <sz val="7"/>
        <color theme="1"/>
        <rFont val="Times New Roman"/>
        <family val="1"/>
      </rPr>
      <t xml:space="preserve">  </t>
    </r>
    <r>
      <rPr>
        <sz val="9.5"/>
        <color theme="1"/>
        <rFont val="Calibri"/>
        <family val="2"/>
        <scheme val="minor"/>
      </rPr>
      <t>For children under four (4) who do not have an ID diagnosis, the HCSIS Diagnosis should be F88 Global Developmental Delay under “Description”. LOC should be ICF/ORC.</t>
    </r>
  </si>
  <si>
    <r>
      <t>o</t>
    </r>
    <r>
      <rPr>
        <sz val="7"/>
        <color theme="1"/>
        <rFont val="Times New Roman"/>
        <family val="1"/>
      </rPr>
      <t xml:space="preserve">  </t>
    </r>
    <r>
      <rPr>
        <sz val="9.5"/>
        <color theme="1"/>
        <rFont val="Calibri"/>
        <family val="2"/>
        <scheme val="minor"/>
      </rPr>
      <t>For children under age nine (9) and children with complex medical conditions who do not have an ID or autism diagnosis, the HCSIS Diagnosis should be F89 Unspecified disorder of psychological development under “Description”. LOC should be ICF/ORC.</t>
    </r>
  </si>
  <si>
    <r>
      <t>4. (N/A) The individual is enrolling from TSM and a SIS</t>
    </r>
    <r>
      <rPr>
        <vertAlign val="superscript"/>
        <sz val="9.5"/>
        <color theme="1"/>
        <rFont val="Calibri"/>
        <family val="2"/>
        <scheme val="minor"/>
      </rPr>
      <t>TM</t>
    </r>
    <r>
      <rPr>
        <sz val="9.5"/>
        <color theme="1"/>
        <rFont val="Calibri"/>
        <family val="2"/>
        <scheme val="minor"/>
      </rPr>
      <t xml:space="preserve"> was completed.</t>
    </r>
  </si>
  <si>
    <t>72a.</t>
  </si>
  <si>
    <r>
      <t>·</t>
    </r>
    <r>
      <rPr>
        <sz val="7"/>
        <color theme="1"/>
        <rFont val="Times New Roman"/>
        <family val="1"/>
      </rPr>
      <t xml:space="preserve">  </t>
    </r>
    <r>
      <rPr>
        <sz val="9.5"/>
        <color theme="1"/>
        <rFont val="Calibri"/>
        <family val="2"/>
        <scheme val="minor"/>
      </rPr>
      <t>The AE obtains corrected medical evaluation or MA 51.</t>
    </r>
  </si>
  <si>
    <r>
      <t>·</t>
    </r>
    <r>
      <rPr>
        <sz val="7"/>
        <color theme="1"/>
        <rFont val="Times New Roman"/>
        <family val="1"/>
      </rPr>
      <t xml:space="preserve">  </t>
    </r>
    <r>
      <rPr>
        <sz val="9.5"/>
        <color theme="1"/>
        <rFont val="Calibri"/>
        <family val="2"/>
        <scheme val="minor"/>
      </rPr>
      <t>The AE updates HCSIS to the correct Program Diagnosis, if needed.</t>
    </r>
  </si>
  <si>
    <t>72b.</t>
  </si>
  <si>
    <r>
      <t>·</t>
    </r>
    <r>
      <rPr>
        <sz val="7"/>
        <color theme="1"/>
        <rFont val="Times New Roman"/>
        <family val="1"/>
      </rPr>
      <t xml:space="preserve">  </t>
    </r>
    <r>
      <rPr>
        <sz val="9.5"/>
        <color theme="1"/>
        <rFont val="Calibri"/>
        <family val="2"/>
        <scheme val="minor"/>
      </rPr>
      <t>The AE updates HCSIS to correct Program Diagnosis.</t>
    </r>
  </si>
  <si>
    <t>72c.</t>
  </si>
  <si>
    <r>
      <t>·</t>
    </r>
    <r>
      <rPr>
        <sz val="7"/>
        <color theme="1"/>
        <rFont val="Times New Roman"/>
        <family val="1"/>
      </rPr>
      <t xml:space="preserve">  </t>
    </r>
    <r>
      <rPr>
        <sz val="9.5"/>
        <color theme="1"/>
        <rFont val="Calibri"/>
        <family val="2"/>
        <scheme val="minor"/>
      </rPr>
      <t>The AE corrects the DP 250 to accurate LOC or completes a DP 251 that specifies correct diagnosis and Program Diagnosis in HCSIS.</t>
    </r>
  </si>
  <si>
    <t>72d.</t>
  </si>
  <si>
    <t>72e.</t>
  </si>
  <si>
    <t>72f.</t>
  </si>
  <si>
    <r>
      <t>·</t>
    </r>
    <r>
      <rPr>
        <sz val="7"/>
        <color theme="1"/>
        <rFont val="Times New Roman"/>
        <family val="1"/>
      </rPr>
      <t xml:space="preserve">  </t>
    </r>
    <r>
      <rPr>
        <sz val="9.5"/>
        <color theme="1"/>
        <rFont val="Calibri"/>
        <family val="2"/>
        <scheme val="minor"/>
      </rPr>
      <t>The reviewer determines if the medical evaluation states the individual is recommended for an ICF/ID or ICF/ORC LOC.</t>
    </r>
  </si>
  <si>
    <r>
      <t>·</t>
    </r>
    <r>
      <rPr>
        <sz val="7"/>
        <color theme="1"/>
        <rFont val="Times New Roman"/>
        <family val="1"/>
      </rPr>
      <t xml:space="preserve">  </t>
    </r>
    <r>
      <rPr>
        <sz val="9.5"/>
        <color theme="1"/>
        <rFont val="Calibri"/>
        <family val="2"/>
        <scheme val="minor"/>
      </rPr>
      <t>The medical evaluation may be the MA 51 or another evaluation form that records the results of an examination that is completed by a licensed physician, physician’s assistant, or nurse practitioner.</t>
    </r>
  </si>
  <si>
    <r>
      <t>1.</t>
    </r>
    <r>
      <rPr>
        <sz val="7"/>
        <color theme="1"/>
        <rFont val="Times New Roman"/>
        <family val="1"/>
      </rPr>
      <t xml:space="preserve"> </t>
    </r>
    <r>
      <rPr>
        <sz val="9.5"/>
        <color theme="1"/>
        <rFont val="Calibri"/>
        <family val="2"/>
        <scheme val="minor"/>
      </rPr>
      <t>(Yes) The LOC recommendation is indicated on the medical evaluation.</t>
    </r>
  </si>
  <si>
    <r>
      <t>2.</t>
    </r>
    <r>
      <rPr>
        <sz val="7"/>
        <color theme="1"/>
        <rFont val="Times New Roman"/>
        <family val="1"/>
      </rPr>
      <t xml:space="preserve"> </t>
    </r>
    <r>
      <rPr>
        <sz val="9.5"/>
        <color theme="1"/>
        <rFont val="Calibri"/>
        <family val="2"/>
        <scheme val="minor"/>
      </rPr>
      <t>(No) The LOC recommendation is not indicated on the medical evaluation.</t>
    </r>
  </si>
  <si>
    <r>
      <t>3.</t>
    </r>
    <r>
      <rPr>
        <sz val="7"/>
        <color theme="1"/>
        <rFont val="Times New Roman"/>
        <family val="1"/>
      </rPr>
      <t xml:space="preserve"> </t>
    </r>
    <r>
      <rPr>
        <sz val="9.5"/>
        <color theme="1"/>
        <rFont val="Calibri"/>
        <family val="2"/>
        <scheme val="minor"/>
      </rPr>
      <t>(No) The medical evaluation is not in the</t>
    </r>
  </si>
  <si>
    <r>
      <t>4.</t>
    </r>
    <r>
      <rPr>
        <sz val="7"/>
        <color theme="1"/>
        <rFont val="Times New Roman"/>
        <family val="1"/>
      </rPr>
      <t xml:space="preserve"> </t>
    </r>
    <r>
      <rPr>
        <sz val="9.5"/>
        <color theme="1"/>
        <rFont val="Calibri"/>
        <family val="2"/>
        <scheme val="minor"/>
      </rPr>
      <t>(N/A) The individual is enrolling from TSM and a SIS</t>
    </r>
    <r>
      <rPr>
        <vertAlign val="superscript"/>
        <sz val="9.5"/>
        <color theme="1"/>
        <rFont val="Calibri"/>
        <family val="2"/>
        <scheme val="minor"/>
      </rPr>
      <t>TM</t>
    </r>
    <r>
      <rPr>
        <sz val="9.5"/>
        <color theme="1"/>
        <rFont val="Calibri"/>
        <family val="2"/>
        <scheme val="minor"/>
      </rPr>
      <t xml:space="preserve"> was completed.</t>
    </r>
  </si>
  <si>
    <t>73a.</t>
  </si>
  <si>
    <t>73b.</t>
  </si>
  <si>
    <t>AE obtains required documentation; eligibility criteria</t>
  </si>
  <si>
    <t>was not met.</t>
  </si>
  <si>
    <r>
      <t>·</t>
    </r>
    <r>
      <rPr>
        <sz val="7"/>
        <color theme="1"/>
        <rFont val="Times New Roman"/>
        <family val="1"/>
      </rPr>
      <t xml:space="preserve">  </t>
    </r>
    <r>
      <rPr>
        <sz val="9.5"/>
        <color theme="1"/>
        <rFont val="Calibri"/>
        <family val="2"/>
        <scheme val="minor"/>
      </rPr>
      <t>If the determination is that the individual DOES NOT meet eligibility criteria, the AE must initiate disenrollment procedures</t>
    </r>
  </si>
  <si>
    <t>per ODP policies and procedures, which includes notification to the individual of hearing and appeal rights.</t>
  </si>
  <si>
    <r>
      <t>·</t>
    </r>
    <r>
      <rPr>
        <sz val="7"/>
        <color theme="1"/>
        <rFont val="Times New Roman"/>
        <family val="1"/>
      </rPr>
      <t xml:space="preserve">  </t>
    </r>
    <r>
      <rPr>
        <sz val="9.5"/>
        <color theme="1"/>
        <rFont val="Calibri"/>
        <family val="2"/>
        <scheme val="minor"/>
      </rPr>
      <t>The AE updates the eligibility screen to reflect disenrollment.</t>
    </r>
  </si>
  <si>
    <t>73c.</t>
  </si>
  <si>
    <t>73d.</t>
  </si>
  <si>
    <t>73e.</t>
  </si>
  <si>
    <r>
      <t>·</t>
    </r>
    <r>
      <rPr>
        <sz val="7"/>
        <color theme="1"/>
        <rFont val="Times New Roman"/>
        <family val="1"/>
      </rPr>
      <t xml:space="preserve">  </t>
    </r>
    <r>
      <rPr>
        <sz val="9.5"/>
        <color theme="1"/>
        <rFont val="Calibri"/>
        <family val="2"/>
        <scheme val="minor"/>
      </rPr>
      <t>The reviewer determines if the medical evaluation is dated within 365 days PRIOR to the date of the QDDP signature on the LOC DP 250 or DP 251 Form.</t>
    </r>
  </si>
  <si>
    <r>
      <t>1.</t>
    </r>
    <r>
      <rPr>
        <sz val="7"/>
        <color theme="1"/>
        <rFont val="Times New Roman"/>
        <family val="1"/>
      </rPr>
      <t xml:space="preserve"> </t>
    </r>
    <r>
      <rPr>
        <sz val="9.5"/>
        <color theme="1"/>
        <rFont val="Calibri"/>
        <family val="2"/>
        <scheme val="minor"/>
      </rPr>
      <t>(Yes) The medical evaluation is within 365 days prior to the QDDP signature.</t>
    </r>
  </si>
  <si>
    <r>
      <t>2.</t>
    </r>
    <r>
      <rPr>
        <sz val="7"/>
        <color theme="1"/>
        <rFont val="Times New Roman"/>
        <family val="1"/>
      </rPr>
      <t xml:space="preserve"> </t>
    </r>
    <r>
      <rPr>
        <sz val="9.5"/>
        <color theme="1"/>
        <rFont val="Calibri"/>
        <family val="2"/>
        <scheme val="minor"/>
      </rPr>
      <t>(No) The medical evaluation is not within the 365 days prior to the QDDP signature.</t>
    </r>
  </si>
  <si>
    <r>
      <t>3.</t>
    </r>
    <r>
      <rPr>
        <sz val="7"/>
        <color theme="1"/>
        <rFont val="Times New Roman"/>
        <family val="1"/>
      </rPr>
      <t xml:space="preserve"> </t>
    </r>
    <r>
      <rPr>
        <sz val="9.5"/>
        <color theme="1"/>
        <rFont val="Calibri"/>
        <family val="2"/>
        <scheme val="minor"/>
      </rPr>
      <t>(N/A) The evaluation was completed using the SIS</t>
    </r>
    <r>
      <rPr>
        <vertAlign val="superscript"/>
        <sz val="9.5"/>
        <color theme="1"/>
        <rFont val="Calibri"/>
        <family val="2"/>
        <scheme val="minor"/>
      </rPr>
      <t>TM</t>
    </r>
    <r>
      <rPr>
        <sz val="9.5"/>
        <color theme="1"/>
        <rFont val="Calibri"/>
        <family val="2"/>
        <scheme val="minor"/>
      </rPr>
      <t>.</t>
    </r>
  </si>
  <si>
    <t>74a.</t>
  </si>
  <si>
    <r>
      <t>·</t>
    </r>
    <r>
      <rPr>
        <sz val="7"/>
        <color theme="1"/>
        <rFont val="Times New Roman"/>
        <family val="1"/>
      </rPr>
      <t xml:space="preserve">  </t>
    </r>
    <r>
      <rPr>
        <sz val="9.5"/>
        <color theme="1"/>
        <rFont val="Calibri"/>
        <family val="2"/>
        <scheme val="minor"/>
      </rPr>
      <t>The AE obtains completed medical evaluation and the QDDP completes a LOC determination.</t>
    </r>
  </si>
  <si>
    <t>74b.</t>
  </si>
  <si>
    <t>74c.</t>
  </si>
  <si>
    <t>74d.</t>
  </si>
  <si>
    <t>74e.</t>
  </si>
  <si>
    <r>
      <t>·</t>
    </r>
    <r>
      <rPr>
        <sz val="7"/>
        <color theme="1"/>
        <rFont val="Times New Roman"/>
        <family val="1"/>
      </rPr>
      <t xml:space="preserve">  </t>
    </r>
    <r>
      <rPr>
        <sz val="9.5"/>
        <color theme="1"/>
        <rFont val="Calibri"/>
        <family val="2"/>
        <scheme val="minor"/>
      </rPr>
      <t>The reviewer determines if the psychological evaluation meets ODP standards.</t>
    </r>
  </si>
  <si>
    <r>
      <t>·</t>
    </r>
    <r>
      <rPr>
        <sz val="7"/>
        <color theme="1"/>
        <rFont val="Times New Roman"/>
        <family val="1"/>
      </rPr>
      <t xml:space="preserve">  </t>
    </r>
    <r>
      <rPr>
        <sz val="9.5"/>
        <color theme="1"/>
        <rFont val="Calibri"/>
        <family val="2"/>
        <scheme val="minor"/>
      </rPr>
      <t>ODP standards are:</t>
    </r>
  </si>
  <si>
    <r>
      <t>o</t>
    </r>
    <r>
      <rPr>
        <sz val="7"/>
        <color theme="1"/>
        <rFont val="Times New Roman"/>
        <family val="1"/>
      </rPr>
      <t xml:space="preserve">  </t>
    </r>
    <r>
      <rPr>
        <sz val="9.5"/>
        <color theme="1"/>
        <rFont val="Calibri"/>
        <family val="2"/>
        <scheme val="minor"/>
      </rPr>
      <t>The results of standardized general intelligence test.</t>
    </r>
  </si>
  <si>
    <r>
      <t>o</t>
    </r>
    <r>
      <rPr>
        <sz val="7"/>
        <color theme="1"/>
        <rFont val="Times New Roman"/>
        <family val="1"/>
      </rPr>
      <t xml:space="preserve">  </t>
    </r>
    <r>
      <rPr>
        <sz val="9.5"/>
        <color theme="1"/>
        <rFont val="Calibri"/>
        <family val="2"/>
        <scheme val="minor"/>
      </rPr>
      <t>A statement by a certifying practitioner that certifies the individual has a diagnosis of intellectual disability/significantly</t>
    </r>
  </si>
  <si>
    <t>sub-average intellectual functioning.</t>
  </si>
  <si>
    <r>
      <t>1.</t>
    </r>
    <r>
      <rPr>
        <sz val="7"/>
        <color theme="1"/>
        <rFont val="Times New Roman"/>
        <family val="1"/>
      </rPr>
      <t xml:space="preserve"> </t>
    </r>
    <r>
      <rPr>
        <sz val="9.5"/>
        <color theme="1"/>
        <rFont val="Calibri"/>
        <family val="2"/>
        <scheme val="minor"/>
      </rPr>
      <t>(Yes) The psychological evaluation meets ODP standards.</t>
    </r>
  </si>
  <si>
    <r>
      <t>2.</t>
    </r>
    <r>
      <rPr>
        <sz val="7"/>
        <color theme="1"/>
        <rFont val="Times New Roman"/>
        <family val="1"/>
      </rPr>
      <t xml:space="preserve"> </t>
    </r>
    <r>
      <rPr>
        <sz val="9.5"/>
        <color theme="1"/>
        <rFont val="Calibri"/>
        <family val="2"/>
        <scheme val="minor"/>
      </rPr>
      <t>(No) The psychological evaluation does not meet ODP standards.</t>
    </r>
  </si>
  <si>
    <r>
      <t>3.</t>
    </r>
    <r>
      <rPr>
        <sz val="7"/>
        <color theme="1"/>
        <rFont val="Times New Roman"/>
        <family val="1"/>
      </rPr>
      <t xml:space="preserve"> </t>
    </r>
    <r>
      <rPr>
        <sz val="9.5"/>
        <color theme="1"/>
        <rFont val="Calibri"/>
        <family val="2"/>
        <scheme val="minor"/>
      </rPr>
      <t>(N/A) The individual is enrolling from TSM and a SIS</t>
    </r>
    <r>
      <rPr>
        <vertAlign val="superscript"/>
        <sz val="9.5"/>
        <color theme="1"/>
        <rFont val="Calibri"/>
        <family val="2"/>
        <scheme val="minor"/>
      </rPr>
      <t>TM</t>
    </r>
    <r>
      <rPr>
        <sz val="9.5"/>
        <color theme="1"/>
        <rFont val="Calibri"/>
        <family val="2"/>
        <scheme val="minor"/>
      </rPr>
      <t xml:space="preserve"> was completed.</t>
    </r>
  </si>
  <si>
    <t>75a.</t>
  </si>
  <si>
    <r>
      <t>·</t>
    </r>
    <r>
      <rPr>
        <sz val="7"/>
        <color theme="1"/>
        <rFont val="Times New Roman"/>
        <family val="1"/>
      </rPr>
      <t xml:space="preserve">  </t>
    </r>
    <r>
      <rPr>
        <sz val="9.5"/>
        <color theme="1"/>
        <rFont val="Calibri"/>
        <family val="2"/>
        <scheme val="minor"/>
      </rPr>
      <t>The AE obtains a completed psychological evaluation which includes the results of a standardized general intelligence test and a statement that certifies the individual has a diagnosis of intellectual disability/significantly sub-average intellectual functioning.</t>
    </r>
  </si>
  <si>
    <t>75b.</t>
  </si>
  <si>
    <r>
      <t>·</t>
    </r>
    <r>
      <rPr>
        <sz val="7"/>
        <color theme="1"/>
        <rFont val="Times New Roman"/>
        <family val="1"/>
      </rPr>
      <t xml:space="preserve">  </t>
    </r>
    <r>
      <rPr>
        <sz val="9.5"/>
        <color theme="1"/>
        <rFont val="Calibri"/>
        <family val="2"/>
        <scheme val="minor"/>
      </rPr>
      <t>The AE obtains a completed psychological evaluation.</t>
    </r>
  </si>
  <si>
    <t>75c.</t>
  </si>
  <si>
    <t>75d.</t>
  </si>
  <si>
    <t>75e.</t>
  </si>
  <si>
    <r>
      <t>·</t>
    </r>
    <r>
      <rPr>
        <sz val="7"/>
        <color theme="1"/>
        <rFont val="Times New Roman"/>
        <family val="1"/>
      </rPr>
      <t xml:space="preserve">  </t>
    </r>
    <r>
      <rPr>
        <sz val="9.5"/>
        <color theme="1"/>
        <rFont val="Calibri"/>
        <family val="2"/>
        <scheme val="minor"/>
      </rPr>
      <t>The reviewer determines if a QDDP certified that the individual has impairments in adaptive behavior based on the results of a standardized assessment of adaptive functioning.</t>
    </r>
  </si>
  <si>
    <r>
      <t>·</t>
    </r>
    <r>
      <rPr>
        <sz val="7"/>
        <color theme="1"/>
        <rFont val="Times New Roman"/>
        <family val="1"/>
      </rPr>
      <t xml:space="preserve">  </t>
    </r>
    <r>
      <rPr>
        <sz val="9.5"/>
        <color theme="1"/>
        <rFont val="Calibri"/>
        <family val="2"/>
        <scheme val="minor"/>
      </rPr>
      <t>Impairments are either:</t>
    </r>
  </si>
  <si>
    <r>
      <t>o</t>
    </r>
    <r>
      <rPr>
        <sz val="7"/>
        <color theme="1"/>
        <rFont val="Times New Roman"/>
        <family val="1"/>
      </rPr>
      <t xml:space="preserve">  </t>
    </r>
    <r>
      <rPr>
        <sz val="9.5"/>
        <color theme="1"/>
        <rFont val="Calibri"/>
        <family val="2"/>
        <scheme val="minor"/>
      </rPr>
      <t>Significant limitation in meeting the standards of maturation, learning, personal independence, or social responsibility of his or her age and cultural group.</t>
    </r>
  </si>
  <si>
    <r>
      <t>o</t>
    </r>
    <r>
      <rPr>
        <sz val="7"/>
        <color theme="1"/>
        <rFont val="Times New Roman"/>
        <family val="1"/>
      </rPr>
      <t xml:space="preserve">  </t>
    </r>
    <r>
      <rPr>
        <sz val="9.5"/>
        <color theme="1"/>
        <rFont val="Calibri"/>
        <family val="2"/>
        <scheme val="minor"/>
      </rPr>
      <t>Substantial functional limitation in three or more of the following areas of major life activity: self-care, receptive and expressive language, learning, mobility, self-direction, capacity for independent living, economic self-sufficiency.</t>
    </r>
  </si>
  <si>
    <r>
      <t>1.</t>
    </r>
    <r>
      <rPr>
        <sz val="7"/>
        <color theme="1"/>
        <rFont val="Times New Roman"/>
        <family val="1"/>
      </rPr>
      <t xml:space="preserve"> </t>
    </r>
    <r>
      <rPr>
        <sz val="9.5"/>
        <color theme="1"/>
        <rFont val="Calibri"/>
        <family val="2"/>
        <scheme val="minor"/>
      </rPr>
      <t>(Yes) There is documentation of the QDDP certification.</t>
    </r>
  </si>
  <si>
    <r>
      <t>2.</t>
    </r>
    <r>
      <rPr>
        <sz val="7"/>
        <color theme="1"/>
        <rFont val="Times New Roman"/>
        <family val="1"/>
      </rPr>
      <t xml:space="preserve"> </t>
    </r>
    <r>
      <rPr>
        <sz val="9.5"/>
        <color theme="1"/>
        <rFont val="Calibri"/>
        <family val="2"/>
        <scheme val="minor"/>
      </rPr>
      <t>(No) There is not documentation of the QDDP certification in the file.</t>
    </r>
  </si>
  <si>
    <t>76a.</t>
  </si>
  <si>
    <r>
      <t>·</t>
    </r>
    <r>
      <rPr>
        <sz val="7"/>
        <color theme="1"/>
        <rFont val="Times New Roman"/>
        <family val="1"/>
      </rPr>
      <t xml:space="preserve">  </t>
    </r>
    <r>
      <rPr>
        <sz val="9.5"/>
        <color theme="1"/>
        <rFont val="Calibri"/>
        <family val="2"/>
        <scheme val="minor"/>
      </rPr>
      <t>The AE obtains a completed standardized adaptive assessment that indicates impairments in adaptive behavior.</t>
    </r>
  </si>
  <si>
    <t>76b.</t>
  </si>
  <si>
    <r>
      <t>·</t>
    </r>
    <r>
      <rPr>
        <sz val="7"/>
        <color theme="1"/>
        <rFont val="Times New Roman"/>
        <family val="1"/>
      </rPr>
      <t xml:space="preserve">  </t>
    </r>
    <r>
      <rPr>
        <sz val="9.5"/>
        <color theme="1"/>
        <rFont val="Calibri"/>
        <family val="2"/>
        <scheme val="minor"/>
      </rPr>
      <t>The AE must obtain a standardized adaptive assessment.</t>
    </r>
  </si>
  <si>
    <t>76c.</t>
  </si>
  <si>
    <t>76d.</t>
  </si>
  <si>
    <t>76e.</t>
  </si>
  <si>
    <r>
      <t>*A record contains evidence that the disability occurred during the developmental period which is prior to the individual’s 22</t>
    </r>
    <r>
      <rPr>
        <b/>
        <vertAlign val="superscript"/>
        <sz val="9.5"/>
        <color theme="1"/>
        <rFont val="Calibri"/>
        <family val="2"/>
        <scheme val="minor"/>
      </rPr>
      <t>nd</t>
    </r>
    <r>
      <rPr>
        <b/>
        <sz val="9.5"/>
        <color theme="1"/>
        <rFont val="Calibri"/>
        <family val="2"/>
        <scheme val="minor"/>
      </rPr>
      <t xml:space="preserve"> birthday.</t>
    </r>
  </si>
  <si>
    <r>
      <t>·</t>
    </r>
    <r>
      <rPr>
        <sz val="7"/>
        <color theme="1"/>
        <rFont val="Times New Roman"/>
        <family val="1"/>
      </rPr>
      <t xml:space="preserve">  </t>
    </r>
    <r>
      <rPr>
        <sz val="9.5"/>
        <color theme="1"/>
        <rFont val="Calibri"/>
        <family val="2"/>
        <scheme val="minor"/>
      </rPr>
      <t>The reviewer determines if the record contains documentation that the individual disability occurred during the developmental period which is from birth up to the individual's 22</t>
    </r>
    <r>
      <rPr>
        <vertAlign val="superscript"/>
        <sz val="9.5"/>
        <color theme="1"/>
        <rFont val="Calibri"/>
        <family val="2"/>
        <scheme val="minor"/>
      </rPr>
      <t>nd</t>
    </r>
    <r>
      <rPr>
        <sz val="9.5"/>
        <color theme="1"/>
        <rFont val="Calibri"/>
        <family val="2"/>
        <scheme val="minor"/>
      </rPr>
      <t xml:space="preserve"> birthday.</t>
    </r>
  </si>
  <si>
    <r>
      <t>·</t>
    </r>
    <r>
      <rPr>
        <sz val="7"/>
        <color theme="1"/>
        <rFont val="Times New Roman"/>
        <family val="1"/>
      </rPr>
      <t xml:space="preserve">  </t>
    </r>
    <r>
      <rPr>
        <sz val="9.5"/>
        <color theme="1"/>
        <rFont val="Calibri"/>
        <family val="2"/>
        <scheme val="minor"/>
      </rPr>
      <t>The results of both the Standardized Adaptive Assessment and the Psychological testing may include a statement providing this documentation.</t>
    </r>
  </si>
  <si>
    <r>
      <t>·</t>
    </r>
    <r>
      <rPr>
        <sz val="7"/>
        <color theme="1"/>
        <rFont val="Times New Roman"/>
        <family val="1"/>
      </rPr>
      <t xml:space="preserve">  </t>
    </r>
    <r>
      <rPr>
        <sz val="9.5"/>
        <color theme="1"/>
        <rFont val="Calibri"/>
        <family val="2"/>
        <scheme val="minor"/>
      </rPr>
      <t>The reviewer utilizes any records to substantiate that these conditions occurred during the developmental period.</t>
    </r>
  </si>
  <si>
    <r>
      <t>1.</t>
    </r>
    <r>
      <rPr>
        <sz val="7"/>
        <color theme="1"/>
        <rFont val="Times New Roman"/>
        <family val="1"/>
      </rPr>
      <t xml:space="preserve"> </t>
    </r>
    <r>
      <rPr>
        <sz val="9.5"/>
        <color theme="1"/>
        <rFont val="Calibri"/>
        <family val="2"/>
        <scheme val="minor"/>
      </rPr>
      <t>(Yes) The record contains documentation of manifestation during birth to 22</t>
    </r>
    <r>
      <rPr>
        <vertAlign val="superscript"/>
        <sz val="9.5"/>
        <color theme="1"/>
        <rFont val="Calibri"/>
        <family val="2"/>
        <scheme val="minor"/>
      </rPr>
      <t>nd</t>
    </r>
    <r>
      <rPr>
        <sz val="9.5"/>
        <color theme="1"/>
        <rFont val="Calibri"/>
        <family val="2"/>
        <scheme val="minor"/>
      </rPr>
      <t xml:space="preserve"> birthday.</t>
    </r>
  </si>
  <si>
    <r>
      <t>2.</t>
    </r>
    <r>
      <rPr>
        <sz val="7"/>
        <color theme="1"/>
        <rFont val="Times New Roman"/>
        <family val="1"/>
      </rPr>
      <t xml:space="preserve"> </t>
    </r>
    <r>
      <rPr>
        <sz val="9.5"/>
        <color theme="1"/>
        <rFont val="Calibri"/>
        <family val="2"/>
        <scheme val="minor"/>
      </rPr>
      <t>(No) The record does not contain the documentation.</t>
    </r>
  </si>
  <si>
    <t>77a.</t>
  </si>
  <si>
    <r>
      <t>·</t>
    </r>
    <r>
      <rPr>
        <sz val="7"/>
        <color theme="1"/>
        <rFont val="Times New Roman"/>
        <family val="1"/>
      </rPr>
      <t xml:space="preserve">  </t>
    </r>
    <r>
      <rPr>
        <sz val="9.5"/>
        <color theme="1"/>
        <rFont val="Calibri"/>
        <family val="2"/>
        <scheme val="minor"/>
      </rPr>
      <t>The AE obtains the evidence substantiating manifestation of disability during the developmental period.</t>
    </r>
  </si>
  <si>
    <t>77b.</t>
  </si>
  <si>
    <r>
      <t>·</t>
    </r>
    <r>
      <rPr>
        <sz val="7"/>
        <color theme="1"/>
        <rFont val="Times New Roman"/>
        <family val="1"/>
      </rPr>
      <t xml:space="preserve">  </t>
    </r>
    <r>
      <rPr>
        <sz val="9.5"/>
        <color theme="1"/>
        <rFont val="Calibri"/>
        <family val="2"/>
        <scheme val="minor"/>
      </rPr>
      <t>The AE obtains a Standardized Adaptive Assessment.</t>
    </r>
  </si>
  <si>
    <t>77c.</t>
  </si>
  <si>
    <t>77d.</t>
  </si>
  <si>
    <t>77e.</t>
  </si>
  <si>
    <r>
      <t>·</t>
    </r>
    <r>
      <rPr>
        <sz val="7"/>
        <color theme="1"/>
        <rFont val="Times New Roman"/>
        <family val="1"/>
      </rPr>
      <t xml:space="preserve">  </t>
    </r>
    <r>
      <rPr>
        <sz val="9.5"/>
        <color theme="1"/>
        <rFont val="Calibri"/>
        <family val="2"/>
        <scheme val="minor"/>
      </rPr>
      <t>The reviewer determines if the AE maintains documentation of an individual’s financial eligibility for waiver services (eligible or ineligible).</t>
    </r>
  </si>
  <si>
    <r>
      <t>·</t>
    </r>
    <r>
      <rPr>
        <sz val="7"/>
        <color theme="1"/>
        <rFont val="Times New Roman"/>
        <family val="1"/>
      </rPr>
      <t xml:space="preserve">  </t>
    </r>
    <r>
      <rPr>
        <sz val="9.5"/>
        <color theme="1"/>
        <rFont val="Calibri"/>
        <family val="2"/>
        <scheme val="minor"/>
      </rPr>
      <t>Documentation can include:</t>
    </r>
  </si>
  <si>
    <r>
      <t>o</t>
    </r>
    <r>
      <rPr>
        <sz val="7"/>
        <color theme="1"/>
        <rFont val="Times New Roman"/>
        <family val="1"/>
      </rPr>
      <t xml:space="preserve">  </t>
    </r>
    <r>
      <rPr>
        <sz val="9.5"/>
        <color theme="1"/>
        <rFont val="Calibri"/>
        <family val="2"/>
        <scheme val="minor"/>
      </rPr>
      <t>PA 162</t>
    </r>
  </si>
  <si>
    <r>
      <t>o</t>
    </r>
    <r>
      <rPr>
        <sz val="7"/>
        <color theme="1"/>
        <rFont val="Times New Roman"/>
        <family val="1"/>
      </rPr>
      <t xml:space="preserve">  </t>
    </r>
    <r>
      <rPr>
        <sz val="9.5"/>
        <color theme="1"/>
        <rFont val="Calibri"/>
        <family val="2"/>
        <scheme val="minor"/>
      </rPr>
      <t>CIS documentation</t>
    </r>
  </si>
  <si>
    <r>
      <t>o</t>
    </r>
    <r>
      <rPr>
        <sz val="7"/>
        <color theme="1"/>
        <rFont val="Times New Roman"/>
        <family val="1"/>
      </rPr>
      <t xml:space="preserve">  </t>
    </r>
    <r>
      <rPr>
        <sz val="9.5"/>
        <color theme="1"/>
        <rFont val="Calibri"/>
        <family val="2"/>
        <scheme val="minor"/>
      </rPr>
      <t>Any document that shows the CAO confirmed financial eligibility.</t>
    </r>
  </si>
  <si>
    <r>
      <t>1.</t>
    </r>
    <r>
      <rPr>
        <sz val="7"/>
        <color theme="1"/>
        <rFont val="Times New Roman"/>
        <family val="1"/>
      </rPr>
      <t xml:space="preserve"> </t>
    </r>
    <r>
      <rPr>
        <sz val="9.5"/>
        <color theme="1"/>
        <rFont val="Calibri"/>
        <family val="2"/>
        <scheme val="minor"/>
      </rPr>
      <t>(Yes) The AE has documentation of financial eligibility.</t>
    </r>
  </si>
  <si>
    <r>
      <t>2.</t>
    </r>
    <r>
      <rPr>
        <sz val="7"/>
        <color theme="1"/>
        <rFont val="Times New Roman"/>
        <family val="1"/>
      </rPr>
      <t xml:space="preserve"> </t>
    </r>
    <r>
      <rPr>
        <sz val="9.5"/>
        <color theme="1"/>
        <rFont val="Calibri"/>
        <family val="2"/>
        <scheme val="minor"/>
      </rPr>
      <t>(No) The AE does not have documentation of financial eligibility.</t>
    </r>
  </si>
  <si>
    <r>
      <t>·</t>
    </r>
    <r>
      <rPr>
        <sz val="7"/>
        <color theme="1"/>
        <rFont val="Times New Roman"/>
        <family val="1"/>
      </rPr>
      <t xml:space="preserve">  </t>
    </r>
    <r>
      <rPr>
        <sz val="9.5"/>
        <color theme="1"/>
        <rFont val="Calibri"/>
        <family val="2"/>
        <scheme val="minor"/>
      </rPr>
      <t>AE OA, Sections 3.31 &amp; 6.10</t>
    </r>
  </si>
  <si>
    <t>78a.</t>
  </si>
  <si>
    <r>
      <t>·</t>
    </r>
    <r>
      <rPr>
        <sz val="7"/>
        <color theme="1"/>
        <rFont val="Times New Roman"/>
        <family val="1"/>
      </rPr>
      <t xml:space="preserve">  </t>
    </r>
    <r>
      <rPr>
        <sz val="9.5"/>
        <color theme="1"/>
        <rFont val="Calibri"/>
        <family val="2"/>
        <scheme val="minor"/>
      </rPr>
      <t>The AE obtains a financial eligibility documentation which includes financial eligibility.</t>
    </r>
  </si>
  <si>
    <t>78b.</t>
  </si>
  <si>
    <r>
      <t>·</t>
    </r>
    <r>
      <rPr>
        <sz val="7"/>
        <color theme="1"/>
        <rFont val="Times New Roman"/>
        <family val="1"/>
      </rPr>
      <t xml:space="preserve">  </t>
    </r>
    <r>
      <rPr>
        <sz val="9.5"/>
        <color theme="1"/>
        <rFont val="Calibri"/>
        <family val="2"/>
        <scheme val="minor"/>
      </rPr>
      <t>The AE obtains financial eligibility documentation.</t>
    </r>
  </si>
  <si>
    <t>78c.</t>
  </si>
  <si>
    <t>78d.</t>
  </si>
  <si>
    <t>78e.</t>
  </si>
  <si>
    <r>
      <t>·</t>
    </r>
    <r>
      <rPr>
        <sz val="7"/>
        <color theme="1"/>
        <rFont val="Times New Roman"/>
        <family val="1"/>
      </rPr>
      <t xml:space="preserve">  </t>
    </r>
    <r>
      <rPr>
        <sz val="9.5"/>
        <color theme="1"/>
        <rFont val="Calibri"/>
        <family val="2"/>
        <scheme val="minor"/>
      </rPr>
      <t>The reviewer determines if all waiver services excluding Supports Coordination were initiated within forty-five (45) calendar days</t>
    </r>
  </si>
  <si>
    <t>after the effective date of the ID/A Waiver Participant’s</t>
  </si>
  <si>
    <t>enrollment in an ID/A Waiver.</t>
  </si>
  <si>
    <r>
      <t>·</t>
    </r>
    <r>
      <rPr>
        <sz val="7"/>
        <color theme="1"/>
        <rFont val="Times New Roman"/>
        <family val="1"/>
      </rPr>
      <t xml:space="preserve">  </t>
    </r>
    <r>
      <rPr>
        <sz val="9.5"/>
        <color theme="1"/>
        <rFont val="Calibri"/>
        <family val="2"/>
        <scheme val="minor"/>
      </rPr>
      <t>The waiver enrollment date is found at PATH: HCSIS &gt; Individual &gt; Eligibility &gt; Eligibility determination &gt; Waiver/program enrollment.</t>
    </r>
  </si>
  <si>
    <r>
      <t>·</t>
    </r>
    <r>
      <rPr>
        <sz val="7"/>
        <color theme="1"/>
        <rFont val="Times New Roman"/>
        <family val="1"/>
      </rPr>
      <t xml:space="preserve">  </t>
    </r>
    <r>
      <rPr>
        <sz val="9.5"/>
        <color theme="1"/>
        <rFont val="Calibri"/>
        <family val="2"/>
        <scheme val="minor"/>
      </rPr>
      <t>The reviewer uses the waiver enrollment date and the date on the PA 162 to calculate if the services were initiated within 45 days.</t>
    </r>
  </si>
  <si>
    <r>
      <t>·</t>
    </r>
    <r>
      <rPr>
        <sz val="7"/>
        <color theme="1"/>
        <rFont val="Times New Roman"/>
        <family val="1"/>
      </rPr>
      <t xml:space="preserve">  </t>
    </r>
    <r>
      <rPr>
        <sz val="9.5"/>
        <color theme="1"/>
        <rFont val="Calibri"/>
        <family val="2"/>
        <scheme val="minor"/>
      </rPr>
      <t>The reviewer accepts any documentation (which may include billing, SC notes, spreadsheets, etc.) that the AE has to show that</t>
    </r>
  </si>
  <si>
    <r>
      <t>1.</t>
    </r>
    <r>
      <rPr>
        <sz val="7"/>
        <color theme="1"/>
        <rFont val="Times New Roman"/>
        <family val="1"/>
      </rPr>
      <t xml:space="preserve"> </t>
    </r>
    <r>
      <rPr>
        <sz val="9.5"/>
        <color theme="1"/>
        <rFont val="Calibri"/>
        <family val="2"/>
        <scheme val="minor"/>
      </rPr>
      <t>(Yes) The documentation produced by the AE confirms that service(s) started within 45 days of waiver enrollment or the AE has a written request for an extension.</t>
    </r>
  </si>
  <si>
    <r>
      <t>2.</t>
    </r>
    <r>
      <rPr>
        <sz val="7"/>
        <color theme="1"/>
        <rFont val="Times New Roman"/>
        <family val="1"/>
      </rPr>
      <t xml:space="preserve"> </t>
    </r>
    <r>
      <rPr>
        <sz val="9.5"/>
        <color theme="1"/>
        <rFont val="Calibri"/>
        <family val="2"/>
        <scheme val="minor"/>
      </rPr>
      <t>(No) The documentation does not confirm timely start of service(s).</t>
    </r>
  </si>
  <si>
    <t>they implemented their protocol and ensured timely service initiation.</t>
  </si>
  <si>
    <r>
      <t>·</t>
    </r>
    <r>
      <rPr>
        <sz val="7"/>
        <color theme="1"/>
        <rFont val="Times New Roman"/>
        <family val="1"/>
      </rPr>
      <t xml:space="preserve">  </t>
    </r>
    <r>
      <rPr>
        <sz val="9.5"/>
        <color theme="1"/>
        <rFont val="Calibri"/>
        <family val="2"/>
        <scheme val="minor"/>
      </rPr>
      <t>The documentation will be specific to the AE and may vary.</t>
    </r>
  </si>
  <si>
    <t>COMMENT NEEDED – If “No,” identify the number of calendar days</t>
  </si>
  <si>
    <t>past 45 calendar days the service(s) started.</t>
  </si>
  <si>
    <t>79a.</t>
  </si>
  <si>
    <r>
      <t>·</t>
    </r>
    <r>
      <rPr>
        <sz val="7"/>
        <color theme="1"/>
        <rFont val="Times New Roman"/>
        <family val="1"/>
      </rPr>
      <t xml:space="preserve">  </t>
    </r>
    <r>
      <rPr>
        <sz val="9.5"/>
        <color theme="1"/>
        <rFont val="Calibri"/>
        <family val="2"/>
        <scheme val="minor"/>
      </rPr>
      <t>The AE provides documentation that service(s) are initiated.</t>
    </r>
  </si>
  <si>
    <t>79b.</t>
  </si>
  <si>
    <r>
      <t>·</t>
    </r>
    <r>
      <rPr>
        <sz val="7"/>
        <color theme="1"/>
        <rFont val="Times New Roman"/>
        <family val="1"/>
      </rPr>
      <t xml:space="preserve">  </t>
    </r>
    <r>
      <rPr>
        <sz val="9.5"/>
        <color theme="1"/>
        <rFont val="Calibri"/>
        <family val="2"/>
        <scheme val="minor"/>
      </rPr>
      <t>If the individual is determined not to need waiver services (other than supports coordination) the AE must document that the individual is disenrolled from the waiver.</t>
    </r>
  </si>
  <si>
    <r>
      <t>·</t>
    </r>
    <r>
      <rPr>
        <sz val="7"/>
        <color theme="1"/>
        <rFont val="Times New Roman"/>
        <family val="1"/>
      </rPr>
      <t xml:space="preserve">  </t>
    </r>
    <r>
      <rPr>
        <sz val="9.5"/>
        <color theme="1"/>
        <rFont val="Calibri"/>
        <family val="2"/>
        <scheme val="minor"/>
      </rPr>
      <t>If the determination is that the individual does not need waiver services, the AE must initiate disenrollment procedures per ODP policies and procedures, which includes notification to the individual of hearing and appeal rights.</t>
    </r>
  </si>
  <si>
    <t>79c.</t>
  </si>
  <si>
    <t>79d.</t>
  </si>
  <si>
    <t>79e.</t>
  </si>
  <si>
    <t>function(s) and did not have written documentation of all the listed requirements.</t>
  </si>
  <si>
    <t>If YES, when:
·  The AE chooses the appropriate time frame from the drop down.</t>
  </si>
  <si>
    <r>
      <t>·</t>
    </r>
    <r>
      <rPr>
        <sz val="7"/>
        <color theme="1"/>
        <rFont val="Calibri"/>
        <family val="2"/>
        <scheme val="minor"/>
      </rPr>
      <t xml:space="preserve">  </t>
    </r>
    <r>
      <rPr>
        <sz val="9.5"/>
        <color theme="1"/>
        <rFont val="Calibri"/>
        <family val="2"/>
        <scheme val="minor"/>
      </rPr>
      <t>The AE calculates the number of days between the notification date to the AE and the remediation action date.</t>
    </r>
  </si>
  <si>
    <t>1.(Yes) There is written documentation for all delegated or purchased IM functions.
2.(No) There is not written documentation for one or more delegated or purchased</t>
  </si>
  <si>
    <t>authorized (ODP Approved) and there were no Critical Revisions within timeframe.</t>
  </si>
  <si>
    <t>1-28</t>
  </si>
  <si>
    <t>29-49</t>
  </si>
  <si>
    <t>% Newly Enrolled</t>
  </si>
  <si>
    <t>Step 2:  Using the training records documentation for each required training, if the reviewer can verify the training was completed the reviewer enters the date the training was completed.  If the reviewer is unable to determine that the training was completed, no date should be entered in column G.</t>
  </si>
  <si>
    <t>AE Staff Member</t>
  </si>
  <si>
    <t>Response to Question 48</t>
  </si>
  <si>
    <t>How to use the QA&amp;I Cycle 3 Year 2 AE Self-Assessment Review Spreadsheet</t>
  </si>
  <si>
    <r>
      <t xml:space="preserve">This tab is a copy of the QA&amp;I Cycle 3 Year 2 tool and includes General Instructions, Tool Completion Instructions, Questions, Guidance and Source Documents.
</t>
    </r>
    <r>
      <rPr>
        <sz val="11"/>
        <rFont val="Arial"/>
        <family val="2"/>
      </rPr>
      <t>The AE tool must be reviewed prior to completing the spreadsheet.</t>
    </r>
  </si>
  <si>
    <t xml:space="preserve">The review period is the 12 months preceding the start date of the review. The first day the review begins establishes the 12 month time frame for the review period. When determining the start date of the review period, always use the first day of the twelfth preceding month. For example, if the first day the review is August 15, 2026, the review period would be August 1, 2025-July 31, 2026 (this will also be the time frame for answering questions unless otherwise noted in guidance).
</t>
  </si>
  <si>
    <t>Quality Assessment &amp; Improvement (QA&amp;I) Cycle 3, Year 2 (C3Y2) Questions Tool for Administrative Entities (AEs)</t>
  </si>
  <si>
    <r>
      <t>2.</t>
    </r>
    <r>
      <rPr>
        <i/>
        <sz val="7"/>
        <color theme="1"/>
        <rFont val="Times New Roman"/>
        <family val="1"/>
      </rPr>
      <t xml:space="preserve">     </t>
    </r>
    <r>
      <rPr>
        <i/>
        <sz val="11"/>
        <color theme="1"/>
        <rFont val="Calibri"/>
        <family val="2"/>
        <scheme val="minor"/>
      </rPr>
      <t>The review period for the entity is the 12 months preceding the date of the review unless otherwise specified in the guidance. When counting back 12 months, always start at the 1</t>
    </r>
    <r>
      <rPr>
        <i/>
        <vertAlign val="superscript"/>
        <sz val="11"/>
        <color theme="1"/>
        <rFont val="Calibri"/>
        <family val="2"/>
        <scheme val="minor"/>
      </rPr>
      <t>st</t>
    </r>
    <r>
      <rPr>
        <i/>
        <sz val="11"/>
        <color theme="1"/>
        <rFont val="Calibri"/>
        <family val="2"/>
        <scheme val="minor"/>
      </rPr>
      <t xml:space="preserve"> day of the month. The first day an entity begins their review establishes the 12-month time frame for the review period. For example, the entity begins their review on August 15, 2026, questions would be answered based on a start date of August 1, 2025 to July 31, 2026.</t>
    </r>
  </si>
  <si>
    <t>This question has been removed for Cycle 3.</t>
  </si>
  <si>
    <r>
      <t>·</t>
    </r>
    <r>
      <rPr>
        <sz val="7"/>
        <color theme="1"/>
        <rFont val="Times New Roman"/>
        <family val="1"/>
      </rPr>
      <t xml:space="preserve">  </t>
    </r>
    <r>
      <rPr>
        <sz val="9.5"/>
        <color theme="1"/>
        <rFont val="Calibri"/>
        <family val="2"/>
        <scheme val="minor"/>
      </rPr>
      <t>This question has been removed, please select "N/A" response.</t>
    </r>
  </si>
  <si>
    <r>
      <t>·</t>
    </r>
    <r>
      <rPr>
        <sz val="7"/>
        <color theme="1"/>
        <rFont val="Times New Roman"/>
        <family val="1"/>
      </rPr>
      <t xml:space="preserve">  </t>
    </r>
    <r>
      <rPr>
        <sz val="9.5"/>
        <color theme="1"/>
        <rFont val="Calibri"/>
        <family val="2"/>
        <scheme val="minor"/>
      </rPr>
      <t>All entities that complete investigations are required to conduct the standardized CIPR process which involves using the most current tools as outlined in the ODP CIPR manual.</t>
    </r>
  </si>
  <si>
    <t>Review Period is 7/1/2025-6/30/2026</t>
  </si>
  <si>
    <r>
      <t>·</t>
    </r>
    <r>
      <rPr>
        <sz val="7"/>
        <color theme="1"/>
        <rFont val="Times New Roman"/>
        <family val="1"/>
      </rPr>
      <t xml:space="preserve">  </t>
    </r>
    <r>
      <rPr>
        <sz val="9.5"/>
        <color theme="1"/>
        <rFont val="Calibri"/>
        <family val="2"/>
        <scheme val="minor"/>
      </rPr>
      <t xml:space="preserve">Bulletin 00-21-02, </t>
    </r>
    <r>
      <rPr>
        <i/>
        <sz val="9.5"/>
        <color theme="1"/>
        <rFont val="Calibri"/>
        <family val="2"/>
        <scheme val="minor"/>
      </rPr>
      <t>Incident Management, Section 2: Administrative Requirements</t>
    </r>
  </si>
  <si>
    <r>
      <t>·</t>
    </r>
    <r>
      <rPr>
        <sz val="7"/>
        <color theme="1"/>
        <rFont val="Times New Roman"/>
        <family val="1"/>
      </rPr>
      <t xml:space="preserve">  </t>
    </r>
    <r>
      <rPr>
        <sz val="9.5"/>
        <color theme="1"/>
        <rFont val="Calibri"/>
        <family val="2"/>
        <scheme val="minor"/>
      </rPr>
      <t>AE OA, Section 3.1.1</t>
    </r>
  </si>
  <si>
    <t>The AE has a policy/protocol that describes their review process for internal Individual Support Plans (ISP) service authorizations.</t>
  </si>
  <si>
    <r>
      <t>·</t>
    </r>
    <r>
      <rPr>
        <sz val="7"/>
        <color theme="1"/>
        <rFont val="Times New Roman"/>
        <family val="1"/>
      </rPr>
      <t xml:space="preserve">  </t>
    </r>
    <r>
      <rPr>
        <sz val="9.5"/>
        <color theme="1"/>
        <rFont val="Calibri"/>
        <family val="2"/>
        <scheme val="minor"/>
      </rPr>
      <t>The reviewer will determine if the AE has documentation of a policy/protocol for their internal ISP reviews and service authorizations that adheres to ODP’s requirements. </t>
    </r>
  </si>
  <si>
    <t>1.(Yes) The AE has a policy/protocol that describes their process for internal ISP reviews and service authorizations.</t>
  </si>
  <si>
    <t>2.(No) The AE does not have a policy/protocol for internal ISP reviews and service authorizations.</t>
  </si>
  <si>
    <r>
      <t>·</t>
    </r>
    <r>
      <rPr>
        <sz val="7"/>
        <color theme="1"/>
        <rFont val="Times New Roman"/>
        <family val="1"/>
      </rPr>
      <t xml:space="preserve">  </t>
    </r>
    <r>
      <rPr>
        <sz val="9.5"/>
        <color theme="1"/>
        <rFont val="Calibri"/>
        <family val="2"/>
        <scheme val="minor"/>
      </rPr>
      <t>The reviewer will consider that emergent needs are addressed timely unless there is</t>
    </r>
  </si>
  <si>
    <r>
      <t>·</t>
    </r>
    <r>
      <rPr>
        <sz val="7"/>
        <color theme="1"/>
        <rFont val="Times New Roman"/>
        <family val="1"/>
      </rPr>
      <t xml:space="preserve">   </t>
    </r>
    <r>
      <rPr>
        <sz val="9.5"/>
        <color theme="1"/>
        <rFont val="Calibri"/>
        <family val="2"/>
        <scheme val="minor"/>
      </rPr>
      <t>AE OA, Section 6.4</t>
    </r>
  </si>
  <si>
    <r>
      <t>·</t>
    </r>
    <r>
      <rPr>
        <sz val="7"/>
        <color theme="1"/>
        <rFont val="Times New Roman"/>
        <family val="1"/>
      </rPr>
      <t xml:space="preserve">  </t>
    </r>
    <r>
      <rPr>
        <sz val="9.5"/>
        <color theme="1"/>
        <rFont val="Calibri"/>
        <family val="2"/>
        <scheme val="minor"/>
      </rPr>
      <t>AE OA, Section 4.5</t>
    </r>
  </si>
  <si>
    <t>To answer the next four questions, the reviewer selects four different Providers most recently qualified by that AE by choosing Providers with MPI numbers ending in 6-9 in the following categories:</t>
  </si>
  <si>
    <r>
      <t>·</t>
    </r>
    <r>
      <rPr>
        <sz val="7"/>
        <color theme="1"/>
        <rFont val="Times New Roman"/>
        <family val="1"/>
      </rPr>
      <t xml:space="preserve">  </t>
    </r>
    <r>
      <rPr>
        <sz val="9.5"/>
        <color theme="1"/>
        <rFont val="Calibri"/>
        <family val="2"/>
        <scheme val="minor"/>
      </rPr>
      <t>AE OA, Sections 11.1 &amp; 11.2</t>
    </r>
  </si>
  <si>
    <r>
      <t>·</t>
    </r>
    <r>
      <rPr>
        <sz val="7"/>
        <color theme="1"/>
        <rFont val="Times New Roman"/>
        <family val="1"/>
      </rPr>
      <t xml:space="preserve">  </t>
    </r>
    <r>
      <rPr>
        <sz val="9.5"/>
        <color theme="1"/>
        <rFont val="Calibri"/>
        <family val="2"/>
        <scheme val="minor"/>
      </rPr>
      <t>The reviewer determines if staff completed the required trainings identified based on the AE’s training records including but not limited to: MyTranscript Report(s), sign-in sheets or certificates of completion from the</t>
    </r>
  </si>
  <si>
    <r>
      <t>·</t>
    </r>
    <r>
      <rPr>
        <sz val="7"/>
        <color theme="1"/>
        <rFont val="Times New Roman"/>
        <family val="1"/>
      </rPr>
      <t xml:space="preserve">  </t>
    </r>
    <r>
      <rPr>
        <sz val="9.5"/>
        <color theme="1"/>
        <rFont val="Calibri"/>
        <family val="2"/>
        <scheme val="minor"/>
      </rPr>
      <t>AE OA, Section 12.1</t>
    </r>
  </si>
  <si>
    <r>
      <t>·</t>
    </r>
    <r>
      <rPr>
        <sz val="7"/>
        <color theme="1"/>
        <rFont val="Times New Roman"/>
        <family val="1"/>
      </rPr>
      <t xml:space="preserve">  </t>
    </r>
    <r>
      <rPr>
        <sz val="9.5"/>
        <color theme="1"/>
        <rFont val="Calibri"/>
        <family val="2"/>
        <scheme val="minor"/>
      </rPr>
      <t xml:space="preserve">Bulletin 00-25-02, </t>
    </r>
    <r>
      <rPr>
        <i/>
        <sz val="9.5"/>
        <color theme="1"/>
        <rFont val="Calibri"/>
        <family val="2"/>
        <scheme val="minor"/>
      </rPr>
      <t>Individual Eligibility for the Consolidated, P/FDS and</t>
    </r>
  </si>
  <si>
    <r>
      <t>·</t>
    </r>
    <r>
      <rPr>
        <sz val="7"/>
        <color theme="1"/>
        <rFont val="Times New Roman"/>
        <family val="1"/>
      </rPr>
      <t xml:space="preserve">  </t>
    </r>
    <r>
      <rPr>
        <sz val="9.5"/>
        <color theme="1"/>
        <rFont val="Calibri"/>
        <family val="2"/>
        <scheme val="minor"/>
      </rPr>
      <t xml:space="preserve">Bulletin 00-25-02, </t>
    </r>
    <r>
      <rPr>
        <i/>
        <sz val="9.5"/>
        <color theme="1"/>
        <rFont val="Calibri"/>
        <family val="2"/>
        <scheme val="minor"/>
      </rPr>
      <t>Individual Eligibility for the Consolidated, P/FDS and Community Living Waivers</t>
    </r>
  </si>
  <si>
    <r>
      <t>·</t>
    </r>
    <r>
      <rPr>
        <sz val="7"/>
        <color theme="1"/>
        <rFont val="Times New Roman"/>
        <family val="1"/>
      </rPr>
      <t xml:space="preserve">  </t>
    </r>
    <r>
      <rPr>
        <sz val="9.5"/>
        <color theme="1"/>
        <rFont val="Calibri"/>
        <family val="2"/>
        <scheme val="minor"/>
      </rPr>
      <t>AE OA, Section 6.1</t>
    </r>
  </si>
  <si>
    <r>
      <t>·</t>
    </r>
    <r>
      <rPr>
        <sz val="7"/>
        <color theme="1"/>
        <rFont val="Times New Roman"/>
        <family val="1"/>
      </rPr>
      <t xml:space="preserve">  </t>
    </r>
    <r>
      <rPr>
        <sz val="9.5"/>
        <color theme="1"/>
        <rFont val="Calibri"/>
        <family val="2"/>
        <scheme val="minor"/>
      </rPr>
      <t>AE OA, Section 6</t>
    </r>
    <r>
      <rPr>
        <sz val="9.5"/>
        <color theme="1"/>
        <rFont val="Symbol"/>
        <family val="1"/>
        <charset val="2"/>
      </rPr>
      <t>.1</t>
    </r>
  </si>
  <si>
    <r>
      <t>·</t>
    </r>
    <r>
      <rPr>
        <sz val="7"/>
        <color theme="1"/>
        <rFont val="Times New Roman"/>
        <family val="1"/>
      </rPr>
      <t xml:space="preserve">  </t>
    </r>
    <r>
      <rPr>
        <sz val="9.5"/>
        <color theme="1"/>
        <rFont val="Calibri"/>
        <family val="2"/>
        <scheme val="minor"/>
      </rPr>
      <t xml:space="preserve">Bulletin 00-25-02, </t>
    </r>
    <r>
      <rPr>
        <i/>
        <sz val="9.5"/>
        <color theme="1"/>
        <rFont val="Calibri"/>
        <family val="2"/>
        <scheme val="minor"/>
      </rPr>
      <t xml:space="preserve">Individual Eligibility for the Consolidated, P/FDS and Community Living Waivers, </t>
    </r>
    <r>
      <rPr>
        <sz val="9.5"/>
        <color theme="1"/>
        <rFont val="Calibri"/>
        <family val="2"/>
        <scheme val="minor"/>
      </rPr>
      <t>Attachment 1A</t>
    </r>
  </si>
  <si>
    <t>1. (N/A)</t>
  </si>
  <si>
    <r>
      <t>·</t>
    </r>
    <r>
      <rPr>
        <sz val="7"/>
        <color theme="1"/>
        <rFont val="Times New Roman"/>
        <family val="1"/>
      </rPr>
      <t xml:space="preserve">  </t>
    </r>
    <r>
      <rPr>
        <sz val="9.5"/>
        <color theme="1"/>
        <rFont val="Calibri"/>
        <family val="2"/>
        <scheme val="minor"/>
      </rPr>
      <t>AE OA, Section 6.14</t>
    </r>
  </si>
  <si>
    <r>
      <t>·</t>
    </r>
    <r>
      <rPr>
        <sz val="7"/>
        <color theme="1"/>
        <rFont val="Times New Roman"/>
        <family val="1"/>
      </rPr>
      <t xml:space="preserve">  </t>
    </r>
    <r>
      <rPr>
        <sz val="9.5"/>
        <color theme="1"/>
        <rFont val="Calibri"/>
        <family val="2"/>
        <scheme val="minor"/>
      </rPr>
      <t>AE OA, Section 7.3</t>
    </r>
  </si>
  <si>
    <r>
      <t>·</t>
    </r>
    <r>
      <rPr>
        <sz val="7"/>
        <color theme="1"/>
        <rFont val="Times New Roman"/>
        <family val="1"/>
      </rPr>
      <t xml:space="preserve">  </t>
    </r>
    <r>
      <rPr>
        <sz val="9.5"/>
        <color theme="1"/>
        <rFont val="Calibri"/>
        <family val="2"/>
        <scheme val="minor"/>
      </rPr>
      <t>AE OA, Section 7.6</t>
    </r>
  </si>
  <si>
    <r>
      <t>·</t>
    </r>
    <r>
      <rPr>
        <sz val="7"/>
        <color theme="1"/>
        <rFont val="Times New Roman"/>
        <family val="1"/>
      </rPr>
      <t xml:space="preserve">  </t>
    </r>
    <r>
      <rPr>
        <sz val="9.5"/>
        <color theme="1"/>
        <rFont val="Calibri"/>
        <family val="2"/>
        <scheme val="minor"/>
      </rPr>
      <t>AE OA, Sections 7.6</t>
    </r>
  </si>
  <si>
    <t>Multi-Year Program Growth Strategy Training for AEs: Part 1: What is the Multi Year Program Growth Strategy? (ODP Announcement 25-115)</t>
  </si>
  <si>
    <t>Multi-Year Program Growth Strategy Training for AEs: Part 2: AE Responsibilities in the Multi-Year Program Growth Strategy (ODP Announcement 25-115)</t>
  </si>
  <si>
    <t>Multi-Year Program Growth Strategy Training for AEs: Leveraging Data to Make Decisions (ODP Announcement 25-115)</t>
  </si>
  <si>
    <t>Multi-Year Program Growth Strategy Training for AEs: Quarterly Budget and Capacity Adjustment Requests (ODP Announcement 26-049)</t>
  </si>
  <si>
    <t>From Data to
Decisions: A Hands-On Workshop in Incident Management
Data Organization, Analysis, Risk Identification, and Action
Planning (ODP Announcement 26-032)</t>
  </si>
  <si>
    <t>AE staff responsible for conducting and documenting
incident management trend analyses and developing actions to address risk</t>
  </si>
  <si>
    <t>Number of Required Trainings for 
Cycle 3, Year 2</t>
  </si>
  <si>
    <t>The AE has a policy/protocol that describes their review process for internal Individual Support Plans (ISP) and service authorizations.</t>
  </si>
  <si>
    <r>
      <t>·</t>
    </r>
    <r>
      <rPr>
        <sz val="7"/>
        <color theme="1"/>
        <rFont val="Times New Roman"/>
        <family val="1"/>
      </rPr>
      <t xml:space="preserve">  </t>
    </r>
    <r>
      <rPr>
        <sz val="9.5"/>
        <color theme="1"/>
        <rFont val="Calibri"/>
        <family val="2"/>
        <scheme val="minor"/>
      </rPr>
      <t>Administrative Entity Operating Agreement (AE OA), Section 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</si>
</sst>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d/yy;@"/>
    <numFmt numFmtId="166" formatCode="mm/dd/yy;@"/>
  </numFmts>
  <fonts count="91" x14ac:knownFonts="1">
    <font>
      <sz val="11"/>
      <color theme="1"/>
      <name val="Calibri"/>
      <family val="2"/>
      <scheme val="minor"/>
    </font>
    <font>
      <i/>
      <sz val="11"/>
      <name val="Arial Narrow"/>
      <family val="2"/>
    </font>
    <font>
      <sz val="11"/>
      <color theme="1"/>
      <name val="Arial Narrow"/>
      <family val="2"/>
    </font>
    <font>
      <b/>
      <sz val="11"/>
      <color theme="1"/>
      <name val="Arial Narrow"/>
      <family val="2"/>
    </font>
    <font>
      <sz val="11"/>
      <name val="Arial Narrow"/>
      <family val="2"/>
    </font>
    <font>
      <sz val="11"/>
      <color theme="1"/>
      <name val="Calibri"/>
      <family val="2"/>
      <scheme val="minor"/>
    </font>
    <font>
      <sz val="11"/>
      <color rgb="FF9C0006"/>
      <name val="Calibri"/>
      <family val="2"/>
      <scheme val="minor"/>
    </font>
    <font>
      <b/>
      <sz val="10"/>
      <color rgb="FF333333"/>
      <name val="Verdana"/>
      <family val="2"/>
    </font>
    <font>
      <b/>
      <sz val="10"/>
      <name val="Arial"/>
      <family val="2"/>
    </font>
    <font>
      <b/>
      <sz val="10"/>
      <color indexed="60"/>
      <name val="Arial"/>
      <family val="2"/>
    </font>
    <font>
      <sz val="10"/>
      <name val="Arial"/>
      <family val="2"/>
    </font>
    <font>
      <sz val="10"/>
      <color theme="1"/>
      <name val="Arial"/>
      <family val="2"/>
    </font>
    <font>
      <sz val="9"/>
      <name val="Arial"/>
      <family val="2"/>
    </font>
    <font>
      <sz val="9"/>
      <color theme="1"/>
      <name val="Arial"/>
      <family val="2"/>
    </font>
    <font>
      <sz val="11"/>
      <color theme="1"/>
      <name val="Arial"/>
      <family val="2"/>
    </font>
    <font>
      <b/>
      <u/>
      <sz val="14"/>
      <color theme="1"/>
      <name val="Arial Narrow"/>
      <family val="2"/>
    </font>
    <font>
      <sz val="11"/>
      <color indexed="8"/>
      <name val="Arial"/>
      <family val="2"/>
    </font>
    <font>
      <b/>
      <sz val="11"/>
      <color theme="1"/>
      <name val="Arial"/>
      <family val="2"/>
    </font>
    <font>
      <b/>
      <sz val="11"/>
      <color indexed="8"/>
      <name val="Arial"/>
      <family val="2"/>
    </font>
    <font>
      <b/>
      <u/>
      <sz val="11"/>
      <color theme="1"/>
      <name val="Arial"/>
      <family val="2"/>
    </font>
    <font>
      <b/>
      <sz val="11"/>
      <color theme="1"/>
      <name val="Calibri"/>
      <family val="2"/>
      <scheme val="minor"/>
    </font>
    <font>
      <sz val="11"/>
      <name val="Arial"/>
      <family val="2"/>
    </font>
    <font>
      <b/>
      <sz val="11"/>
      <name val="Arial"/>
      <family val="2"/>
    </font>
    <font>
      <b/>
      <sz val="9"/>
      <name val="Arial"/>
      <family val="2"/>
    </font>
    <font>
      <b/>
      <sz val="10"/>
      <color theme="1"/>
      <name val="Arial"/>
      <family val="2"/>
    </font>
    <font>
      <sz val="10"/>
      <color theme="1"/>
      <name val="Arial Narrow"/>
      <family val="2"/>
    </font>
    <font>
      <sz val="8"/>
      <name val="Calibri"/>
      <family val="2"/>
      <scheme val="minor"/>
    </font>
    <font>
      <i/>
      <sz val="11"/>
      <color theme="1"/>
      <name val="Arial"/>
      <family val="2"/>
    </font>
    <font>
      <b/>
      <sz val="14"/>
      <color theme="1"/>
      <name val="Calibri"/>
      <family val="2"/>
      <scheme val="minor"/>
    </font>
    <font>
      <sz val="9"/>
      <color rgb="FFFF0000"/>
      <name val="Arial"/>
      <family val="2"/>
    </font>
    <font>
      <b/>
      <sz val="11"/>
      <color rgb="FF000000"/>
      <name val="Arial"/>
      <family val="2"/>
    </font>
    <font>
      <b/>
      <i/>
      <sz val="11"/>
      <color indexed="8"/>
      <name val="Arial"/>
      <family val="2"/>
    </font>
    <font>
      <sz val="10"/>
      <color theme="0"/>
      <name val="Arial"/>
      <family val="2"/>
    </font>
    <font>
      <sz val="9"/>
      <color indexed="81"/>
      <name val="Tahoma"/>
      <family val="2"/>
    </font>
    <font>
      <b/>
      <sz val="9"/>
      <color indexed="81"/>
      <name val="Tahoma"/>
      <family val="2"/>
    </font>
    <font>
      <sz val="11"/>
      <color theme="0"/>
      <name val="Calibri"/>
      <family val="2"/>
      <scheme val="minor"/>
    </font>
    <font>
      <i/>
      <sz val="11"/>
      <name val="Arial"/>
      <family val="2"/>
    </font>
    <font>
      <u/>
      <sz val="14"/>
      <color theme="1"/>
      <name val="Calibri"/>
      <family val="2"/>
      <scheme val="minor"/>
    </font>
    <font>
      <sz val="12"/>
      <color theme="1"/>
      <name val="Calibri"/>
      <family val="2"/>
      <scheme val="minor"/>
    </font>
    <font>
      <sz val="16"/>
      <color theme="1"/>
      <name val="Calibri"/>
      <family val="2"/>
      <scheme val="minor"/>
    </font>
    <font>
      <i/>
      <sz val="11"/>
      <color theme="1"/>
      <name val="Calibri"/>
      <family val="2"/>
      <scheme val="minor"/>
    </font>
    <font>
      <i/>
      <sz val="7"/>
      <color theme="1"/>
      <name val="Times New Roman"/>
      <family val="1"/>
    </font>
    <font>
      <i/>
      <vertAlign val="superscript"/>
      <sz val="11"/>
      <color theme="1"/>
      <name val="Calibri"/>
      <family val="2"/>
      <scheme val="minor"/>
    </font>
    <font>
      <u/>
      <sz val="11"/>
      <color theme="10"/>
      <name val="Calibri"/>
      <family val="2"/>
      <scheme val="minor"/>
    </font>
    <font>
      <sz val="9.5"/>
      <color rgb="FFFFFFFF"/>
      <name val="Calibri"/>
      <family val="2"/>
      <scheme val="minor"/>
    </font>
    <font>
      <sz val="9.5"/>
      <color rgb="FF000000"/>
      <name val="Calibri"/>
      <family val="2"/>
      <scheme val="minor"/>
    </font>
    <font>
      <b/>
      <sz val="9.5"/>
      <color rgb="FF000000"/>
      <name val="Calibri"/>
      <family val="2"/>
      <scheme val="minor"/>
    </font>
    <font>
      <b/>
      <sz val="9.5"/>
      <color theme="1"/>
      <name val="Calibri"/>
      <family val="2"/>
      <scheme val="minor"/>
    </font>
    <font>
      <sz val="9.5"/>
      <color theme="1"/>
      <name val="Symbol"/>
      <family val="1"/>
      <charset val="2"/>
    </font>
    <font>
      <sz val="7"/>
      <color theme="1"/>
      <name val="Times New Roman"/>
      <family val="1"/>
    </font>
    <font>
      <sz val="9.5"/>
      <color theme="1"/>
      <name val="Calibri"/>
      <family val="2"/>
      <scheme val="minor"/>
    </font>
    <font>
      <sz val="9.5"/>
      <color theme="1"/>
      <name val="Courier New"/>
      <family val="3"/>
    </font>
    <font>
      <sz val="9.5"/>
      <color rgb="FF333333"/>
      <name val="Symbol"/>
      <family val="1"/>
      <charset val="2"/>
    </font>
    <font>
      <sz val="7"/>
      <color rgb="FF333333"/>
      <name val="Times New Roman"/>
      <family val="1"/>
    </font>
    <font>
      <sz val="9"/>
      <color theme="1"/>
      <name val="Calibri"/>
      <family val="2"/>
      <scheme val="minor"/>
    </font>
    <font>
      <sz val="8"/>
      <color theme="1"/>
      <name val="Courier New"/>
      <family val="3"/>
    </font>
    <font>
      <sz val="8"/>
      <color theme="1"/>
      <name val="Symbol"/>
      <family val="1"/>
      <charset val="2"/>
    </font>
    <font>
      <sz val="9.5"/>
      <color theme="1"/>
      <name val="Wingdings"/>
      <charset val="2"/>
    </font>
    <font>
      <b/>
      <sz val="10"/>
      <color rgb="FF000000"/>
      <name val="Calibri"/>
      <family val="2"/>
      <scheme val="minor"/>
    </font>
    <font>
      <sz val="10"/>
      <color theme="1"/>
      <name val="Symbol"/>
      <family val="1"/>
      <charset val="2"/>
    </font>
    <font>
      <b/>
      <sz val="8"/>
      <name val="Arial"/>
      <family val="2"/>
    </font>
    <font>
      <sz val="12"/>
      <color theme="1"/>
      <name val="Arial"/>
      <family val="2"/>
    </font>
    <font>
      <i/>
      <sz val="12"/>
      <color theme="1"/>
      <name val="Arial"/>
      <family val="2"/>
    </font>
    <font>
      <b/>
      <i/>
      <sz val="11"/>
      <color theme="1"/>
      <name val="Arial"/>
      <family val="2"/>
    </font>
    <font>
      <sz val="10"/>
      <color rgb="FFFF0000"/>
      <name val="Arial"/>
      <family val="2"/>
    </font>
    <font>
      <i/>
      <sz val="12"/>
      <name val="Arial"/>
      <family val="2"/>
    </font>
    <font>
      <b/>
      <sz val="13.2"/>
      <color rgb="FF404040"/>
      <name val="Arial"/>
      <family val="2"/>
    </font>
    <font>
      <sz val="11"/>
      <color rgb="FFFF0000"/>
      <name val="Arial"/>
      <family val="2"/>
    </font>
    <font>
      <b/>
      <sz val="11"/>
      <color rgb="FF000000"/>
      <name val="Calibri"/>
      <family val="2"/>
    </font>
    <font>
      <sz val="11"/>
      <color rgb="FF000000"/>
      <name val="Calibri"/>
      <family val="2"/>
    </font>
    <font>
      <sz val="10"/>
      <color rgb="FF000000"/>
      <name val="Calibri"/>
      <family val="2"/>
    </font>
    <font>
      <sz val="16"/>
      <color rgb="FF2E5395"/>
      <name val="Calibri Light"/>
      <family val="2"/>
    </font>
    <font>
      <sz val="12"/>
      <color rgb="FF1F3762"/>
      <name val="Calibri Light"/>
      <family val="2"/>
    </font>
    <font>
      <sz val="12"/>
      <color theme="1"/>
      <name val="Calibri Light"/>
      <family val="2"/>
    </font>
    <font>
      <sz val="13"/>
      <color rgb="FF2E5395"/>
      <name val="Calibri Light"/>
      <family val="2"/>
    </font>
    <font>
      <sz val="13"/>
      <color theme="1"/>
      <name val="Calibri Light"/>
      <family val="2"/>
    </font>
    <font>
      <i/>
      <u/>
      <sz val="11"/>
      <color rgb="FF0462C1"/>
      <name val="Calibri"/>
      <family val="2"/>
      <scheme val="minor"/>
    </font>
    <font>
      <i/>
      <sz val="11"/>
      <color rgb="FF0462C1"/>
      <name val="Calibri"/>
      <family val="2"/>
      <scheme val="minor"/>
    </font>
    <font>
      <sz val="10"/>
      <color theme="1"/>
      <name val="Calibri Light"/>
      <family val="2"/>
    </font>
    <font>
      <b/>
      <sz val="9"/>
      <color theme="1"/>
      <name val="Calibri"/>
      <family val="2"/>
      <scheme val="minor"/>
    </font>
    <font>
      <sz val="9"/>
      <color theme="1"/>
      <name val="Times New Roman"/>
      <family val="1"/>
    </font>
    <font>
      <i/>
      <sz val="9.5"/>
      <color theme="1"/>
      <name val="Calibri"/>
      <family val="2"/>
      <scheme val="minor"/>
    </font>
    <font>
      <sz val="9.5"/>
      <color theme="1"/>
      <name val="Calibri Light"/>
      <family val="2"/>
    </font>
    <font>
      <b/>
      <i/>
      <sz val="9.5"/>
      <color theme="1"/>
      <name val="Calibri"/>
      <family val="2"/>
      <scheme val="minor"/>
    </font>
    <font>
      <sz val="8.5"/>
      <color theme="1"/>
      <name val="Calibri"/>
      <family val="2"/>
      <scheme val="minor"/>
    </font>
    <font>
      <sz val="9.5"/>
      <color rgb="FF333333"/>
      <name val="Calibri"/>
      <family val="2"/>
      <scheme val="minor"/>
    </font>
    <font>
      <sz val="7"/>
      <color theme="1"/>
      <name val="Calibri Light"/>
      <family val="2"/>
    </font>
    <font>
      <b/>
      <u/>
      <sz val="9.5"/>
      <color theme="1"/>
      <name val="Calibri"/>
      <family val="2"/>
      <scheme val="minor"/>
    </font>
    <font>
      <vertAlign val="superscript"/>
      <sz val="9.5"/>
      <color theme="1"/>
      <name val="Calibri"/>
      <family val="2"/>
      <scheme val="minor"/>
    </font>
    <font>
      <b/>
      <vertAlign val="superscript"/>
      <sz val="9.5"/>
      <color theme="1"/>
      <name val="Calibri"/>
      <family val="2"/>
      <scheme val="minor"/>
    </font>
    <font>
      <sz val="7"/>
      <color theme="1"/>
      <name val="Calibri"/>
      <family val="2"/>
      <scheme val="minor"/>
    </font>
  </fonts>
  <fills count="2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rgb="FFFFC7CE"/>
      </patternFill>
    </fill>
    <fill>
      <patternFill patternType="solid">
        <fgColor theme="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D0CECE"/>
        <bgColor indexed="64"/>
      </patternFill>
    </fill>
    <fill>
      <patternFill patternType="solid">
        <fgColor theme="5" tint="0.79998168889431442"/>
        <bgColor indexed="64"/>
      </patternFill>
    </fill>
    <fill>
      <patternFill patternType="solid">
        <fgColor rgb="FFFDE9D9"/>
        <bgColor rgb="FF000000"/>
      </patternFill>
    </fill>
    <fill>
      <patternFill patternType="solid">
        <fgColor rgb="FF001F5F"/>
        <bgColor indexed="64"/>
      </patternFill>
    </fill>
  </fills>
  <borders count="9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thick">
        <color indexed="64"/>
      </left>
      <right style="thin">
        <color indexed="64"/>
      </right>
      <top style="thick">
        <color indexed="64"/>
      </top>
      <bottom style="medium">
        <color indexed="64"/>
      </bottom>
      <diagonal/>
    </border>
    <border>
      <left style="thick">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medium">
        <color indexed="64"/>
      </bottom>
      <diagonal/>
    </border>
    <border>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
      <left style="thin">
        <color indexed="64"/>
      </left>
      <right style="thick">
        <color indexed="64"/>
      </right>
      <top style="thin">
        <color indexed="64"/>
      </top>
      <bottom style="thick">
        <color indexed="64"/>
      </bottom>
      <diagonal/>
    </border>
  </borders>
  <cellStyleXfs count="4">
    <xf numFmtId="0" fontId="0" fillId="0" borderId="0"/>
    <xf numFmtId="0" fontId="5" fillId="0" borderId="0"/>
    <xf numFmtId="0" fontId="6" fillId="6" borderId="0" applyNumberFormat="0" applyBorder="0" applyAlignment="0" applyProtection="0"/>
    <xf numFmtId="0" fontId="43" fillId="0" borderId="0" applyNumberFormat="0" applyFill="0" applyBorder="0" applyAlignment="0" applyProtection="0"/>
  </cellStyleXfs>
  <cellXfs count="751">
    <xf numFmtId="0" fontId="0" fillId="0" borderId="0" xfId="0"/>
    <xf numFmtId="0" fontId="2" fillId="0" borderId="0" xfId="0" applyFont="1" applyAlignment="1">
      <alignment horizontal="center"/>
    </xf>
    <xf numFmtId="0" fontId="2" fillId="0" borderId="0" xfId="0" applyFont="1"/>
    <xf numFmtId="9" fontId="2" fillId="0" borderId="0" xfId="0" applyNumberFormat="1" applyFont="1" applyAlignment="1">
      <alignment horizontal="center"/>
    </xf>
    <xf numFmtId="0" fontId="7" fillId="0" borderId="0" xfId="0" applyFont="1"/>
    <xf numFmtId="0" fontId="4" fillId="0" borderId="0" xfId="2" applyFont="1" applyFill="1" applyBorder="1" applyAlignment="1" applyProtection="1">
      <alignment horizontal="center"/>
    </xf>
    <xf numFmtId="0" fontId="0" fillId="0" borderId="0" xfId="0" applyAlignment="1">
      <alignment horizontal="center"/>
    </xf>
    <xf numFmtId="0" fontId="4" fillId="0" borderId="0" xfId="0" applyFont="1" applyAlignment="1">
      <alignment horizontal="center"/>
    </xf>
    <xf numFmtId="10" fontId="2" fillId="0" borderId="0" xfId="0" applyNumberFormat="1" applyFont="1" applyAlignment="1">
      <alignment horizontal="center"/>
    </xf>
    <xf numFmtId="10" fontId="4" fillId="0" borderId="0" xfId="2" applyNumberFormat="1" applyFont="1" applyFill="1" applyBorder="1" applyAlignment="1" applyProtection="1">
      <alignment horizontal="center"/>
    </xf>
    <xf numFmtId="0" fontId="10" fillId="4" borderId="2" xfId="0" applyFont="1" applyFill="1" applyBorder="1" applyAlignment="1" applyProtection="1">
      <alignment horizontal="center" vertical="center"/>
      <protection locked="0"/>
    </xf>
    <xf numFmtId="1" fontId="10" fillId="0" borderId="48" xfId="0" applyNumberFormat="1" applyFont="1" applyBorder="1" applyAlignment="1" applyProtection="1">
      <alignment horizontal="center" vertical="center"/>
      <protection locked="0"/>
    </xf>
    <xf numFmtId="1" fontId="11" fillId="0" borderId="48" xfId="0" applyNumberFormat="1" applyFont="1" applyBorder="1" applyAlignment="1" applyProtection="1">
      <alignment horizontal="center" vertical="center"/>
      <protection locked="0"/>
    </xf>
    <xf numFmtId="1" fontId="11" fillId="9" borderId="48" xfId="0" applyNumberFormat="1" applyFont="1" applyFill="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0" fillId="0" borderId="0" xfId="0" applyProtection="1">
      <protection hidden="1"/>
    </xf>
    <xf numFmtId="0" fontId="16" fillId="0" borderId="38" xfId="0" applyFont="1" applyBorder="1" applyAlignment="1">
      <alignment wrapText="1"/>
    </xf>
    <xf numFmtId="1" fontId="11" fillId="8" borderId="5" xfId="0" applyNumberFormat="1" applyFont="1" applyFill="1" applyBorder="1" applyAlignment="1" applyProtection="1">
      <alignment horizontal="center" vertical="center"/>
      <protection hidden="1"/>
    </xf>
    <xf numFmtId="1" fontId="11" fillId="5" borderId="48" xfId="0" applyNumberFormat="1" applyFont="1" applyFill="1" applyBorder="1" applyAlignment="1" applyProtection="1">
      <alignment horizontal="center" vertical="center"/>
      <protection locked="0"/>
    </xf>
    <xf numFmtId="0" fontId="11" fillId="5" borderId="48" xfId="0" applyFont="1" applyFill="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1" fontId="10" fillId="0" borderId="45" xfId="0" applyNumberFormat="1" applyFont="1" applyBorder="1" applyAlignment="1" applyProtection="1">
      <alignment horizontal="center" vertical="center"/>
      <protection locked="0"/>
    </xf>
    <xf numFmtId="164" fontId="11" fillId="2" borderId="45" xfId="0" applyNumberFormat="1" applyFont="1" applyFill="1" applyBorder="1" applyAlignment="1" applyProtection="1">
      <alignment horizontal="center" vertical="center"/>
      <protection hidden="1"/>
    </xf>
    <xf numFmtId="1" fontId="11" fillId="8" borderId="52" xfId="0" applyNumberFormat="1" applyFont="1" applyFill="1" applyBorder="1" applyAlignment="1" applyProtection="1">
      <alignment horizontal="center" vertical="center"/>
      <protection hidden="1"/>
    </xf>
    <xf numFmtId="1" fontId="11" fillId="8" borderId="57" xfId="0" applyNumberFormat="1" applyFont="1" applyFill="1" applyBorder="1" applyAlignment="1" applyProtection="1">
      <alignment horizontal="center" vertical="center"/>
      <protection hidden="1"/>
    </xf>
    <xf numFmtId="0" fontId="10" fillId="0" borderId="3" xfId="0" applyFont="1" applyBorder="1" applyAlignment="1" applyProtection="1">
      <alignment horizontal="center" vertical="center" wrapText="1"/>
      <protection hidden="1"/>
    </xf>
    <xf numFmtId="0" fontId="11" fillId="0" borderId="3" xfId="0" applyFont="1" applyBorder="1" applyAlignment="1" applyProtection="1">
      <alignment horizontal="left" vertical="center" wrapText="1"/>
      <protection hidden="1"/>
    </xf>
    <xf numFmtId="1" fontId="11" fillId="0" borderId="3" xfId="0" applyNumberFormat="1" applyFont="1" applyBorder="1" applyAlignment="1" applyProtection="1">
      <alignment horizontal="center" vertical="center"/>
      <protection hidden="1"/>
    </xf>
    <xf numFmtId="1" fontId="13" fillId="0" borderId="45" xfId="0" applyNumberFormat="1" applyFont="1" applyBorder="1" applyAlignment="1" applyProtection="1">
      <alignment horizontal="center" vertical="center"/>
      <protection hidden="1"/>
    </xf>
    <xf numFmtId="0" fontId="11" fillId="0" borderId="43" xfId="0" applyFont="1" applyBorder="1" applyAlignment="1" applyProtection="1">
      <alignment horizontal="center" vertical="center" wrapText="1"/>
      <protection hidden="1"/>
    </xf>
    <xf numFmtId="0" fontId="11" fillId="0" borderId="40" xfId="0" applyFont="1" applyBorder="1" applyAlignment="1" applyProtection="1">
      <alignment horizontal="center" vertical="center" wrapText="1"/>
      <protection hidden="1"/>
    </xf>
    <xf numFmtId="0" fontId="11" fillId="7" borderId="15" xfId="0" applyFont="1" applyFill="1" applyBorder="1" applyAlignment="1" applyProtection="1">
      <alignment horizontal="center" vertical="center" wrapText="1"/>
      <protection hidden="1"/>
    </xf>
    <xf numFmtId="0" fontId="11" fillId="7" borderId="49" xfId="0" applyFont="1" applyFill="1" applyBorder="1" applyAlignment="1" applyProtection="1">
      <alignment horizontal="center" vertical="center" wrapText="1"/>
      <protection hidden="1"/>
    </xf>
    <xf numFmtId="0" fontId="11" fillId="0" borderId="36" xfId="0" applyFont="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11" fillId="7" borderId="22" xfId="0" applyFont="1" applyFill="1" applyBorder="1" applyAlignment="1" applyProtection="1">
      <alignment horizontal="center" vertical="center" wrapText="1"/>
      <protection hidden="1"/>
    </xf>
    <xf numFmtId="0" fontId="11" fillId="7" borderId="51" xfId="0" applyFont="1" applyFill="1" applyBorder="1" applyAlignment="1" applyProtection="1">
      <alignment horizontal="center" vertical="center" wrapText="1"/>
      <protection hidden="1"/>
    </xf>
    <xf numFmtId="1" fontId="11" fillId="8" borderId="4" xfId="0" applyNumberFormat="1" applyFont="1" applyFill="1" applyBorder="1" applyAlignment="1" applyProtection="1">
      <alignment horizontal="center" vertical="center"/>
      <protection hidden="1"/>
    </xf>
    <xf numFmtId="1" fontId="11" fillId="7" borderId="41" xfId="0" applyNumberFormat="1" applyFont="1" applyFill="1" applyBorder="1" applyAlignment="1" applyProtection="1">
      <alignment horizontal="center" vertical="center"/>
      <protection hidden="1"/>
    </xf>
    <xf numFmtId="1" fontId="11" fillId="7" borderId="8" xfId="0" applyNumberFormat="1" applyFont="1" applyFill="1" applyBorder="1" applyAlignment="1" applyProtection="1">
      <alignment horizontal="center" vertical="center"/>
      <protection hidden="1"/>
    </xf>
    <xf numFmtId="0" fontId="11" fillId="0" borderId="5"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1" fillId="0" borderId="5" xfId="0" applyFont="1" applyBorder="1" applyAlignment="1" applyProtection="1">
      <alignment horizontal="left" vertical="center" wrapText="1"/>
      <protection hidden="1"/>
    </xf>
    <xf numFmtId="164" fontId="11" fillId="2" borderId="3" xfId="0" applyNumberFormat="1" applyFont="1" applyFill="1" applyBorder="1" applyAlignment="1" applyProtection="1">
      <alignment horizontal="center" vertical="center"/>
      <protection hidden="1"/>
    </xf>
    <xf numFmtId="0" fontId="11" fillId="0" borderId="42"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0" fillId="0" borderId="8" xfId="0" applyFont="1" applyBorder="1" applyAlignment="1" applyProtection="1">
      <alignment horizontal="center" vertical="center"/>
      <protection hidden="1"/>
    </xf>
    <xf numFmtId="0" fontId="11" fillId="0" borderId="8" xfId="0" applyFont="1" applyBorder="1" applyAlignment="1" applyProtection="1">
      <alignment horizontal="center" vertical="center" wrapText="1"/>
      <protection hidden="1"/>
    </xf>
    <xf numFmtId="0" fontId="11" fillId="0" borderId="8" xfId="0" applyFont="1" applyBorder="1" applyAlignment="1" applyProtection="1">
      <alignment horizontal="left" vertical="center" wrapText="1"/>
      <protection hidden="1"/>
    </xf>
    <xf numFmtId="1" fontId="13" fillId="0" borderId="8" xfId="0" applyNumberFormat="1" applyFont="1" applyBorder="1" applyAlignment="1" applyProtection="1">
      <alignment horizontal="center" vertical="center"/>
      <protection hidden="1"/>
    </xf>
    <xf numFmtId="1" fontId="11" fillId="8" borderId="8" xfId="0" applyNumberFormat="1" applyFont="1" applyFill="1" applyBorder="1" applyAlignment="1" applyProtection="1">
      <alignment horizontal="center" vertical="center"/>
      <protection hidden="1"/>
    </xf>
    <xf numFmtId="0" fontId="3" fillId="0" borderId="0" xfId="0" applyFont="1" applyAlignment="1" applyProtection="1">
      <alignment horizontal="right"/>
      <protection hidden="1"/>
    </xf>
    <xf numFmtId="0" fontId="1" fillId="0" borderId="0" xfId="0" applyFont="1" applyAlignment="1" applyProtection="1">
      <alignment horizontal="left"/>
      <protection hidden="1"/>
    </xf>
    <xf numFmtId="0" fontId="2" fillId="0" borderId="0" xfId="0" applyFont="1" applyAlignment="1" applyProtection="1">
      <alignment horizontal="center"/>
      <protection hidden="1"/>
    </xf>
    <xf numFmtId="0" fontId="2" fillId="0" borderId="0" xfId="0" applyFont="1" applyProtection="1">
      <protection hidden="1"/>
    </xf>
    <xf numFmtId="0" fontId="2" fillId="0" borderId="31" xfId="0" applyFont="1" applyBorder="1" applyProtection="1">
      <protection hidden="1"/>
    </xf>
    <xf numFmtId="9" fontId="2" fillId="0" borderId="5" xfId="0" applyNumberFormat="1" applyFont="1" applyBorder="1" applyAlignment="1" applyProtection="1">
      <alignment horizontal="center"/>
      <protection hidden="1"/>
    </xf>
    <xf numFmtId="0" fontId="2" fillId="0" borderId="5" xfId="0" applyFont="1" applyBorder="1" applyAlignment="1" applyProtection="1">
      <alignment horizontal="center"/>
      <protection hidden="1"/>
    </xf>
    <xf numFmtId="0" fontId="3" fillId="2" borderId="31" xfId="0" applyFont="1" applyFill="1" applyBorder="1" applyProtection="1">
      <protection hidden="1"/>
    </xf>
    <xf numFmtId="0" fontId="3" fillId="2" borderId="5" xfId="0" applyFont="1" applyFill="1" applyBorder="1" applyProtection="1">
      <protection hidden="1"/>
    </xf>
    <xf numFmtId="0" fontId="0" fillId="2" borderId="32" xfId="0" applyFill="1" applyBorder="1" applyProtection="1">
      <protection hidden="1"/>
    </xf>
    <xf numFmtId="1" fontId="2" fillId="0" borderId="2" xfId="0" applyNumberFormat="1" applyFont="1" applyBorder="1" applyAlignment="1" applyProtection="1">
      <alignment horizontal="center"/>
      <protection hidden="1"/>
    </xf>
    <xf numFmtId="49" fontId="2" fillId="0" borderId="53" xfId="0" applyNumberFormat="1" applyFont="1" applyBorder="1" applyAlignment="1" applyProtection="1">
      <alignment horizontal="center"/>
      <protection hidden="1"/>
    </xf>
    <xf numFmtId="1" fontId="2" fillId="0" borderId="0" xfId="0" applyNumberFormat="1" applyFont="1" applyAlignment="1" applyProtection="1">
      <alignment horizontal="center"/>
      <protection hidden="1"/>
    </xf>
    <xf numFmtId="0" fontId="2" fillId="0" borderId="53" xfId="0" applyFont="1" applyBorder="1" applyAlignment="1" applyProtection="1">
      <alignment horizontal="left"/>
      <protection hidden="1"/>
    </xf>
    <xf numFmtId="0" fontId="2" fillId="0" borderId="2" xfId="0" applyFont="1" applyBorder="1" applyAlignment="1" applyProtection="1">
      <alignment horizontal="center"/>
      <protection hidden="1"/>
    </xf>
    <xf numFmtId="0" fontId="3" fillId="0" borderId="54" xfId="0" applyFont="1" applyBorder="1" applyProtection="1">
      <protection hidden="1"/>
    </xf>
    <xf numFmtId="49" fontId="2" fillId="0" borderId="48" xfId="0" applyNumberFormat="1" applyFont="1" applyBorder="1" applyAlignment="1" applyProtection="1">
      <alignment horizontal="center"/>
      <protection hidden="1"/>
    </xf>
    <xf numFmtId="1" fontId="2" fillId="0" borderId="61" xfId="0" applyNumberFormat="1" applyFont="1" applyBorder="1" applyAlignment="1" applyProtection="1">
      <alignment horizontal="center"/>
      <protection hidden="1"/>
    </xf>
    <xf numFmtId="0" fontId="2" fillId="0" borderId="61" xfId="0" applyFont="1" applyBorder="1" applyAlignment="1" applyProtection="1">
      <alignment horizontal="center"/>
      <protection hidden="1"/>
    </xf>
    <xf numFmtId="49" fontId="25" fillId="0" borderId="53" xfId="0" applyNumberFormat="1" applyFont="1" applyBorder="1" applyAlignment="1" applyProtection="1">
      <alignment horizontal="center"/>
      <protection hidden="1"/>
    </xf>
    <xf numFmtId="49" fontId="25" fillId="0" borderId="48" xfId="0" applyNumberFormat="1" applyFont="1" applyBorder="1" applyAlignment="1" applyProtection="1">
      <alignment horizontal="center"/>
      <protection hidden="1"/>
    </xf>
    <xf numFmtId="1" fontId="2" fillId="0" borderId="61" xfId="0" applyNumberFormat="1" applyFont="1" applyBorder="1" applyAlignment="1" applyProtection="1">
      <alignment horizontal="center" vertical="center"/>
      <protection hidden="1"/>
    </xf>
    <xf numFmtId="1" fontId="2" fillId="0" borderId="6" xfId="0" applyNumberFormat="1" applyFont="1" applyBorder="1" applyAlignment="1" applyProtection="1">
      <alignment horizontal="center"/>
      <protection hidden="1"/>
    </xf>
    <xf numFmtId="49" fontId="2" fillId="0" borderId="55" xfId="0" applyNumberFormat="1" applyFont="1" applyBorder="1" applyAlignment="1" applyProtection="1">
      <alignment horizontal="center"/>
      <protection hidden="1"/>
    </xf>
    <xf numFmtId="10" fontId="2" fillId="0" borderId="6" xfId="0" applyNumberFormat="1" applyFont="1" applyBorder="1" applyAlignment="1" applyProtection="1">
      <alignment horizontal="center"/>
      <protection hidden="1"/>
    </xf>
    <xf numFmtId="49" fontId="2" fillId="0" borderId="60" xfId="0" applyNumberFormat="1" applyFont="1" applyBorder="1" applyAlignment="1" applyProtection="1">
      <alignment horizontal="center"/>
      <protection hidden="1"/>
    </xf>
    <xf numFmtId="49" fontId="2" fillId="0" borderId="50" xfId="0" applyNumberFormat="1" applyFont="1" applyBorder="1" applyAlignment="1" applyProtection="1">
      <alignment horizontal="center"/>
      <protection hidden="1"/>
    </xf>
    <xf numFmtId="164" fontId="2" fillId="0" borderId="62" xfId="0" applyNumberFormat="1" applyFont="1" applyBorder="1" applyAlignment="1" applyProtection="1">
      <alignment horizontal="center"/>
      <protection hidden="1"/>
    </xf>
    <xf numFmtId="49" fontId="2" fillId="0" borderId="20" xfId="0" applyNumberFormat="1" applyFont="1" applyBorder="1" applyAlignment="1" applyProtection="1">
      <alignment horizontal="center"/>
      <protection hidden="1"/>
    </xf>
    <xf numFmtId="1" fontId="2" fillId="0" borderId="20" xfId="0" applyNumberFormat="1" applyFont="1" applyBorder="1" applyAlignment="1" applyProtection="1">
      <alignment horizontal="center"/>
      <protection hidden="1"/>
    </xf>
    <xf numFmtId="49" fontId="2" fillId="0" borderId="0" xfId="0" applyNumberFormat="1" applyFont="1" applyAlignment="1" applyProtection="1">
      <alignment horizontal="center"/>
      <protection hidden="1"/>
    </xf>
    <xf numFmtId="0" fontId="8" fillId="2" borderId="27"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1" fontId="8" fillId="2" borderId="8" xfId="0" applyNumberFormat="1"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33"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left" vertical="center" wrapText="1"/>
      <protection hidden="1"/>
    </xf>
    <xf numFmtId="1" fontId="8" fillId="2" borderId="9" xfId="0" applyNumberFormat="1" applyFont="1" applyFill="1" applyBorder="1" applyAlignment="1" applyProtection="1">
      <alignment horizontal="center" vertical="center"/>
      <protection hidden="1"/>
    </xf>
    <xf numFmtId="1" fontId="8" fillId="2" borderId="9" xfId="0" applyNumberFormat="1" applyFont="1" applyFill="1" applyBorder="1" applyAlignment="1" applyProtection="1">
      <alignment horizontal="center" vertical="center" wrapText="1"/>
      <protection hidden="1"/>
    </xf>
    <xf numFmtId="1" fontId="12" fillId="0" borderId="20" xfId="0" applyNumberFormat="1" applyFont="1" applyBorder="1" applyAlignment="1" applyProtection="1">
      <alignment horizontal="center" vertical="center"/>
      <protection hidden="1"/>
    </xf>
    <xf numFmtId="0" fontId="0" fillId="0" borderId="0" xfId="0" applyAlignment="1" applyProtection="1">
      <alignment vertical="center"/>
      <protection hidden="1"/>
    </xf>
    <xf numFmtId="1" fontId="11" fillId="5" borderId="36" xfId="0" applyNumberFormat="1" applyFont="1" applyFill="1" applyBorder="1" applyAlignment="1" applyProtection="1">
      <alignment horizontal="center" vertical="center"/>
      <protection hidden="1"/>
    </xf>
    <xf numFmtId="1" fontId="11" fillId="5" borderId="0" xfId="0" applyNumberFormat="1" applyFont="1" applyFill="1" applyAlignment="1" applyProtection="1">
      <alignment horizontal="center" vertical="center"/>
      <protection hidden="1"/>
    </xf>
    <xf numFmtId="1" fontId="13" fillId="5" borderId="0" xfId="0" applyNumberFormat="1" applyFont="1" applyFill="1" applyAlignment="1" applyProtection="1">
      <alignment horizontal="center" vertical="center"/>
      <protection hidden="1"/>
    </xf>
    <xf numFmtId="0" fontId="12" fillId="7" borderId="20" xfId="0" applyFont="1" applyFill="1" applyBorder="1" applyAlignment="1" applyProtection="1">
      <alignment horizontal="center" vertical="center"/>
      <protection hidden="1"/>
    </xf>
    <xf numFmtId="0" fontId="12" fillId="7" borderId="10" xfId="0" applyFont="1" applyFill="1" applyBorder="1" applyAlignment="1" applyProtection="1">
      <alignment horizontal="center" vertical="center"/>
      <protection hidden="1"/>
    </xf>
    <xf numFmtId="0" fontId="12" fillId="7" borderId="0" xfId="0" applyFont="1" applyFill="1" applyAlignment="1" applyProtection="1">
      <alignment horizontal="center" vertical="center"/>
      <protection hidden="1"/>
    </xf>
    <xf numFmtId="0" fontId="12" fillId="7" borderId="11" xfId="0" applyFont="1" applyFill="1" applyBorder="1" applyAlignment="1" applyProtection="1">
      <alignment horizontal="center" vertical="center"/>
      <protection hidden="1"/>
    </xf>
    <xf numFmtId="0" fontId="11" fillId="5" borderId="36" xfId="0" applyFont="1" applyFill="1" applyBorder="1" applyAlignment="1" applyProtection="1">
      <alignment horizontal="center" vertical="center"/>
      <protection hidden="1"/>
    </xf>
    <xf numFmtId="0" fontId="11" fillId="5" borderId="0" xfId="0" applyFont="1" applyFill="1" applyAlignment="1" applyProtection="1">
      <alignment horizontal="center" vertical="center"/>
      <protection hidden="1"/>
    </xf>
    <xf numFmtId="0" fontId="13" fillId="5" borderId="0" xfId="0" applyFont="1" applyFill="1" applyAlignment="1" applyProtection="1">
      <alignment horizontal="center" vertical="center"/>
      <protection hidden="1"/>
    </xf>
    <xf numFmtId="0" fontId="10" fillId="0" borderId="5" xfId="0" applyFont="1" applyBorder="1" applyAlignment="1" applyProtection="1">
      <alignment horizontal="center" vertical="center"/>
      <protection hidden="1"/>
    </xf>
    <xf numFmtId="1" fontId="13" fillId="0" borderId="0" xfId="0" applyNumberFormat="1" applyFont="1" applyAlignment="1" applyProtection="1">
      <alignment horizontal="center" vertical="center"/>
      <protection hidden="1"/>
    </xf>
    <xf numFmtId="0" fontId="12" fillId="7" borderId="16" xfId="0" applyFont="1" applyFill="1" applyBorder="1" applyAlignment="1" applyProtection="1">
      <alignment horizontal="center" vertical="center"/>
      <protection hidden="1"/>
    </xf>
    <xf numFmtId="0" fontId="12" fillId="7" borderId="24" xfId="0" applyFont="1" applyFill="1" applyBorder="1" applyAlignment="1" applyProtection="1">
      <alignment horizontal="center" vertical="center"/>
      <protection hidden="1"/>
    </xf>
    <xf numFmtId="1" fontId="10" fillId="0" borderId="36" xfId="0" applyNumberFormat="1" applyFont="1" applyBorder="1" applyAlignment="1" applyProtection="1">
      <alignment horizontal="center" vertical="center"/>
      <protection hidden="1"/>
    </xf>
    <xf numFmtId="1" fontId="10" fillId="0" borderId="0" xfId="0" applyNumberFormat="1" applyFont="1" applyAlignment="1" applyProtection="1">
      <alignment horizontal="center" vertical="center"/>
      <protection hidden="1"/>
    </xf>
    <xf numFmtId="1" fontId="12" fillId="0" borderId="0" xfId="0" applyNumberFormat="1" applyFont="1" applyAlignment="1" applyProtection="1">
      <alignment horizontal="center" vertical="center"/>
      <protection hidden="1"/>
    </xf>
    <xf numFmtId="1" fontId="11" fillId="0" borderId="36" xfId="0" applyNumberFormat="1" applyFont="1" applyBorder="1" applyAlignment="1" applyProtection="1">
      <alignment horizontal="center" vertical="center"/>
      <protection hidden="1"/>
    </xf>
    <xf numFmtId="1" fontId="11" fillId="0" borderId="0" xfId="0" applyNumberFormat="1" applyFont="1" applyAlignment="1" applyProtection="1">
      <alignment horizontal="center" vertical="center"/>
      <protection hidden="1"/>
    </xf>
    <xf numFmtId="0" fontId="11" fillId="0" borderId="3" xfId="0" applyFont="1" applyBorder="1" applyAlignment="1" applyProtection="1">
      <alignment vertical="center" wrapText="1"/>
      <protection hidden="1"/>
    </xf>
    <xf numFmtId="0" fontId="11" fillId="0" borderId="36"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14" fillId="0" borderId="0" xfId="0" applyFont="1" applyAlignment="1" applyProtection="1">
      <alignment vertical="center"/>
      <protection hidden="1"/>
    </xf>
    <xf numFmtId="0" fontId="14" fillId="0" borderId="0" xfId="0" applyFont="1" applyProtection="1">
      <protection hidden="1"/>
    </xf>
    <xf numFmtId="0" fontId="11" fillId="9" borderId="2" xfId="0" applyFont="1" applyFill="1" applyBorder="1" applyAlignment="1" applyProtection="1">
      <alignment vertical="center" wrapText="1"/>
      <protection hidden="1"/>
    </xf>
    <xf numFmtId="0" fontId="11" fillId="0" borderId="5" xfId="0" applyFont="1" applyBorder="1" applyAlignment="1" applyProtection="1">
      <alignment vertical="center" wrapText="1"/>
      <protection hidden="1"/>
    </xf>
    <xf numFmtId="0" fontId="11" fillId="2" borderId="56" xfId="0" applyFont="1" applyFill="1" applyBorder="1" applyAlignment="1" applyProtection="1">
      <alignment horizontal="center" vertical="center"/>
      <protection hidden="1"/>
    </xf>
    <xf numFmtId="0" fontId="11" fillId="2" borderId="45" xfId="0" applyFont="1" applyFill="1" applyBorder="1" applyAlignment="1" applyProtection="1">
      <alignment horizontal="center" vertical="center"/>
      <protection hidden="1"/>
    </xf>
    <xf numFmtId="0" fontId="23" fillId="7" borderId="1" xfId="0" applyFont="1" applyFill="1" applyBorder="1" applyAlignment="1" applyProtection="1">
      <alignment horizontal="center" vertical="center"/>
      <protection hidden="1"/>
    </xf>
    <xf numFmtId="0" fontId="12" fillId="7" borderId="25" xfId="0" applyFont="1" applyFill="1" applyBorder="1" applyAlignment="1" applyProtection="1">
      <alignment horizontal="center" vertical="center"/>
      <protection hidden="1"/>
    </xf>
    <xf numFmtId="0" fontId="11" fillId="9" borderId="3" xfId="0" applyFont="1" applyFill="1" applyBorder="1" applyAlignment="1" applyProtection="1">
      <alignment horizontal="left" vertical="center" wrapText="1"/>
      <protection hidden="1"/>
    </xf>
    <xf numFmtId="0" fontId="23" fillId="7" borderId="16" xfId="0" applyFont="1" applyFill="1" applyBorder="1" applyAlignment="1" applyProtection="1">
      <alignment horizontal="center" vertical="center"/>
      <protection hidden="1"/>
    </xf>
    <xf numFmtId="0" fontId="11" fillId="0" borderId="31"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12" fillId="7" borderId="56" xfId="0" applyFont="1" applyFill="1" applyBorder="1" applyAlignment="1" applyProtection="1">
      <alignment horizontal="center" vertical="center"/>
      <protection hidden="1"/>
    </xf>
    <xf numFmtId="0" fontId="12" fillId="7" borderId="36" xfId="0" applyFont="1" applyFill="1" applyBorder="1" applyAlignment="1" applyProtection="1">
      <alignment horizontal="center" vertical="center"/>
      <protection hidden="1"/>
    </xf>
    <xf numFmtId="1" fontId="11" fillId="7" borderId="19" xfId="0" applyNumberFormat="1" applyFont="1" applyFill="1" applyBorder="1" applyAlignment="1" applyProtection="1">
      <alignment horizontal="center" vertical="center"/>
      <protection hidden="1"/>
    </xf>
    <xf numFmtId="1" fontId="11" fillId="7" borderId="7" xfId="0" applyNumberFormat="1" applyFont="1" applyFill="1" applyBorder="1" applyAlignment="1" applyProtection="1">
      <alignment horizontal="center" vertical="center"/>
      <protection hidden="1"/>
    </xf>
    <xf numFmtId="0" fontId="16" fillId="0" borderId="38" xfId="0" applyFont="1" applyBorder="1" applyAlignment="1">
      <alignment vertical="top" wrapText="1"/>
    </xf>
    <xf numFmtId="0" fontId="11" fillId="0" borderId="57" xfId="0" applyFont="1" applyBorder="1" applyAlignment="1" applyProtection="1">
      <alignment horizontal="center" vertical="center" wrapText="1"/>
      <protection hidden="1"/>
    </xf>
    <xf numFmtId="0" fontId="14" fillId="0" borderId="38" xfId="0" applyFont="1" applyBorder="1" applyAlignment="1">
      <alignment vertical="top" wrapText="1"/>
    </xf>
    <xf numFmtId="0" fontId="31" fillId="0" borderId="38" xfId="0" applyFont="1" applyBorder="1" applyAlignment="1">
      <alignment vertical="top" wrapText="1"/>
    </xf>
    <xf numFmtId="0" fontId="21" fillId="0" borderId="38" xfId="0" applyFont="1" applyBorder="1" applyAlignment="1">
      <alignment vertical="top" wrapText="1"/>
    </xf>
    <xf numFmtId="0" fontId="17" fillId="15" borderId="38" xfId="0" applyFont="1" applyFill="1" applyBorder="1" applyAlignment="1">
      <alignment vertical="top" wrapText="1"/>
    </xf>
    <xf numFmtId="0" fontId="14" fillId="4" borderId="38" xfId="0" applyFont="1" applyFill="1" applyBorder="1" applyAlignment="1">
      <alignment vertical="top" wrapText="1"/>
    </xf>
    <xf numFmtId="0" fontId="21" fillId="9" borderId="38" xfId="0" applyFont="1" applyFill="1" applyBorder="1" applyAlignment="1">
      <alignment vertical="top" wrapText="1"/>
    </xf>
    <xf numFmtId="0" fontId="14" fillId="10" borderId="38" xfId="0" applyFont="1" applyFill="1" applyBorder="1" applyAlignment="1">
      <alignment vertical="top" wrapText="1"/>
    </xf>
    <xf numFmtId="0" fontId="19" fillId="0" borderId="38" xfId="0" applyFont="1" applyBorder="1" applyAlignment="1">
      <alignment vertical="top" wrapText="1"/>
    </xf>
    <xf numFmtId="0" fontId="14" fillId="0" borderId="39" xfId="0" applyFont="1" applyBorder="1" applyAlignment="1">
      <alignment vertical="top" wrapText="1"/>
    </xf>
    <xf numFmtId="0" fontId="11" fillId="0" borderId="36" xfId="0" applyFont="1" applyBorder="1" applyAlignment="1" applyProtection="1">
      <alignment horizontal="center" vertical="center"/>
      <protection locked="0"/>
    </xf>
    <xf numFmtId="0" fontId="11" fillId="9" borderId="4" xfId="0" applyFont="1" applyFill="1" applyBorder="1" applyAlignment="1" applyProtection="1">
      <alignment horizontal="right" vertical="center" wrapText="1"/>
      <protection hidden="1"/>
    </xf>
    <xf numFmtId="1" fontId="11" fillId="0" borderId="4" xfId="0" applyNumberFormat="1" applyFont="1" applyBorder="1" applyAlignment="1" applyProtection="1">
      <alignment horizontal="center" vertical="center"/>
      <protection locked="0"/>
    </xf>
    <xf numFmtId="0" fontId="11" fillId="0" borderId="45"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1" fontId="13" fillId="0" borderId="1" xfId="0" applyNumberFormat="1" applyFont="1" applyBorder="1" applyAlignment="1" applyProtection="1">
      <alignment horizontal="center" vertical="center"/>
      <protection hidden="1"/>
    </xf>
    <xf numFmtId="0" fontId="11" fillId="0" borderId="2" xfId="0" applyFont="1" applyBorder="1" applyAlignment="1" applyProtection="1">
      <alignment vertical="center" wrapText="1"/>
      <protection hidden="1"/>
    </xf>
    <xf numFmtId="0" fontId="11" fillId="0" borderId="48"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1" fontId="13" fillId="0" borderId="15"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1" fontId="13" fillId="0" borderId="40" xfId="0" applyNumberFormat="1"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1" fontId="13" fillId="0" borderId="0" xfId="0" applyNumberFormat="1" applyFont="1" applyAlignment="1" applyProtection="1">
      <alignment horizontal="center" vertical="center"/>
      <protection locked="0"/>
    </xf>
    <xf numFmtId="1" fontId="11" fillId="9" borderId="4" xfId="0" applyNumberFormat="1" applyFont="1" applyFill="1" applyBorder="1" applyAlignment="1" applyProtection="1">
      <alignment horizontal="center" vertical="center"/>
      <protection locked="0"/>
    </xf>
    <xf numFmtId="0" fontId="11" fillId="0" borderId="48" xfId="0" applyFont="1" applyBorder="1" applyAlignment="1" applyProtection="1">
      <alignment horizontal="center" vertical="center"/>
      <protection hidden="1"/>
    </xf>
    <xf numFmtId="0" fontId="11" fillId="0" borderId="15" xfId="0" applyFont="1" applyBorder="1" applyAlignment="1" applyProtection="1">
      <alignment horizontal="center" vertical="center"/>
      <protection hidden="1"/>
    </xf>
    <xf numFmtId="1" fontId="13" fillId="0" borderId="15" xfId="0" applyNumberFormat="1" applyFont="1" applyBorder="1" applyAlignment="1" applyProtection="1">
      <alignment horizontal="center" vertical="center"/>
      <protection hidden="1"/>
    </xf>
    <xf numFmtId="0" fontId="12" fillId="7" borderId="2" xfId="0" applyFont="1" applyFill="1" applyBorder="1" applyAlignment="1" applyProtection="1">
      <alignment horizontal="center" vertical="center"/>
      <protection locked="0"/>
    </xf>
    <xf numFmtId="0" fontId="12" fillId="7" borderId="2" xfId="0" applyFont="1" applyFill="1" applyBorder="1" applyAlignment="1" applyProtection="1">
      <alignment horizontal="center" vertical="center"/>
      <protection hidden="1"/>
    </xf>
    <xf numFmtId="0" fontId="12" fillId="7" borderId="6" xfId="0" applyFont="1" applyFill="1" applyBorder="1" applyAlignment="1" applyProtection="1">
      <alignment horizontal="center" vertical="center"/>
      <protection hidden="1"/>
    </xf>
    <xf numFmtId="1" fontId="12" fillId="0" borderId="0" xfId="0" applyNumberFormat="1" applyFont="1" applyAlignment="1" applyProtection="1">
      <alignment horizontal="center" vertical="center"/>
      <protection locked="0"/>
    </xf>
    <xf numFmtId="1" fontId="13" fillId="7" borderId="1" xfId="0" applyNumberFormat="1" applyFont="1" applyFill="1" applyBorder="1" applyAlignment="1" applyProtection="1">
      <alignment horizontal="center" vertical="center" wrapText="1"/>
      <protection hidden="1"/>
    </xf>
    <xf numFmtId="0" fontId="12" fillId="7" borderId="2" xfId="0" applyFont="1" applyFill="1" applyBorder="1" applyAlignment="1" applyProtection="1">
      <alignment horizontal="left" vertical="top"/>
      <protection locked="0"/>
    </xf>
    <xf numFmtId="0" fontId="12" fillId="7" borderId="6" xfId="0" applyFont="1" applyFill="1" applyBorder="1" applyAlignment="1" applyProtection="1">
      <alignment horizontal="left" vertical="top"/>
      <protection locked="0"/>
    </xf>
    <xf numFmtId="0" fontId="12" fillId="7" borderId="12" xfId="0" applyFont="1" applyFill="1" applyBorder="1" applyAlignment="1" applyProtection="1">
      <alignment horizontal="center" vertical="center"/>
      <protection hidden="1"/>
    </xf>
    <xf numFmtId="0" fontId="12" fillId="7" borderId="14" xfId="0" applyFont="1" applyFill="1" applyBorder="1" applyAlignment="1" applyProtection="1">
      <alignment horizontal="center" vertical="center"/>
      <protection hidden="1"/>
    </xf>
    <xf numFmtId="0" fontId="12" fillId="7" borderId="39" xfId="0" applyFont="1" applyFill="1" applyBorder="1" applyAlignment="1" applyProtection="1">
      <alignment horizontal="left" vertical="top"/>
      <protection locked="0"/>
    </xf>
    <xf numFmtId="0" fontId="11" fillId="5" borderId="3" xfId="0" applyFont="1" applyFill="1" applyBorder="1" applyAlignment="1" applyProtection="1">
      <alignment horizontal="center" vertical="center" wrapText="1"/>
      <protection hidden="1"/>
    </xf>
    <xf numFmtId="0" fontId="10" fillId="5" borderId="3" xfId="0" applyFont="1" applyFill="1" applyBorder="1" applyAlignment="1" applyProtection="1">
      <alignment horizontal="center" vertical="center"/>
      <protection hidden="1"/>
    </xf>
    <xf numFmtId="0" fontId="0" fillId="0" borderId="0" xfId="0" applyAlignment="1">
      <alignment horizontal="left"/>
    </xf>
    <xf numFmtId="0" fontId="0" fillId="0" borderId="0" xfId="0" applyAlignment="1">
      <alignment horizontal="center" vertical="center"/>
    </xf>
    <xf numFmtId="0" fontId="0" fillId="16" borderId="0" xfId="0" applyFill="1" applyAlignment="1" applyProtection="1">
      <alignment horizontal="center" vertical="center"/>
      <protection hidden="1"/>
    </xf>
    <xf numFmtId="0" fontId="0" fillId="17" borderId="0" xfId="0" applyFill="1" applyAlignment="1" applyProtection="1">
      <alignment horizontal="center" vertical="center"/>
      <protection hidden="1"/>
    </xf>
    <xf numFmtId="0" fontId="0" fillId="18" borderId="0" xfId="0" applyFill="1" applyAlignment="1" applyProtection="1">
      <alignment horizontal="center" vertical="center"/>
      <protection hidden="1"/>
    </xf>
    <xf numFmtId="0" fontId="11" fillId="5" borderId="4" xfId="0" applyFont="1" applyFill="1" applyBorder="1" applyAlignment="1" applyProtection="1">
      <alignment horizontal="center" vertical="center"/>
      <protection locked="0"/>
    </xf>
    <xf numFmtId="0" fontId="2" fillId="0" borderId="31" xfId="0" applyFont="1" applyBorder="1" applyAlignment="1" applyProtection="1">
      <alignment horizontal="center"/>
      <protection hidden="1"/>
    </xf>
    <xf numFmtId="49" fontId="2" fillId="0" borderId="31" xfId="0" applyNumberFormat="1" applyFont="1" applyBorder="1" applyAlignment="1" applyProtection="1">
      <alignment horizontal="center"/>
      <protection hidden="1"/>
    </xf>
    <xf numFmtId="164" fontId="2" fillId="0" borderId="2" xfId="0" applyNumberFormat="1" applyFont="1" applyBorder="1" applyAlignment="1" applyProtection="1">
      <alignment horizontal="center"/>
      <protection hidden="1"/>
    </xf>
    <xf numFmtId="0" fontId="23" fillId="7" borderId="0" xfId="0" applyFont="1" applyFill="1" applyAlignment="1" applyProtection="1">
      <alignment horizontal="center" vertical="center"/>
      <protection hidden="1"/>
    </xf>
    <xf numFmtId="0" fontId="11" fillId="5" borderId="50" xfId="0" applyFont="1" applyFill="1" applyBorder="1" applyAlignment="1" applyProtection="1">
      <alignment horizontal="center" vertical="center"/>
      <protection locked="0"/>
    </xf>
    <xf numFmtId="0" fontId="11" fillId="5" borderId="42" xfId="0" applyFont="1" applyFill="1" applyBorder="1" applyAlignment="1" applyProtection="1">
      <alignment horizontal="center" vertical="center"/>
      <protection hidden="1"/>
    </xf>
    <xf numFmtId="0" fontId="11" fillId="5" borderId="17" xfId="0" applyFont="1" applyFill="1" applyBorder="1" applyAlignment="1" applyProtection="1">
      <alignment horizontal="center" vertical="center"/>
      <protection hidden="1"/>
    </xf>
    <xf numFmtId="0" fontId="13" fillId="5" borderId="17"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wrapText="1"/>
      <protection hidden="1"/>
    </xf>
    <xf numFmtId="0" fontId="10" fillId="5" borderId="8" xfId="0" applyFont="1" applyFill="1" applyBorder="1" applyAlignment="1" applyProtection="1">
      <alignment horizontal="center" vertical="center"/>
      <protection hidden="1"/>
    </xf>
    <xf numFmtId="0" fontId="11" fillId="0" borderId="8" xfId="0" applyFont="1" applyBorder="1" applyAlignment="1" applyProtection="1">
      <alignment horizontal="center" vertical="center"/>
      <protection locked="0"/>
    </xf>
    <xf numFmtId="1" fontId="11" fillId="0" borderId="50" xfId="0" applyNumberFormat="1" applyFont="1" applyBorder="1" applyAlignment="1" applyProtection="1">
      <alignment horizontal="center" vertical="center"/>
      <protection locked="0"/>
    </xf>
    <xf numFmtId="1" fontId="11" fillId="0" borderId="42" xfId="0" applyNumberFormat="1" applyFont="1" applyBorder="1" applyAlignment="1" applyProtection="1">
      <alignment horizontal="center" vertical="center"/>
      <protection hidden="1"/>
    </xf>
    <xf numFmtId="1" fontId="11" fillId="0" borderId="17" xfId="0" applyNumberFormat="1" applyFont="1" applyBorder="1" applyAlignment="1" applyProtection="1">
      <alignment horizontal="center" vertical="center"/>
      <protection hidden="1"/>
    </xf>
    <xf numFmtId="1" fontId="13" fillId="0" borderId="17" xfId="0" applyNumberFormat="1" applyFont="1" applyBorder="1" applyAlignment="1" applyProtection="1">
      <alignment horizontal="center" vertical="center"/>
      <protection hidden="1"/>
    </xf>
    <xf numFmtId="0" fontId="12" fillId="7" borderId="17" xfId="0" applyFont="1" applyFill="1" applyBorder="1" applyAlignment="1" applyProtection="1">
      <alignment horizontal="center" vertical="center"/>
      <protection hidden="1"/>
    </xf>
    <xf numFmtId="0" fontId="32" fillId="7" borderId="49" xfId="0" applyFont="1" applyFill="1" applyBorder="1" applyAlignment="1" applyProtection="1">
      <alignment horizontal="center" vertical="center"/>
      <protection locked="0" hidden="1"/>
    </xf>
    <xf numFmtId="0" fontId="23" fillId="7" borderId="23" xfId="0" applyFont="1" applyFill="1" applyBorder="1" applyAlignment="1" applyProtection="1">
      <alignment horizontal="center" vertical="center"/>
      <protection hidden="1"/>
    </xf>
    <xf numFmtId="0" fontId="11" fillId="5" borderId="2" xfId="0" applyFont="1" applyFill="1" applyBorder="1" applyAlignment="1" applyProtection="1">
      <alignment vertical="center" wrapText="1"/>
      <protection hidden="1"/>
    </xf>
    <xf numFmtId="0" fontId="11" fillId="0" borderId="45" xfId="0" applyFont="1" applyBorder="1" applyAlignment="1" applyProtection="1">
      <alignment horizontal="center" vertical="center"/>
      <protection locked="0" hidden="1"/>
    </xf>
    <xf numFmtId="1" fontId="10" fillId="0" borderId="48" xfId="0" applyNumberFormat="1" applyFont="1" applyBorder="1" applyAlignment="1" applyProtection="1">
      <alignment horizontal="center" vertical="center"/>
      <protection locked="0" hidden="1"/>
    </xf>
    <xf numFmtId="1" fontId="11" fillId="0" borderId="48" xfId="0" applyNumberFormat="1" applyFont="1" applyBorder="1" applyAlignment="1" applyProtection="1">
      <alignment horizontal="center" vertical="center"/>
      <protection locked="0" hidden="1"/>
    </xf>
    <xf numFmtId="1" fontId="11" fillId="0" borderId="4" xfId="0" applyNumberFormat="1" applyFont="1" applyBorder="1" applyAlignment="1" applyProtection="1">
      <alignment horizontal="center" vertical="center"/>
      <protection locked="0" hidden="1"/>
    </xf>
    <xf numFmtId="1" fontId="10" fillId="9" borderId="48" xfId="0" applyNumberFormat="1" applyFont="1" applyFill="1" applyBorder="1" applyAlignment="1" applyProtection="1">
      <alignment horizontal="center" vertical="center"/>
      <protection locked="0"/>
    </xf>
    <xf numFmtId="0" fontId="11" fillId="0" borderId="58" xfId="0"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0" fontId="11" fillId="0" borderId="8" xfId="0" applyFont="1" applyBorder="1" applyAlignment="1" applyProtection="1">
      <alignment vertical="center" wrapText="1"/>
      <protection hidden="1"/>
    </xf>
    <xf numFmtId="0" fontId="0" fillId="19"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49" fontId="13" fillId="0" borderId="0" xfId="0" applyNumberFormat="1" applyFont="1" applyAlignment="1" applyProtection="1">
      <alignment horizontal="center" wrapText="1"/>
      <protection locked="0"/>
    </xf>
    <xf numFmtId="0" fontId="14" fillId="0" borderId="17" xfId="0" applyFont="1" applyBorder="1" applyProtection="1">
      <protection hidden="1"/>
    </xf>
    <xf numFmtId="0" fontId="14" fillId="0" borderId="0" xfId="0" applyFont="1" applyAlignment="1" applyProtection="1">
      <alignment horizontal="center" vertical="center"/>
      <protection hidden="1"/>
    </xf>
    <xf numFmtId="0" fontId="11" fillId="0" borderId="59" xfId="0" applyFont="1" applyBorder="1" applyAlignment="1" applyProtection="1">
      <alignment horizontal="center" vertical="center"/>
      <protection hidden="1"/>
    </xf>
    <xf numFmtId="0" fontId="11" fillId="0" borderId="20" xfId="0" applyFont="1" applyBorder="1" applyAlignment="1" applyProtection="1">
      <alignment horizontal="center" vertical="center"/>
      <protection hidden="1"/>
    </xf>
    <xf numFmtId="0" fontId="14" fillId="7" borderId="17" xfId="0" applyFont="1" applyFill="1" applyBorder="1" applyProtection="1">
      <protection hidden="1"/>
    </xf>
    <xf numFmtId="0" fontId="14" fillId="7" borderId="0" xfId="0" applyFont="1" applyFill="1" applyProtection="1">
      <protection hidden="1"/>
    </xf>
    <xf numFmtId="0" fontId="11" fillId="0" borderId="42" xfId="0" applyFont="1" applyBorder="1" applyAlignment="1" applyProtection="1">
      <alignment horizontal="center" vertical="center"/>
      <protection hidden="1"/>
    </xf>
    <xf numFmtId="0" fontId="11" fillId="0" borderId="17" xfId="0" applyFont="1" applyBorder="1" applyAlignment="1" applyProtection="1">
      <alignment horizontal="center" vertical="center"/>
      <protection hidden="1"/>
    </xf>
    <xf numFmtId="0" fontId="11" fillId="0" borderId="5" xfId="0" applyFont="1" applyBorder="1" applyAlignment="1" applyProtection="1">
      <alignment horizontal="center" vertical="center"/>
      <protection locked="0" hidden="1"/>
    </xf>
    <xf numFmtId="0" fontId="11" fillId="9" borderId="2" xfId="0" applyFont="1" applyFill="1" applyBorder="1" applyAlignment="1" applyProtection="1">
      <alignment horizontal="center" vertical="center"/>
      <protection locked="0" hidden="1"/>
    </xf>
    <xf numFmtId="0" fontId="14" fillId="7" borderId="15" xfId="0" applyFont="1" applyFill="1" applyBorder="1" applyProtection="1">
      <protection hidden="1"/>
    </xf>
    <xf numFmtId="0" fontId="14" fillId="7" borderId="49" xfId="0" applyFont="1" applyFill="1" applyBorder="1" applyProtection="1">
      <protection hidden="1"/>
    </xf>
    <xf numFmtId="0" fontId="11" fillId="9" borderId="2" xfId="0" applyFont="1" applyFill="1" applyBorder="1" applyAlignment="1" applyProtection="1">
      <alignment horizontal="center" vertical="center" wrapText="1"/>
      <protection locked="0" hidden="1"/>
    </xf>
    <xf numFmtId="0" fontId="11" fillId="9" borderId="4" xfId="0" applyFont="1" applyFill="1" applyBorder="1" applyAlignment="1" applyProtection="1">
      <alignment horizontal="center" vertical="center"/>
      <protection locked="0" hidden="1"/>
    </xf>
    <xf numFmtId="0" fontId="13" fillId="0" borderId="0" xfId="0" applyFont="1" applyAlignment="1" applyProtection="1">
      <alignment horizontal="left" vertical="center" wrapText="1"/>
      <protection hidden="1"/>
    </xf>
    <xf numFmtId="0" fontId="22" fillId="0" borderId="0" xfId="0" applyFont="1" applyAlignment="1" applyProtection="1">
      <alignment horizontal="right"/>
      <protection hidden="1"/>
    </xf>
    <xf numFmtId="1" fontId="17" fillId="0" borderId="0" xfId="0" applyNumberFormat="1" applyFont="1" applyAlignment="1" applyProtection="1">
      <alignment horizontal="right"/>
      <protection hidden="1"/>
    </xf>
    <xf numFmtId="0" fontId="17" fillId="0" borderId="0" xfId="0" applyFont="1" applyAlignment="1" applyProtection="1">
      <alignment horizontal="right"/>
      <protection hidden="1"/>
    </xf>
    <xf numFmtId="166" fontId="28" fillId="0" borderId="0" xfId="0" applyNumberFormat="1" applyFont="1" applyAlignment="1" applyProtection="1">
      <alignment horizontal="right" vertical="center"/>
      <protection hidden="1"/>
    </xf>
    <xf numFmtId="0" fontId="28" fillId="0" borderId="0" xfId="0" applyFont="1" applyAlignment="1" applyProtection="1">
      <alignment horizontal="right" vertical="center"/>
      <protection hidden="1"/>
    </xf>
    <xf numFmtId="1" fontId="35" fillId="0" borderId="0" xfId="0" applyNumberFormat="1" applyFont="1" applyProtection="1">
      <protection hidden="1"/>
    </xf>
    <xf numFmtId="0" fontId="37" fillId="0" borderId="0" xfId="0" applyFont="1" applyAlignment="1" applyProtection="1">
      <alignment horizontal="left" vertical="center"/>
      <protection hidden="1"/>
    </xf>
    <xf numFmtId="0" fontId="0" fillId="0" borderId="0" xfId="0" applyAlignment="1">
      <alignment vertical="center"/>
    </xf>
    <xf numFmtId="1" fontId="13" fillId="0" borderId="42" xfId="0" applyNumberFormat="1" applyFont="1" applyBorder="1" applyAlignment="1" applyProtection="1">
      <alignment horizontal="center" vertical="center"/>
      <protection hidden="1"/>
    </xf>
    <xf numFmtId="0" fontId="11" fillId="11" borderId="43" xfId="0" applyFont="1" applyFill="1" applyBorder="1" applyAlignment="1" applyProtection="1">
      <alignment horizontal="center" vertical="center"/>
      <protection locked="0" hidden="1"/>
    </xf>
    <xf numFmtId="0" fontId="11" fillId="11" borderId="40" xfId="0" applyFont="1" applyFill="1" applyBorder="1" applyAlignment="1" applyProtection="1">
      <alignment horizontal="center" vertical="center"/>
      <protection locked="0" hidden="1"/>
    </xf>
    <xf numFmtId="0" fontId="11" fillId="11" borderId="36" xfId="0" applyFont="1" applyFill="1" applyBorder="1" applyAlignment="1" applyProtection="1">
      <alignment horizontal="center" vertical="center"/>
      <protection locked="0" hidden="1"/>
    </xf>
    <xf numFmtId="0" fontId="11" fillId="11" borderId="0" xfId="0" applyFont="1" applyFill="1" applyAlignment="1" applyProtection="1">
      <alignment horizontal="center" vertical="center"/>
      <protection locked="0" hidden="1"/>
    </xf>
    <xf numFmtId="0" fontId="11" fillId="11" borderId="45" xfId="0" applyFont="1" applyFill="1" applyBorder="1" applyAlignment="1" applyProtection="1">
      <alignment horizontal="center" vertical="center"/>
      <protection locked="0" hidden="1"/>
    </xf>
    <xf numFmtId="0" fontId="11" fillId="11" borderId="1" xfId="0" applyFont="1" applyFill="1" applyBorder="1" applyAlignment="1" applyProtection="1">
      <alignment horizontal="center" vertical="center"/>
      <protection locked="0" hidden="1"/>
    </xf>
    <xf numFmtId="0" fontId="11" fillId="7" borderId="40" xfId="0" applyFont="1" applyFill="1" applyBorder="1" applyAlignment="1" applyProtection="1">
      <alignment horizontal="center" vertical="center" wrapText="1"/>
      <protection hidden="1"/>
    </xf>
    <xf numFmtId="0" fontId="11" fillId="7" borderId="44" xfId="0" applyFont="1" applyFill="1" applyBorder="1" applyAlignment="1" applyProtection="1">
      <alignment horizontal="center" vertical="center" wrapText="1"/>
      <protection hidden="1"/>
    </xf>
    <xf numFmtId="1" fontId="11" fillId="8" borderId="6" xfId="0" applyNumberFormat="1" applyFont="1" applyFill="1" applyBorder="1" applyAlignment="1" applyProtection="1">
      <alignment horizontal="center" vertical="center"/>
      <protection hidden="1"/>
    </xf>
    <xf numFmtId="1" fontId="11" fillId="8" borderId="3" xfId="0" applyNumberFormat="1" applyFont="1" applyFill="1" applyBorder="1" applyAlignment="1" applyProtection="1">
      <alignment horizontal="center" vertical="center"/>
      <protection hidden="1"/>
    </xf>
    <xf numFmtId="164" fontId="11" fillId="2" borderId="5" xfId="0" applyNumberFormat="1" applyFont="1" applyFill="1" applyBorder="1" applyAlignment="1" applyProtection="1">
      <alignment horizontal="center" vertical="center"/>
      <protection hidden="1"/>
    </xf>
    <xf numFmtId="1" fontId="11" fillId="0" borderId="5" xfId="0" applyNumberFormat="1" applyFont="1" applyBorder="1" applyAlignment="1" applyProtection="1">
      <alignment horizontal="center" vertical="center"/>
      <protection hidden="1"/>
    </xf>
    <xf numFmtId="1" fontId="13" fillId="0" borderId="5" xfId="0" applyNumberFormat="1" applyFont="1" applyBorder="1" applyAlignment="1" applyProtection="1">
      <alignment horizontal="center" vertical="center"/>
      <protection hidden="1"/>
    </xf>
    <xf numFmtId="0" fontId="14" fillId="0" borderId="0" xfId="0" applyFont="1" applyProtection="1">
      <protection locked="0"/>
    </xf>
    <xf numFmtId="0" fontId="11" fillId="7" borderId="2" xfId="0" applyFont="1" applyFill="1" applyBorder="1" applyAlignment="1" applyProtection="1">
      <alignment horizontal="center" vertical="center" wrapText="1"/>
      <protection hidden="1"/>
    </xf>
    <xf numFmtId="1" fontId="11" fillId="8" borderId="48" xfId="0" applyNumberFormat="1" applyFont="1" applyFill="1" applyBorder="1" applyAlignment="1" applyProtection="1">
      <alignment horizontal="center" vertical="center"/>
      <protection hidden="1"/>
    </xf>
    <xf numFmtId="0" fontId="11" fillId="7" borderId="4" xfId="0" applyFont="1" applyFill="1" applyBorder="1" applyAlignment="1" applyProtection="1">
      <alignment horizontal="center" vertical="center" wrapText="1"/>
      <protection hidden="1"/>
    </xf>
    <xf numFmtId="1" fontId="11" fillId="8" borderId="50" xfId="0" applyNumberFormat="1" applyFont="1" applyFill="1" applyBorder="1" applyAlignment="1" applyProtection="1">
      <alignment horizontal="center" vertical="center"/>
      <protection hidden="1"/>
    </xf>
    <xf numFmtId="0" fontId="11" fillId="7" borderId="54" xfId="0" applyFont="1" applyFill="1" applyBorder="1" applyAlignment="1" applyProtection="1">
      <alignment horizontal="center" vertical="center" wrapText="1"/>
      <protection hidden="1"/>
    </xf>
    <xf numFmtId="0" fontId="14" fillId="0" borderId="1" xfId="0" applyFont="1" applyBorder="1" applyProtection="1">
      <protection hidden="1"/>
    </xf>
    <xf numFmtId="164" fontId="0" fillId="0" borderId="0" xfId="0" applyNumberFormat="1"/>
    <xf numFmtId="164" fontId="2" fillId="0" borderId="0" xfId="0" applyNumberFormat="1" applyFont="1" applyAlignment="1" applyProtection="1">
      <alignment horizontal="center"/>
      <protection hidden="1"/>
    </xf>
    <xf numFmtId="1" fontId="11" fillId="0" borderId="2" xfId="0" applyNumberFormat="1" applyFont="1" applyBorder="1" applyAlignment="1" applyProtection="1">
      <alignment horizontal="center" vertical="center"/>
      <protection hidden="1"/>
    </xf>
    <xf numFmtId="1" fontId="13" fillId="0" borderId="48" xfId="0" applyNumberFormat="1" applyFont="1" applyBorder="1" applyAlignment="1" applyProtection="1">
      <alignment horizontal="center" vertical="center"/>
      <protection hidden="1"/>
    </xf>
    <xf numFmtId="0" fontId="11" fillId="9" borderId="6" xfId="0" applyFont="1" applyFill="1" applyBorder="1" applyAlignment="1" applyProtection="1">
      <alignment horizontal="center" vertical="center"/>
      <protection locked="0" hidden="1"/>
    </xf>
    <xf numFmtId="164" fontId="11" fillId="2" borderId="8" xfId="0" applyNumberFormat="1" applyFont="1" applyFill="1" applyBorder="1" applyAlignment="1" applyProtection="1">
      <alignment horizontal="center" vertical="center"/>
      <protection hidden="1"/>
    </xf>
    <xf numFmtId="1" fontId="11" fillId="0" borderId="8" xfId="0" applyNumberFormat="1" applyFont="1" applyBorder="1" applyAlignment="1" applyProtection="1">
      <alignment horizontal="center" vertical="center"/>
      <protection hidden="1"/>
    </xf>
    <xf numFmtId="0" fontId="11" fillId="0" borderId="56" xfId="0" applyFont="1" applyBorder="1" applyAlignment="1" applyProtection="1">
      <alignment horizontal="center" vertical="center"/>
      <protection locked="0" hidden="1"/>
    </xf>
    <xf numFmtId="0" fontId="11" fillId="9" borderId="48" xfId="0" applyFont="1" applyFill="1" applyBorder="1" applyAlignment="1" applyProtection="1">
      <alignment horizontal="center" vertical="center"/>
      <protection locked="0" hidden="1"/>
    </xf>
    <xf numFmtId="0" fontId="11" fillId="9" borderId="48" xfId="0" applyFont="1" applyFill="1" applyBorder="1" applyAlignment="1" applyProtection="1">
      <alignment horizontal="center" vertical="center" wrapText="1"/>
      <protection locked="0" hidden="1"/>
    </xf>
    <xf numFmtId="0" fontId="11" fillId="9" borderId="50" xfId="0" applyFont="1" applyFill="1" applyBorder="1" applyAlignment="1" applyProtection="1">
      <alignment horizontal="center" vertical="center"/>
      <protection locked="0" hidden="1"/>
    </xf>
    <xf numFmtId="0" fontId="11" fillId="9" borderId="43" xfId="0" applyFont="1" applyFill="1" applyBorder="1" applyAlignment="1" applyProtection="1">
      <alignment horizontal="center" vertical="center"/>
      <protection locked="0" hidden="1"/>
    </xf>
    <xf numFmtId="165" fontId="11" fillId="5" borderId="8" xfId="0" applyNumberFormat="1" applyFont="1" applyFill="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1" fontId="11" fillId="7" borderId="34" xfId="0" applyNumberFormat="1" applyFont="1" applyFill="1" applyBorder="1" applyAlignment="1" applyProtection="1">
      <alignment horizontal="center" vertical="center"/>
      <protection hidden="1"/>
    </xf>
    <xf numFmtId="1" fontId="11" fillId="7" borderId="47" xfId="0" applyNumberFormat="1" applyFont="1" applyFill="1" applyBorder="1" applyAlignment="1" applyProtection="1">
      <alignment horizontal="center" vertical="center"/>
      <protection hidden="1"/>
    </xf>
    <xf numFmtId="1" fontId="13" fillId="0" borderId="34" xfId="0" applyNumberFormat="1" applyFont="1" applyBorder="1" applyAlignment="1" applyProtection="1">
      <alignment horizontal="center" vertical="center"/>
      <protection hidden="1"/>
    </xf>
    <xf numFmtId="1" fontId="13" fillId="12" borderId="5" xfId="0" applyNumberFormat="1" applyFont="1" applyFill="1" applyBorder="1" applyAlignment="1" applyProtection="1">
      <alignment horizontal="center" vertical="center" wrapText="1"/>
      <protection hidden="1"/>
    </xf>
    <xf numFmtId="165" fontId="14" fillId="0" borderId="1" xfId="0" applyNumberFormat="1" applyFont="1" applyBorder="1" applyAlignment="1" applyProtection="1">
      <alignment horizontal="left"/>
      <protection locked="0"/>
    </xf>
    <xf numFmtId="165" fontId="14" fillId="0" borderId="1" xfId="0" applyNumberFormat="1" applyFont="1" applyBorder="1" applyAlignment="1" applyProtection="1">
      <alignment horizontal="center"/>
      <protection locked="0"/>
    </xf>
    <xf numFmtId="0" fontId="11" fillId="0" borderId="44" xfId="0" applyFont="1" applyBorder="1" applyAlignment="1" applyProtection="1">
      <alignment horizontal="center" vertical="center" wrapText="1"/>
      <protection hidden="1"/>
    </xf>
    <xf numFmtId="0" fontId="11" fillId="0" borderId="35" xfId="0" applyFont="1" applyBorder="1" applyAlignment="1" applyProtection="1">
      <alignment horizontal="center" vertical="center" wrapText="1"/>
      <protection hidden="1"/>
    </xf>
    <xf numFmtId="1" fontId="13" fillId="0" borderId="56" xfId="0" applyNumberFormat="1" applyFont="1" applyBorder="1" applyAlignment="1" applyProtection="1">
      <alignment horizontal="center" vertical="center"/>
      <protection hidden="1"/>
    </xf>
    <xf numFmtId="164" fontId="2" fillId="0" borderId="61" xfId="0" applyNumberFormat="1" applyFont="1" applyBorder="1" applyAlignment="1" applyProtection="1">
      <alignment horizontal="center"/>
      <protection hidden="1"/>
    </xf>
    <xf numFmtId="1" fontId="0" fillId="0" borderId="0" xfId="0" applyNumberFormat="1"/>
    <xf numFmtId="0" fontId="40" fillId="0" borderId="0" xfId="0" applyFont="1" applyAlignment="1">
      <alignment vertical="center"/>
    </xf>
    <xf numFmtId="0" fontId="11" fillId="7" borderId="48" xfId="0" applyFont="1" applyFill="1" applyBorder="1" applyAlignment="1" applyProtection="1">
      <alignment horizontal="center" vertical="center"/>
      <protection locked="0" hidden="1"/>
    </xf>
    <xf numFmtId="0" fontId="8" fillId="2" borderId="20" xfId="0" applyFont="1" applyFill="1" applyBorder="1" applyAlignment="1" applyProtection="1">
      <alignment horizontal="center" vertical="center" wrapText="1"/>
      <protection hidden="1"/>
    </xf>
    <xf numFmtId="0" fontId="8" fillId="2" borderId="20" xfId="0" applyFont="1" applyFill="1" applyBorder="1" applyAlignment="1" applyProtection="1">
      <alignment horizontal="left" vertical="center" wrapText="1"/>
      <protection hidden="1"/>
    </xf>
    <xf numFmtId="1" fontId="8" fillId="2" borderId="20" xfId="0" applyNumberFormat="1" applyFont="1" applyFill="1" applyBorder="1" applyAlignment="1" applyProtection="1">
      <alignment horizontal="center" vertical="center"/>
      <protection hidden="1"/>
    </xf>
    <xf numFmtId="1" fontId="8" fillId="2" borderId="0" xfId="0" applyNumberFormat="1" applyFont="1" applyFill="1" applyAlignment="1" applyProtection="1">
      <alignment horizontal="center" vertical="center"/>
      <protection hidden="1"/>
    </xf>
    <xf numFmtId="1" fontId="8" fillId="2" borderId="0" xfId="0" applyNumberFormat="1" applyFont="1" applyFill="1" applyAlignment="1" applyProtection="1">
      <alignment horizontal="center" vertical="center" wrapText="1"/>
      <protection hidden="1"/>
    </xf>
    <xf numFmtId="0" fontId="8" fillId="2" borderId="20" xfId="0" applyFont="1" applyFill="1" applyBorder="1" applyAlignment="1" applyProtection="1">
      <alignment horizontal="right" vertical="center" wrapText="1"/>
      <protection hidden="1"/>
    </xf>
    <xf numFmtId="49" fontId="10" fillId="2" borderId="12" xfId="0" applyNumberFormat="1" applyFont="1" applyFill="1" applyBorder="1" applyAlignment="1">
      <alignment horizontal="center" vertical="center" wrapText="1"/>
    </xf>
    <xf numFmtId="0" fontId="0" fillId="0" borderId="0" xfId="0" applyAlignment="1" applyProtection="1">
      <alignment wrapText="1"/>
      <protection locked="0"/>
    </xf>
    <xf numFmtId="0" fontId="11" fillId="0" borderId="45" xfId="0" applyFont="1" applyBorder="1" applyAlignment="1" applyProtection="1">
      <alignment horizontal="center" vertical="center" wrapText="1"/>
      <protection locked="0" hidden="1"/>
    </xf>
    <xf numFmtId="164" fontId="11" fillId="2" borderId="5" xfId="0" applyNumberFormat="1" applyFont="1" applyFill="1" applyBorder="1" applyAlignment="1" applyProtection="1">
      <alignment horizontal="center" vertical="center" wrapText="1"/>
      <protection hidden="1"/>
    </xf>
    <xf numFmtId="1" fontId="11" fillId="0" borderId="5" xfId="0" applyNumberFormat="1" applyFont="1" applyBorder="1" applyAlignment="1" applyProtection="1">
      <alignment horizontal="center" vertical="center" wrapText="1"/>
      <protection hidden="1"/>
    </xf>
    <xf numFmtId="1" fontId="13" fillId="0" borderId="5" xfId="0" applyNumberFormat="1" applyFont="1" applyBorder="1" applyAlignment="1" applyProtection="1">
      <alignment horizontal="center" vertical="center" wrapText="1"/>
      <protection hidden="1"/>
    </xf>
    <xf numFmtId="1" fontId="11" fillId="8" borderId="5" xfId="0" applyNumberFormat="1" applyFont="1" applyFill="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locked="0" hidden="1"/>
    </xf>
    <xf numFmtId="0" fontId="14" fillId="0" borderId="0" xfId="0" applyFont="1" applyAlignment="1" applyProtection="1">
      <alignment wrapText="1"/>
      <protection locked="0"/>
    </xf>
    <xf numFmtId="0" fontId="0" fillId="0" borderId="0" xfId="0" applyAlignment="1">
      <alignment wrapText="1"/>
    </xf>
    <xf numFmtId="0" fontId="14" fillId="13" borderId="38" xfId="0" applyFont="1" applyFill="1" applyBorder="1" applyAlignment="1">
      <alignment vertical="top" wrapText="1"/>
    </xf>
    <xf numFmtId="0" fontId="27" fillId="10" borderId="38" xfId="0" applyFont="1" applyFill="1" applyBorder="1" applyAlignment="1">
      <alignment horizontal="left" vertical="top" wrapText="1" indent="2"/>
    </xf>
    <xf numFmtId="14" fontId="37" fillId="0" borderId="0" xfId="0" applyNumberFormat="1" applyFont="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0" fillId="16" borderId="2" xfId="0" applyFill="1" applyBorder="1" applyAlignment="1" applyProtection="1">
      <alignment horizontal="center" vertical="center" wrapText="1"/>
      <protection hidden="1"/>
    </xf>
    <xf numFmtId="164" fontId="39" fillId="0" borderId="2" xfId="0" applyNumberFormat="1" applyFont="1" applyBorder="1" applyAlignment="1" applyProtection="1">
      <alignment horizontal="center" vertical="center"/>
      <protection hidden="1"/>
    </xf>
    <xf numFmtId="1" fontId="11" fillId="8" borderId="56" xfId="0" applyNumberFormat="1" applyFont="1" applyFill="1" applyBorder="1" applyAlignment="1" applyProtection="1">
      <alignment horizontal="center" vertical="center" wrapText="1"/>
      <protection hidden="1"/>
    </xf>
    <xf numFmtId="1" fontId="13" fillId="8" borderId="5" xfId="0" applyNumberFormat="1" applyFont="1" applyFill="1" applyBorder="1" applyAlignment="1" applyProtection="1">
      <alignment horizontal="center" vertical="center" wrapText="1"/>
      <protection hidden="1"/>
    </xf>
    <xf numFmtId="0" fontId="17" fillId="0" borderId="38" xfId="0" applyFont="1" applyBorder="1" applyAlignment="1">
      <alignment vertical="top" wrapText="1"/>
    </xf>
    <xf numFmtId="49" fontId="12" fillId="0" borderId="69" xfId="0" applyNumberFormat="1" applyFont="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hidden="1"/>
    </xf>
    <xf numFmtId="1" fontId="11" fillId="8" borderId="56" xfId="0" applyNumberFormat="1" applyFont="1" applyFill="1" applyBorder="1" applyAlignment="1" applyProtection="1">
      <alignment horizontal="center" vertical="center"/>
      <protection hidden="1"/>
    </xf>
    <xf numFmtId="0" fontId="11" fillId="9" borderId="7" xfId="0" applyFont="1" applyFill="1" applyBorder="1" applyAlignment="1" applyProtection="1">
      <alignment horizontal="center" vertical="center"/>
      <protection locked="0" hidden="1"/>
    </xf>
    <xf numFmtId="0" fontId="11" fillId="7" borderId="72" xfId="0" applyFont="1" applyFill="1" applyBorder="1" applyAlignment="1" applyProtection="1">
      <alignment horizontal="center" vertical="center" wrapText="1"/>
      <protection hidden="1"/>
    </xf>
    <xf numFmtId="164" fontId="11" fillId="0" borderId="5" xfId="0" applyNumberFormat="1" applyFont="1" applyBorder="1" applyAlignment="1" applyProtection="1">
      <alignment horizontal="center" vertical="center"/>
      <protection hidden="1"/>
    </xf>
    <xf numFmtId="165" fontId="14" fillId="0" borderId="0" xfId="0" applyNumberFormat="1" applyFont="1" applyAlignment="1" applyProtection="1">
      <alignment horizontal="center"/>
      <protection locked="0"/>
    </xf>
    <xf numFmtId="49" fontId="13" fillId="0" borderId="0" xfId="0" applyNumberFormat="1" applyFont="1" applyAlignment="1" applyProtection="1">
      <alignment horizontal="center" wrapText="1"/>
      <protection hidden="1"/>
    </xf>
    <xf numFmtId="0" fontId="62" fillId="0" borderId="1" xfId="0" applyFont="1" applyBorder="1" applyAlignment="1" applyProtection="1">
      <alignment horizontal="left"/>
      <protection hidden="1"/>
    </xf>
    <xf numFmtId="1" fontId="13" fillId="0" borderId="1" xfId="0" applyNumberFormat="1" applyFont="1" applyBorder="1" applyAlignment="1" applyProtection="1">
      <alignment horizontal="center"/>
      <protection hidden="1"/>
    </xf>
    <xf numFmtId="165" fontId="61" fillId="0" borderId="1" xfId="0" applyNumberFormat="1" applyFont="1" applyBorder="1" applyAlignment="1" applyProtection="1">
      <alignment horizontal="center"/>
      <protection locked="0" hidden="1"/>
    </xf>
    <xf numFmtId="0" fontId="9" fillId="0" borderId="2" xfId="0" applyFont="1" applyBorder="1" applyAlignment="1" applyProtection="1">
      <alignment horizontal="center" vertical="center" textRotation="90" wrapText="1"/>
      <protection hidden="1"/>
    </xf>
    <xf numFmtId="0" fontId="9" fillId="3" borderId="2" xfId="0" applyFont="1" applyFill="1" applyBorder="1" applyAlignment="1" applyProtection="1">
      <alignment horizontal="center" vertical="center" wrapText="1"/>
      <protection hidden="1"/>
    </xf>
    <xf numFmtId="0" fontId="8" fillId="2" borderId="17" xfId="0" applyFont="1" applyFill="1" applyBorder="1" applyAlignment="1" applyProtection="1">
      <alignment horizontal="center" vertical="center" wrapText="1"/>
      <protection hidden="1"/>
    </xf>
    <xf numFmtId="0" fontId="9" fillId="3" borderId="4" xfId="0" applyFont="1" applyFill="1" applyBorder="1" applyAlignment="1" applyProtection="1">
      <alignment horizontal="center" vertical="center" wrapText="1"/>
      <protection hidden="1"/>
    </xf>
    <xf numFmtId="49" fontId="10" fillId="2" borderId="12" xfId="0" applyNumberFormat="1" applyFont="1" applyFill="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protection hidden="1"/>
    </xf>
    <xf numFmtId="0" fontId="11" fillId="0" borderId="9" xfId="0" applyFont="1" applyBorder="1" applyAlignment="1" applyProtection="1">
      <alignment horizontal="right" vertical="center" wrapText="1"/>
      <protection hidden="1"/>
    </xf>
    <xf numFmtId="1" fontId="11" fillId="8" borderId="41" xfId="0" applyNumberFormat="1" applyFont="1" applyFill="1" applyBorder="1" applyAlignment="1" applyProtection="1">
      <alignment horizontal="center" vertical="center"/>
      <protection hidden="1"/>
    </xf>
    <xf numFmtId="165" fontId="11" fillId="0" borderId="34" xfId="0" applyNumberFormat="1" applyFont="1" applyBorder="1" applyAlignment="1" applyProtection="1">
      <alignment horizontal="center" vertical="center"/>
      <protection hidden="1"/>
    </xf>
    <xf numFmtId="0" fontId="13" fillId="0" borderId="0" xfId="0" applyFont="1" applyAlignment="1" applyProtection="1">
      <alignment horizontal="left" vertical="top" wrapText="1"/>
      <protection hidden="1"/>
    </xf>
    <xf numFmtId="0" fontId="14" fillId="0" borderId="0" xfId="0" applyFont="1" applyProtection="1">
      <protection locked="0" hidden="1"/>
    </xf>
    <xf numFmtId="49" fontId="13" fillId="0" borderId="0" xfId="0" applyNumberFormat="1" applyFont="1" applyAlignment="1" applyProtection="1">
      <alignment horizontal="center" wrapText="1"/>
      <protection locked="0" hidden="1"/>
    </xf>
    <xf numFmtId="0" fontId="14" fillId="0" borderId="0" xfId="0" applyFont="1" applyAlignment="1" applyProtection="1">
      <alignment horizontal="center"/>
      <protection hidden="1"/>
    </xf>
    <xf numFmtId="165" fontId="61" fillId="0" borderId="0" xfId="0" applyNumberFormat="1" applyFont="1" applyAlignment="1" applyProtection="1">
      <alignment horizontal="center"/>
      <protection locked="0" hidden="1"/>
    </xf>
    <xf numFmtId="49" fontId="14" fillId="0" borderId="0" xfId="0" applyNumberFormat="1" applyFont="1" applyAlignment="1" applyProtection="1">
      <alignment horizontal="center"/>
      <protection hidden="1"/>
    </xf>
    <xf numFmtId="1" fontId="14" fillId="0" borderId="0" xfId="0" applyNumberFormat="1" applyFont="1" applyAlignment="1" applyProtection="1">
      <alignment horizontal="center"/>
      <protection hidden="1"/>
    </xf>
    <xf numFmtId="0" fontId="14" fillId="0" borderId="0" xfId="0" applyFont="1" applyAlignment="1">
      <alignment horizontal="center"/>
    </xf>
    <xf numFmtId="0" fontId="14" fillId="0" borderId="0" xfId="0" applyFont="1"/>
    <xf numFmtId="1" fontId="14" fillId="0" borderId="0" xfId="0" applyNumberFormat="1"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21" fillId="0" borderId="25" xfId="2" applyFont="1" applyFill="1" applyBorder="1" applyAlignment="1" applyProtection="1">
      <alignment horizontal="center" vertical="center"/>
      <protection hidden="1"/>
    </xf>
    <xf numFmtId="164" fontId="21" fillId="0" borderId="1" xfId="2" applyNumberFormat="1" applyFont="1" applyFill="1" applyBorder="1" applyAlignment="1" applyProtection="1">
      <alignment horizontal="center" vertical="center"/>
      <protection hidden="1"/>
    </xf>
    <xf numFmtId="0" fontId="21" fillId="0" borderId="16" xfId="2" applyFont="1" applyFill="1" applyBorder="1" applyAlignment="1" applyProtection="1">
      <alignment horizontal="center" vertical="center"/>
      <protection hidden="1"/>
    </xf>
    <xf numFmtId="164" fontId="21" fillId="0" borderId="65" xfId="2" applyNumberFormat="1" applyFont="1" applyFill="1" applyBorder="1" applyAlignment="1" applyProtection="1">
      <alignment horizontal="center" vertical="center"/>
      <protection hidden="1"/>
    </xf>
    <xf numFmtId="0" fontId="14" fillId="0" borderId="0" xfId="0" applyFont="1" applyAlignment="1">
      <alignment horizontal="center" vertical="center"/>
    </xf>
    <xf numFmtId="0" fontId="21" fillId="0" borderId="63" xfId="2" applyFont="1" applyFill="1" applyBorder="1" applyAlignment="1" applyProtection="1">
      <alignment horizontal="center" vertical="center"/>
      <protection hidden="1"/>
    </xf>
    <xf numFmtId="164" fontId="21" fillId="0" borderId="15" xfId="2" applyNumberFormat="1" applyFont="1" applyFill="1" applyBorder="1" applyAlignment="1" applyProtection="1">
      <alignment horizontal="center" vertical="center"/>
      <protection hidden="1"/>
    </xf>
    <xf numFmtId="0" fontId="21" fillId="0" borderId="15" xfId="2" applyFont="1" applyFill="1" applyBorder="1" applyAlignment="1" applyProtection="1">
      <alignment horizontal="center" vertical="center"/>
      <protection hidden="1"/>
    </xf>
    <xf numFmtId="164" fontId="21" fillId="0" borderId="61" xfId="2" applyNumberFormat="1" applyFont="1" applyFill="1" applyBorder="1" applyAlignment="1" applyProtection="1">
      <alignment horizontal="center" vertical="center"/>
      <protection hidden="1"/>
    </xf>
    <xf numFmtId="1" fontId="21" fillId="0" borderId="0" xfId="2" applyNumberFormat="1" applyFont="1" applyFill="1" applyBorder="1" applyAlignment="1" applyProtection="1">
      <alignment horizontal="center" vertical="center"/>
      <protection hidden="1"/>
    </xf>
    <xf numFmtId="0" fontId="14" fillId="0" borderId="25" xfId="0" applyFont="1" applyBorder="1" applyAlignment="1" applyProtection="1">
      <alignment horizontal="center" vertical="center"/>
      <protection hidden="1"/>
    </xf>
    <xf numFmtId="164" fontId="14" fillId="0" borderId="26" xfId="0" applyNumberFormat="1"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14" fillId="0" borderId="63" xfId="0" applyFont="1" applyBorder="1" applyAlignment="1" applyProtection="1">
      <alignment horizontal="center" vertical="center"/>
      <protection hidden="1"/>
    </xf>
    <xf numFmtId="164" fontId="14" fillId="0" borderId="65" xfId="0" applyNumberFormat="1" applyFont="1" applyBorder="1" applyAlignment="1" applyProtection="1">
      <alignment horizontal="center" vertical="center"/>
      <protection hidden="1"/>
    </xf>
    <xf numFmtId="164" fontId="21" fillId="0" borderId="26" xfId="2" applyNumberFormat="1" applyFont="1" applyFill="1" applyBorder="1" applyAlignment="1" applyProtection="1">
      <alignment horizontal="center" vertical="center"/>
      <protection hidden="1"/>
    </xf>
    <xf numFmtId="164" fontId="14" fillId="0" borderId="61" xfId="0" applyNumberFormat="1" applyFont="1" applyBorder="1" applyAlignment="1" applyProtection="1">
      <alignment horizontal="center" vertical="center"/>
      <protection hidden="1"/>
    </xf>
    <xf numFmtId="0" fontId="21" fillId="0" borderId="63" xfId="0" applyFont="1" applyBorder="1" applyAlignment="1" applyProtection="1">
      <alignment horizontal="center" vertical="center"/>
      <protection hidden="1"/>
    </xf>
    <xf numFmtId="164" fontId="21" fillId="0" borderId="61" xfId="0" applyNumberFormat="1" applyFont="1" applyBorder="1" applyAlignment="1" applyProtection="1">
      <alignment horizontal="center" vertical="center"/>
      <protection hidden="1"/>
    </xf>
    <xf numFmtId="0" fontId="66" fillId="0" borderId="0" xfId="0" applyFont="1" applyAlignment="1">
      <alignment horizontal="center" vertical="center"/>
    </xf>
    <xf numFmtId="0" fontId="21" fillId="0" borderId="0" xfId="2" applyFont="1" applyFill="1" applyBorder="1" applyAlignment="1" applyProtection="1">
      <alignment horizontal="center"/>
    </xf>
    <xf numFmtId="0" fontId="21" fillId="0" borderId="21" xfId="2" applyFont="1" applyFill="1" applyBorder="1" applyAlignment="1" applyProtection="1">
      <alignment horizontal="center" vertical="center"/>
      <protection hidden="1"/>
    </xf>
    <xf numFmtId="164" fontId="21" fillId="0" borderId="22" xfId="2" applyNumberFormat="1" applyFont="1" applyFill="1" applyBorder="1" applyAlignment="1" applyProtection="1">
      <alignment horizontal="center" vertical="center"/>
      <protection hidden="1"/>
    </xf>
    <xf numFmtId="0" fontId="14" fillId="0" borderId="21" xfId="0" applyFont="1" applyBorder="1" applyAlignment="1" applyProtection="1">
      <alignment horizontal="center" vertical="center"/>
      <protection hidden="1"/>
    </xf>
    <xf numFmtId="164" fontId="14" fillId="0" borderId="62" xfId="0" applyNumberFormat="1" applyFont="1" applyBorder="1" applyAlignment="1" applyProtection="1">
      <alignment horizontal="center" vertical="center"/>
      <protection hidden="1"/>
    </xf>
    <xf numFmtId="0" fontId="21" fillId="0" borderId="0" xfId="0" applyFont="1" applyAlignment="1">
      <alignment horizontal="center" vertical="center"/>
    </xf>
    <xf numFmtId="10" fontId="21" fillId="0" borderId="0" xfId="0" applyNumberFormat="1" applyFont="1" applyAlignment="1">
      <alignment horizontal="center"/>
    </xf>
    <xf numFmtId="0" fontId="21" fillId="0" borderId="0" xfId="0" applyFont="1"/>
    <xf numFmtId="0" fontId="14" fillId="0" borderId="38" xfId="0" applyFont="1" applyBorder="1" applyAlignment="1">
      <alignment wrapText="1"/>
    </xf>
    <xf numFmtId="0" fontId="15" fillId="0" borderId="37" xfId="0" applyFont="1" applyBorder="1" applyAlignment="1">
      <alignment horizontal="center" vertical="top" wrapText="1"/>
    </xf>
    <xf numFmtId="0" fontId="2" fillId="0" borderId="38" xfId="0" applyFont="1" applyBorder="1" applyAlignment="1">
      <alignment wrapText="1"/>
    </xf>
    <xf numFmtId="0" fontId="21" fillId="0" borderId="38" xfId="0" applyFont="1" applyBorder="1" applyAlignment="1">
      <alignment wrapText="1"/>
    </xf>
    <xf numFmtId="0" fontId="61" fillId="0" borderId="0" xfId="0" applyFont="1" applyAlignment="1" applyProtection="1">
      <alignment wrapText="1"/>
      <protection locked="0"/>
    </xf>
    <xf numFmtId="0" fontId="27" fillId="0" borderId="38" xfId="0" applyFont="1" applyBorder="1" applyAlignment="1">
      <alignment horizontal="left" vertical="top" wrapText="1"/>
    </xf>
    <xf numFmtId="0" fontId="14" fillId="0" borderId="38" xfId="0" applyFont="1" applyBorder="1" applyAlignment="1">
      <alignment horizontal="left" vertical="top" wrapText="1"/>
    </xf>
    <xf numFmtId="0" fontId="0" fillId="0" borderId="11" xfId="0" applyBorder="1" applyAlignment="1">
      <alignment horizontal="left" vertical="center" wrapText="1"/>
    </xf>
    <xf numFmtId="0" fontId="18" fillId="0" borderId="38" xfId="0" applyFont="1" applyBorder="1" applyAlignment="1">
      <alignment vertical="top" wrapText="1"/>
    </xf>
    <xf numFmtId="0" fontId="21" fillId="9" borderId="38" xfId="0" applyFont="1" applyFill="1" applyBorder="1" applyAlignment="1">
      <alignment horizontal="left" vertical="top" wrapText="1" indent="2"/>
    </xf>
    <xf numFmtId="0" fontId="17" fillId="0" borderId="38" xfId="0" applyFont="1" applyBorder="1" applyAlignment="1">
      <alignment horizontal="left" vertical="top" wrapText="1" indent="2"/>
    </xf>
    <xf numFmtId="14" fontId="11" fillId="0" borderId="0" xfId="0" applyNumberFormat="1" applyFont="1" applyAlignment="1" applyProtection="1">
      <alignment horizontal="left"/>
      <protection locked="0" hidden="1"/>
    </xf>
    <xf numFmtId="0" fontId="27" fillId="0" borderId="38" xfId="0" applyFont="1" applyBorder="1" applyAlignment="1">
      <alignment horizontal="left" vertical="top" wrapText="1" indent="2"/>
    </xf>
    <xf numFmtId="0" fontId="9" fillId="0" borderId="4" xfId="0" applyFont="1" applyBorder="1" applyAlignment="1" applyProtection="1">
      <alignment horizontal="center" vertical="center" textRotation="90" wrapText="1"/>
      <protection locked="0"/>
    </xf>
    <xf numFmtId="0" fontId="9" fillId="3" borderId="8" xfId="0" applyFont="1" applyFill="1" applyBorder="1" applyAlignment="1" applyProtection="1">
      <alignment horizontal="center" vertical="center" wrapText="1"/>
      <protection locked="0"/>
    </xf>
    <xf numFmtId="14" fontId="14" fillId="0" borderId="0" xfId="0" applyNumberFormat="1" applyFont="1" applyAlignment="1">
      <alignment horizontal="right" vertical="top" wrapText="1"/>
    </xf>
    <xf numFmtId="0" fontId="9" fillId="0" borderId="2" xfId="0" applyFont="1" applyBorder="1" applyAlignment="1" applyProtection="1">
      <alignment horizontal="center" vertical="center" textRotation="90" wrapText="1"/>
      <protection locked="0"/>
    </xf>
    <xf numFmtId="0" fontId="9" fillId="3" borderId="2" xfId="0" applyFont="1" applyFill="1" applyBorder="1" applyAlignment="1" applyProtection="1">
      <alignment horizontal="center" vertical="center" wrapText="1"/>
      <protection locked="0"/>
    </xf>
    <xf numFmtId="0" fontId="9" fillId="3" borderId="4" xfId="0" applyFont="1" applyFill="1" applyBorder="1" applyAlignment="1" applyProtection="1">
      <alignment horizontal="center" vertical="center" wrapText="1"/>
      <protection locked="0"/>
    </xf>
    <xf numFmtId="165" fontId="11" fillId="0" borderId="34" xfId="0" applyNumberFormat="1" applyFont="1" applyBorder="1" applyAlignment="1" applyProtection="1">
      <alignment horizontal="center" vertical="center"/>
      <protection locked="0" hidden="1"/>
    </xf>
    <xf numFmtId="0" fontId="11" fillId="9" borderId="2" xfId="0" applyFont="1" applyFill="1" applyBorder="1" applyAlignment="1" applyProtection="1">
      <alignment horizontal="right" vertical="center" wrapText="1"/>
      <protection hidden="1"/>
    </xf>
    <xf numFmtId="49" fontId="12" fillId="0" borderId="0" xfId="0" applyNumberFormat="1" applyFont="1" applyAlignment="1" applyProtection="1">
      <alignment horizontal="center" vertical="top" wrapText="1"/>
      <protection hidden="1"/>
    </xf>
    <xf numFmtId="0" fontId="11" fillId="0" borderId="46"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2" fillId="7" borderId="38" xfId="0" applyFont="1" applyFill="1" applyBorder="1" applyAlignment="1" applyProtection="1">
      <alignment horizontal="left" vertical="top"/>
      <protection locked="0"/>
    </xf>
    <xf numFmtId="0" fontId="12" fillId="7" borderId="15" xfId="0" applyFont="1" applyFill="1" applyBorder="1" applyAlignment="1" applyProtection="1">
      <alignment horizontal="center" vertical="center"/>
      <protection hidden="1"/>
    </xf>
    <xf numFmtId="0" fontId="8" fillId="2" borderId="9" xfId="0" applyFont="1" applyFill="1" applyBorder="1" applyAlignment="1" applyProtection="1">
      <alignment horizontal="right" vertical="center" wrapText="1"/>
      <protection hidden="1"/>
    </xf>
    <xf numFmtId="0" fontId="8" fillId="2" borderId="58" xfId="0" applyFont="1" applyFill="1" applyBorder="1" applyAlignment="1" applyProtection="1">
      <alignment horizontal="right" vertical="center" wrapText="1"/>
      <protection hidden="1"/>
    </xf>
    <xf numFmtId="0" fontId="11" fillId="9" borderId="2" xfId="0" applyFont="1" applyFill="1" applyBorder="1" applyAlignment="1" applyProtection="1">
      <alignment horizontal="left" vertical="center" wrapText="1"/>
      <protection hidden="1"/>
    </xf>
    <xf numFmtId="1" fontId="11" fillId="8" borderId="34" xfId="0" applyNumberFormat="1" applyFont="1" applyFill="1" applyBorder="1" applyAlignment="1" applyProtection="1">
      <alignment horizontal="center" vertical="center"/>
      <protection hidden="1"/>
    </xf>
    <xf numFmtId="0" fontId="39" fillId="0" borderId="2" xfId="0" applyFont="1" applyBorder="1" applyAlignment="1" applyProtection="1">
      <alignment horizontal="center" vertical="center"/>
      <protection hidden="1"/>
    </xf>
    <xf numFmtId="0" fontId="69" fillId="0" borderId="67" xfId="0" applyFont="1" applyBorder="1" applyAlignment="1">
      <alignment horizontal="center" vertical="center" wrapText="1"/>
    </xf>
    <xf numFmtId="0" fontId="69" fillId="0" borderId="76" xfId="0" applyFont="1" applyBorder="1" applyAlignment="1">
      <alignment horizontal="center" vertical="center" wrapText="1"/>
    </xf>
    <xf numFmtId="0" fontId="70" fillId="0" borderId="57" xfId="0" applyFont="1" applyBorder="1" applyAlignment="1">
      <alignment horizontal="center" vertical="center" wrapText="1"/>
    </xf>
    <xf numFmtId="0" fontId="70" fillId="0" borderId="77" xfId="0" applyFont="1" applyBorder="1" applyAlignment="1">
      <alignment horizontal="center" vertical="center" wrapText="1"/>
    </xf>
    <xf numFmtId="0" fontId="68" fillId="22" borderId="66" xfId="0" applyFont="1" applyFill="1" applyBorder="1" applyAlignment="1">
      <alignment horizontal="center" vertical="center" wrapText="1"/>
    </xf>
    <xf numFmtId="0" fontId="68" fillId="22" borderId="73" xfId="0" applyFont="1" applyFill="1" applyBorder="1" applyAlignment="1">
      <alignment horizontal="center" vertical="center" wrapText="1"/>
    </xf>
    <xf numFmtId="0" fontId="68" fillId="22" borderId="74" xfId="0" applyFont="1" applyFill="1" applyBorder="1" applyAlignment="1">
      <alignment horizontal="center" vertical="center" wrapText="1"/>
    </xf>
    <xf numFmtId="0" fontId="12" fillId="7" borderId="0" xfId="0" applyFont="1" applyFill="1" applyAlignment="1" applyProtection="1">
      <alignment horizontal="left" vertical="top"/>
      <protection locked="0"/>
    </xf>
    <xf numFmtId="0" fontId="11" fillId="9" borderId="3" xfId="0" applyFont="1" applyFill="1" applyBorder="1" applyAlignment="1" applyProtection="1">
      <alignment vertical="center" wrapText="1"/>
      <protection hidden="1"/>
    </xf>
    <xf numFmtId="1" fontId="10" fillId="9" borderId="45" xfId="0" applyNumberFormat="1" applyFont="1" applyFill="1" applyBorder="1" applyAlignment="1" applyProtection="1">
      <alignment horizontal="center" vertical="center"/>
      <protection locked="0"/>
    </xf>
    <xf numFmtId="0" fontId="11" fillId="5" borderId="5" xfId="0" applyFont="1" applyFill="1" applyBorder="1" applyAlignment="1" applyProtection="1">
      <alignment horizontal="center" vertical="center" wrapText="1"/>
      <protection hidden="1"/>
    </xf>
    <xf numFmtId="0" fontId="10" fillId="5" borderId="5" xfId="0" applyFont="1" applyFill="1" applyBorder="1" applyAlignment="1" applyProtection="1">
      <alignment horizontal="center" vertical="center"/>
      <protection hidden="1"/>
    </xf>
    <xf numFmtId="0" fontId="11" fillId="0" borderId="5" xfId="0" applyFont="1" applyBorder="1" applyAlignment="1" applyProtection="1">
      <alignment horizontal="center" vertical="center"/>
      <protection locked="0"/>
    </xf>
    <xf numFmtId="1" fontId="11" fillId="0" borderId="45" xfId="0" applyNumberFormat="1" applyFont="1" applyBorder="1" applyAlignment="1" applyProtection="1">
      <alignment horizontal="center" vertical="center"/>
      <protection locked="0"/>
    </xf>
    <xf numFmtId="0" fontId="11" fillId="0" borderId="52" xfId="0" applyFont="1" applyBorder="1" applyAlignment="1" applyProtection="1">
      <alignment horizontal="center" vertical="center" wrapText="1"/>
      <protection hidden="1"/>
    </xf>
    <xf numFmtId="0" fontId="12" fillId="7" borderId="1" xfId="0" applyFont="1" applyFill="1" applyBorder="1" applyAlignment="1" applyProtection="1">
      <alignment horizontal="center" vertical="center"/>
      <protection hidden="1"/>
    </xf>
    <xf numFmtId="0" fontId="0" fillId="0" borderId="0" xfId="0" applyAlignment="1">
      <alignment horizontal="left" vertical="center" indent="1"/>
    </xf>
    <xf numFmtId="0" fontId="71" fillId="0" borderId="0" xfId="0" applyFont="1" applyAlignment="1">
      <alignment horizontal="left" vertical="center" indent="1"/>
    </xf>
    <xf numFmtId="0" fontId="72" fillId="0" borderId="0" xfId="0" applyFont="1" applyAlignment="1">
      <alignment horizontal="left" vertical="center" indent="1"/>
    </xf>
    <xf numFmtId="0" fontId="73" fillId="0" borderId="0" xfId="0" applyFont="1" applyAlignment="1">
      <alignment vertical="center"/>
    </xf>
    <xf numFmtId="0" fontId="74" fillId="0" borderId="0" xfId="0" applyFont="1" applyAlignment="1">
      <alignment horizontal="left" vertical="center" indent="1"/>
    </xf>
    <xf numFmtId="0" fontId="40" fillId="0" borderId="0" xfId="0" applyFont="1" applyAlignment="1">
      <alignment horizontal="left" vertical="center" indent="1"/>
    </xf>
    <xf numFmtId="0" fontId="40" fillId="0" borderId="0" xfId="0" applyFont="1" applyAlignment="1">
      <alignment horizontal="left" vertical="center" indent="6"/>
    </xf>
    <xf numFmtId="0" fontId="43" fillId="0" borderId="0" xfId="3" applyAlignment="1">
      <alignment horizontal="left" vertical="center" indent="6"/>
    </xf>
    <xf numFmtId="0" fontId="78" fillId="0" borderId="0" xfId="0" applyFont="1" applyAlignment="1">
      <alignment vertical="center"/>
    </xf>
    <xf numFmtId="0" fontId="44" fillId="23" borderId="78" xfId="0" applyFont="1" applyFill="1" applyBorder="1" applyAlignment="1">
      <alignment horizontal="center" vertical="center" wrapText="1"/>
    </xf>
    <xf numFmtId="0" fontId="44" fillId="23" borderId="79" xfId="0" applyFont="1" applyFill="1" applyBorder="1" applyAlignment="1">
      <alignment horizontal="center" vertical="center" wrapText="1"/>
    </xf>
    <xf numFmtId="0" fontId="50" fillId="0" borderId="81" xfId="0" applyFont="1" applyBorder="1" applyAlignment="1">
      <alignment vertical="center" wrapText="1"/>
    </xf>
    <xf numFmtId="0" fontId="47" fillId="0" borderId="80" xfId="0" applyFont="1" applyBorder="1" applyAlignment="1">
      <alignment vertical="center" wrapText="1"/>
    </xf>
    <xf numFmtId="0" fontId="48" fillId="0" borderId="83" xfId="0" applyFont="1" applyBorder="1" applyAlignment="1">
      <alignment horizontal="left" vertical="center" wrapText="1" indent="1"/>
    </xf>
    <xf numFmtId="0" fontId="48" fillId="0" borderId="81" xfId="0" applyFont="1" applyBorder="1" applyAlignment="1">
      <alignment horizontal="left" vertical="center" wrapText="1" indent="1"/>
    </xf>
    <xf numFmtId="0" fontId="44" fillId="23" borderId="79" xfId="0" applyFont="1" applyFill="1" applyBorder="1" applyAlignment="1">
      <alignment horizontal="left" vertical="center" wrapText="1" indent="7"/>
    </xf>
    <xf numFmtId="0" fontId="44" fillId="23" borderId="79" xfId="0" applyFont="1" applyFill="1" applyBorder="1" applyAlignment="1">
      <alignment horizontal="left" vertical="center" wrapText="1" indent="2"/>
    </xf>
    <xf numFmtId="0" fontId="47" fillId="0" borderId="83" xfId="0" applyFont="1" applyBorder="1" applyAlignment="1">
      <alignment vertical="center" wrapText="1"/>
    </xf>
    <xf numFmtId="0" fontId="0" fillId="0" borderId="83" xfId="0" applyBorder="1" applyAlignment="1">
      <alignment vertical="top" wrapText="1"/>
    </xf>
    <xf numFmtId="0" fontId="0" fillId="0" borderId="82" xfId="0" applyBorder="1" applyAlignment="1">
      <alignment vertical="top" wrapText="1"/>
    </xf>
    <xf numFmtId="0" fontId="48" fillId="0" borderId="83" xfId="0" applyFont="1" applyBorder="1" applyAlignment="1">
      <alignment horizontal="justify" vertical="center" wrapText="1"/>
    </xf>
    <xf numFmtId="0" fontId="51" fillId="0" borderId="83" xfId="0" applyFont="1" applyBorder="1" applyAlignment="1">
      <alignment horizontal="justify" vertical="center" wrapText="1"/>
    </xf>
    <xf numFmtId="0" fontId="51" fillId="0" borderId="83" xfId="0" applyFont="1" applyBorder="1" applyAlignment="1">
      <alignment horizontal="left" vertical="center" wrapText="1" indent="4"/>
    </xf>
    <xf numFmtId="0" fontId="47" fillId="0" borderId="82" xfId="0" applyFont="1" applyBorder="1" applyAlignment="1">
      <alignment vertical="center" wrapText="1"/>
    </xf>
    <xf numFmtId="0" fontId="50" fillId="0" borderId="83" xfId="0" applyFont="1" applyBorder="1" applyAlignment="1">
      <alignment horizontal="left" vertical="center" wrapText="1" indent="1"/>
    </xf>
    <xf numFmtId="0" fontId="52" fillId="0" borderId="83" xfId="0" applyFont="1" applyBorder="1" applyAlignment="1">
      <alignment horizontal="left" vertical="center" wrapText="1" indent="1"/>
    </xf>
    <xf numFmtId="0" fontId="48" fillId="0" borderId="83" xfId="0" applyFont="1" applyBorder="1" applyAlignment="1">
      <alignment horizontal="left" vertical="center" wrapText="1" indent="4"/>
    </xf>
    <xf numFmtId="0" fontId="54" fillId="0" borderId="83" xfId="0" applyFont="1" applyBorder="1" applyAlignment="1">
      <alignment horizontal="left" vertical="center" wrapText="1" indent="1"/>
    </xf>
    <xf numFmtId="0" fontId="50" fillId="0" borderId="83" xfId="0" applyFont="1" applyBorder="1" applyAlignment="1">
      <alignment vertical="center" wrapText="1"/>
    </xf>
    <xf numFmtId="0" fontId="48" fillId="0" borderId="82" xfId="0" applyFont="1" applyBorder="1" applyAlignment="1">
      <alignment horizontal="left" vertical="center" wrapText="1" indent="1"/>
    </xf>
    <xf numFmtId="0" fontId="48" fillId="0" borderId="82" xfId="0" applyFont="1" applyBorder="1" applyAlignment="1">
      <alignment vertical="center" wrapText="1"/>
    </xf>
    <xf numFmtId="0" fontId="50" fillId="0" borderId="82" xfId="0" applyFont="1" applyBorder="1" applyAlignment="1">
      <alignment horizontal="left" vertical="center" wrapText="1" indent="1"/>
    </xf>
    <xf numFmtId="0" fontId="48" fillId="0" borderId="83" xfId="0" applyFont="1" applyBorder="1" applyAlignment="1">
      <alignment horizontal="left" vertical="center" wrapText="1" indent="3"/>
    </xf>
    <xf numFmtId="0" fontId="48" fillId="0" borderId="82" xfId="0" applyFont="1" applyBorder="1" applyAlignment="1">
      <alignment horizontal="left" vertical="center" wrapText="1" indent="5"/>
    </xf>
    <xf numFmtId="0" fontId="48" fillId="0" borderId="82" xfId="0" applyFont="1" applyBorder="1" applyAlignment="1">
      <alignment horizontal="left" vertical="center" wrapText="1" indent="2"/>
    </xf>
    <xf numFmtId="0" fontId="50" fillId="0" borderId="82" xfId="0" applyFont="1" applyBorder="1" applyAlignment="1">
      <alignment horizontal="left" vertical="center" wrapText="1" indent="3"/>
    </xf>
    <xf numFmtId="0" fontId="50" fillId="0" borderId="82" xfId="0" applyFont="1" applyBorder="1" applyAlignment="1">
      <alignment vertical="center" wrapText="1"/>
    </xf>
    <xf numFmtId="0" fontId="57" fillId="0" borderId="83" xfId="0" applyFont="1" applyBorder="1" applyAlignment="1">
      <alignment horizontal="left" vertical="center" wrapText="1" indent="13"/>
    </xf>
    <xf numFmtId="0" fontId="82" fillId="0" borderId="83" xfId="0" applyFont="1" applyBorder="1" applyAlignment="1">
      <alignment vertical="center" wrapText="1"/>
    </xf>
    <xf numFmtId="0" fontId="47" fillId="0" borderId="83" xfId="0" applyFont="1" applyBorder="1" applyAlignment="1">
      <alignment horizontal="left" vertical="center" wrapText="1" indent="1"/>
    </xf>
    <xf numFmtId="0" fontId="55" fillId="0" borderId="83" xfId="0" applyFont="1" applyBorder="1" applyAlignment="1">
      <alignment horizontal="left" vertical="center" wrapText="1" indent="4"/>
    </xf>
    <xf numFmtId="0" fontId="51" fillId="0" borderId="83" xfId="0" applyFont="1" applyBorder="1" applyAlignment="1">
      <alignment horizontal="left" vertical="center" wrapText="1" indent="5"/>
    </xf>
    <xf numFmtId="0" fontId="50" fillId="0" borderId="82" xfId="0" applyFont="1" applyBorder="1" applyAlignment="1">
      <alignment horizontal="left" vertical="center" wrapText="1" indent="5"/>
    </xf>
    <xf numFmtId="0" fontId="0" fillId="0" borderId="83" xfId="0" applyBorder="1" applyAlignment="1">
      <alignment vertical="center" wrapText="1"/>
    </xf>
    <xf numFmtId="0" fontId="50" fillId="0" borderId="83" xfId="0" applyFont="1" applyBorder="1" applyAlignment="1">
      <alignment horizontal="left" vertical="center" wrapText="1" indent="2"/>
    </xf>
    <xf numFmtId="0" fontId="80" fillId="0" borderId="80" xfId="0" applyFont="1" applyBorder="1" applyAlignment="1">
      <alignment vertical="center" wrapText="1"/>
    </xf>
    <xf numFmtId="0" fontId="80" fillId="0" borderId="82" xfId="0" applyFont="1" applyBorder="1" applyAlignment="1">
      <alignment vertical="center" wrapText="1"/>
    </xf>
    <xf numFmtId="0" fontId="48" fillId="0" borderId="83" xfId="0" applyFont="1" applyBorder="1" applyAlignment="1">
      <alignment horizontal="left" vertical="center" wrapText="1" indent="2"/>
    </xf>
    <xf numFmtId="0" fontId="51" fillId="0" borderId="82" xfId="0" applyFont="1" applyBorder="1" applyAlignment="1">
      <alignment horizontal="left" vertical="center" wrapText="1" indent="4"/>
    </xf>
    <xf numFmtId="0" fontId="48" fillId="0" borderId="82" xfId="0" applyFont="1" applyBorder="1" applyAlignment="1">
      <alignment horizontal="left" vertical="center" wrapText="1" indent="3"/>
    </xf>
    <xf numFmtId="0" fontId="56" fillId="0" borderId="83" xfId="0" applyFont="1" applyBorder="1" applyAlignment="1">
      <alignment horizontal="left" vertical="center" wrapText="1" indent="1"/>
    </xf>
    <xf numFmtId="0" fontId="50" fillId="0" borderId="83" xfId="0" applyFont="1" applyBorder="1" applyAlignment="1">
      <alignment horizontal="left" vertical="center" wrapText="1" indent="5"/>
    </xf>
    <xf numFmtId="0" fontId="55" fillId="0" borderId="83" xfId="0" applyFont="1" applyBorder="1" applyAlignment="1">
      <alignment horizontal="left" vertical="center" wrapText="1" indent="3"/>
    </xf>
    <xf numFmtId="0" fontId="55" fillId="0" borderId="83" xfId="0" applyFont="1" applyBorder="1" applyAlignment="1">
      <alignment horizontal="justify" vertical="center" wrapText="1"/>
    </xf>
    <xf numFmtId="0" fontId="50" fillId="0" borderId="83" xfId="0" applyFont="1" applyBorder="1" applyAlignment="1">
      <alignment horizontal="justify" vertical="center" wrapText="1"/>
    </xf>
    <xf numFmtId="0" fontId="50" fillId="0" borderId="82" xfId="0" applyFont="1" applyBorder="1" applyAlignment="1">
      <alignment horizontal="right" vertical="center" wrapText="1" indent="3"/>
    </xf>
    <xf numFmtId="0" fontId="50" fillId="0" borderId="80" xfId="0" applyFont="1" applyBorder="1" applyAlignment="1">
      <alignment horizontal="center" vertical="center" wrapText="1"/>
    </xf>
    <xf numFmtId="0" fontId="57" fillId="0" borderId="83" xfId="0" applyFont="1" applyBorder="1" applyAlignment="1">
      <alignment horizontal="justify" vertical="center" wrapText="1"/>
    </xf>
    <xf numFmtId="0" fontId="48" fillId="0" borderId="82" xfId="0" applyFont="1" applyBorder="1" applyAlignment="1">
      <alignment horizontal="justify" vertical="center" wrapText="1"/>
    </xf>
    <xf numFmtId="0" fontId="57" fillId="0" borderId="83" xfId="0" applyFont="1" applyBorder="1" applyAlignment="1">
      <alignment horizontal="left" vertical="center" wrapText="1" indent="5"/>
    </xf>
    <xf numFmtId="0" fontId="50" fillId="0" borderId="83" xfId="0" applyFont="1" applyBorder="1" applyAlignment="1">
      <alignment horizontal="left" vertical="center" wrapText="1" indent="4"/>
    </xf>
    <xf numFmtId="0" fontId="59" fillId="0" borderId="83" xfId="0" applyFont="1" applyBorder="1" applyAlignment="1">
      <alignment horizontal="left" vertical="center" wrapText="1" indent="2"/>
    </xf>
    <xf numFmtId="0" fontId="48" fillId="0" borderId="82" xfId="0" applyFont="1" applyBorder="1" applyAlignment="1">
      <alignment horizontal="left" vertical="center" wrapText="1" indent="4"/>
    </xf>
    <xf numFmtId="0" fontId="84" fillId="0" borderId="83" xfId="0" applyFont="1" applyBorder="1" applyAlignment="1">
      <alignment horizontal="left" vertical="center" wrapText="1" indent="4"/>
    </xf>
    <xf numFmtId="0" fontId="50" fillId="0" borderId="83" xfId="0" applyFont="1" applyBorder="1" applyAlignment="1">
      <alignment horizontal="left" vertical="center" wrapText="1" indent="3"/>
    </xf>
    <xf numFmtId="0" fontId="50" fillId="0" borderId="83" xfId="0" applyFont="1" applyBorder="1" applyAlignment="1">
      <alignment horizontal="left" vertical="center" wrapText="1" indent="8"/>
    </xf>
    <xf numFmtId="0" fontId="45" fillId="0" borderId="83" xfId="0" applyFont="1" applyBorder="1" applyAlignment="1">
      <alignment horizontal="left" vertical="center" wrapText="1" indent="1"/>
    </xf>
    <xf numFmtId="0" fontId="55" fillId="0" borderId="82" xfId="0" applyFont="1" applyBorder="1" applyAlignment="1">
      <alignment horizontal="left" vertical="center" wrapText="1" indent="4"/>
    </xf>
    <xf numFmtId="0" fontId="75" fillId="0" borderId="0" xfId="0" applyFont="1" applyAlignment="1">
      <alignment vertical="center"/>
    </xf>
    <xf numFmtId="0" fontId="86" fillId="0" borderId="0" xfId="0" applyFont="1" applyAlignment="1">
      <alignment vertical="center"/>
    </xf>
    <xf numFmtId="0" fontId="50" fillId="0" borderId="82" xfId="0" applyFont="1" applyBorder="1" applyAlignment="1">
      <alignment horizontal="left" vertical="center" wrapText="1" indent="4"/>
    </xf>
    <xf numFmtId="0" fontId="50" fillId="0" borderId="83" xfId="0" applyFont="1" applyBorder="1" applyAlignment="1">
      <alignment vertical="top" wrapText="1"/>
    </xf>
    <xf numFmtId="0" fontId="0" fillId="0" borderId="81" xfId="0" applyBorder="1" applyAlignment="1">
      <alignment vertical="top" wrapText="1"/>
    </xf>
    <xf numFmtId="0" fontId="50" fillId="0" borderId="83" xfId="0" applyFont="1" applyBorder="1" applyAlignment="1">
      <alignment horizontal="left" vertical="center" wrapText="1"/>
    </xf>
    <xf numFmtId="0" fontId="48" fillId="0" borderId="90" xfId="0" applyFont="1" applyBorder="1" applyAlignment="1">
      <alignment horizontal="left" vertical="center" wrapText="1" indent="2"/>
    </xf>
    <xf numFmtId="0" fontId="50" fillId="0" borderId="90" xfId="0" applyFont="1" applyBorder="1" applyAlignment="1">
      <alignment horizontal="left" vertical="center" wrapText="1" indent="1"/>
    </xf>
    <xf numFmtId="0" fontId="47" fillId="0" borderId="90" xfId="0" applyFont="1" applyBorder="1" applyAlignment="1">
      <alignment vertical="center" wrapText="1"/>
    </xf>
    <xf numFmtId="0" fontId="48" fillId="0" borderId="90" xfId="0" applyFont="1" applyBorder="1" applyAlignment="1">
      <alignment horizontal="left" vertical="center" wrapText="1" indent="1"/>
    </xf>
    <xf numFmtId="0" fontId="50" fillId="0" borderId="90" xfId="0" applyFont="1" applyBorder="1" applyAlignment="1">
      <alignment horizontal="left" vertical="center" wrapText="1" indent="2"/>
    </xf>
    <xf numFmtId="0" fontId="50" fillId="0" borderId="90" xfId="0" applyFont="1" applyBorder="1" applyAlignment="1">
      <alignment vertical="center" wrapText="1"/>
    </xf>
    <xf numFmtId="0" fontId="52" fillId="0" borderId="90" xfId="0" applyFont="1" applyBorder="1" applyAlignment="1">
      <alignment horizontal="left" vertical="center" wrapText="1" indent="1"/>
    </xf>
    <xf numFmtId="0" fontId="48" fillId="0" borderId="84" xfId="0" applyFont="1" applyBorder="1" applyAlignment="1">
      <alignment horizontal="justify" vertical="center" wrapText="1"/>
    </xf>
    <xf numFmtId="0" fontId="50" fillId="0" borderId="84" xfId="0" applyFont="1" applyBorder="1" applyAlignment="1">
      <alignment horizontal="justify" vertical="center" wrapText="1"/>
    </xf>
    <xf numFmtId="0" fontId="56" fillId="0" borderId="90" xfId="0" applyFont="1" applyBorder="1" applyAlignment="1">
      <alignment horizontal="left" vertical="center" wrapText="1" indent="1"/>
    </xf>
    <xf numFmtId="0" fontId="48" fillId="0" borderId="90" xfId="0" applyFont="1" applyBorder="1" applyAlignment="1">
      <alignment horizontal="justify" vertical="center" wrapText="1"/>
    </xf>
    <xf numFmtId="0" fontId="50" fillId="0" borderId="84" xfId="0" applyFont="1" applyBorder="1" applyAlignment="1">
      <alignment horizontal="left" vertical="center" wrapText="1" indent="1"/>
    </xf>
    <xf numFmtId="0" fontId="50" fillId="0" borderId="90" xfId="0" applyFont="1" applyBorder="1" applyAlignment="1">
      <alignment horizontal="justify" vertical="center" wrapText="1"/>
    </xf>
    <xf numFmtId="0" fontId="12" fillId="5" borderId="38" xfId="0" applyFont="1" applyFill="1" applyBorder="1" applyAlignment="1" applyProtection="1">
      <alignment horizontal="left" vertical="top" wrapText="1"/>
      <protection locked="0"/>
    </xf>
    <xf numFmtId="49" fontId="12" fillId="0" borderId="38" xfId="0" applyNumberFormat="1" applyFont="1" applyBorder="1" applyAlignment="1" applyProtection="1">
      <alignment horizontal="left" vertical="top" wrapText="1"/>
      <protection locked="0"/>
    </xf>
    <xf numFmtId="49" fontId="12" fillId="0" borderId="39" xfId="0" applyNumberFormat="1" applyFont="1" applyBorder="1" applyAlignment="1" applyProtection="1">
      <alignment horizontal="left" vertical="top" wrapText="1"/>
      <protection locked="0"/>
    </xf>
    <xf numFmtId="0" fontId="12" fillId="7" borderId="48" xfId="0" applyFont="1" applyFill="1" applyBorder="1" applyAlignment="1" applyProtection="1">
      <alignment horizontal="center" vertical="center"/>
      <protection hidden="1"/>
    </xf>
    <xf numFmtId="0" fontId="12" fillId="7" borderId="48" xfId="0" applyFont="1" applyFill="1" applyBorder="1" applyAlignment="1" applyProtection="1">
      <alignment horizontal="center" vertical="center"/>
      <protection locked="0"/>
    </xf>
    <xf numFmtId="49" fontId="12" fillId="0" borderId="68" xfId="0" applyNumberFormat="1" applyFont="1" applyBorder="1" applyAlignment="1" applyProtection="1">
      <alignment horizontal="left" vertical="top" wrapText="1"/>
      <protection locked="0"/>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2" borderId="0" xfId="0" applyFont="1" applyFill="1" applyAlignment="1">
      <alignment horizontal="center" vertical="center"/>
    </xf>
    <xf numFmtId="0" fontId="21" fillId="2" borderId="40" xfId="2" applyFont="1" applyFill="1" applyBorder="1" applyAlignment="1" applyProtection="1">
      <alignment horizontal="center" vertical="center"/>
      <protection hidden="1"/>
    </xf>
    <xf numFmtId="164" fontId="21" fillId="2" borderId="70" xfId="2" applyNumberFormat="1" applyFont="1" applyFill="1" applyBorder="1" applyAlignment="1" applyProtection="1">
      <alignment horizontal="center" vertical="center"/>
      <protection hidden="1"/>
    </xf>
    <xf numFmtId="0" fontId="21" fillId="2" borderId="0" xfId="2" applyFont="1" applyFill="1" applyBorder="1" applyAlignment="1" applyProtection="1">
      <alignment horizontal="center" vertical="center"/>
      <protection hidden="1"/>
    </xf>
    <xf numFmtId="164" fontId="21" fillId="2" borderId="12" xfId="2" applyNumberFormat="1" applyFont="1" applyFill="1" applyBorder="1" applyAlignment="1" applyProtection="1">
      <alignment horizontal="center" vertical="center"/>
      <protection hidden="1"/>
    </xf>
    <xf numFmtId="0" fontId="14" fillId="2" borderId="17" xfId="0" applyFont="1" applyFill="1" applyBorder="1" applyAlignment="1">
      <alignment horizontal="center" vertical="center"/>
    </xf>
    <xf numFmtId="0" fontId="21" fillId="2" borderId="17" xfId="2" applyFont="1" applyFill="1" applyBorder="1" applyAlignment="1" applyProtection="1">
      <alignment horizontal="center" vertical="center"/>
      <protection hidden="1"/>
    </xf>
    <xf numFmtId="164" fontId="21" fillId="2" borderId="14" xfId="2" applyNumberFormat="1" applyFont="1" applyFill="1" applyBorder="1" applyAlignment="1" applyProtection="1">
      <alignment horizontal="center" vertical="center"/>
      <protection hidden="1"/>
    </xf>
    <xf numFmtId="10" fontId="2" fillId="0" borderId="36" xfId="0" applyNumberFormat="1" applyFont="1" applyBorder="1" applyAlignment="1" applyProtection="1">
      <alignment horizontal="center"/>
      <protection hidden="1"/>
    </xf>
    <xf numFmtId="164" fontId="14" fillId="0" borderId="0" xfId="0" applyNumberFormat="1" applyFont="1" applyAlignment="1" applyProtection="1">
      <alignment vertical="center"/>
      <protection hidden="1"/>
    </xf>
    <xf numFmtId="0" fontId="12" fillId="7" borderId="43" xfId="0" applyFont="1" applyFill="1" applyBorder="1" applyAlignment="1" applyProtection="1">
      <alignment horizontal="center" vertical="center"/>
      <protection hidden="1"/>
    </xf>
    <xf numFmtId="165" fontId="11" fillId="5" borderId="33" xfId="0" applyNumberFormat="1" applyFont="1" applyFill="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56" xfId="0" applyFont="1" applyBorder="1" applyAlignment="1" applyProtection="1">
      <alignment horizontal="center" vertical="center" wrapText="1"/>
      <protection locked="0" hidden="1"/>
    </xf>
    <xf numFmtId="0" fontId="9" fillId="0" borderId="4" xfId="0" applyFont="1" applyBorder="1" applyAlignment="1" applyProtection="1">
      <alignment horizontal="center" vertical="center" textRotation="90" wrapText="1"/>
      <protection locked="0" hidden="1"/>
    </xf>
    <xf numFmtId="0" fontId="9" fillId="0" borderId="50" xfId="0" applyFont="1" applyBorder="1" applyAlignment="1" applyProtection="1">
      <alignment horizontal="center" vertical="center" textRotation="90" wrapText="1"/>
      <protection locked="0" hidden="1"/>
    </xf>
    <xf numFmtId="0" fontId="9" fillId="3" borderId="8" xfId="0" applyFont="1" applyFill="1" applyBorder="1" applyAlignment="1" applyProtection="1">
      <alignment horizontal="center" vertical="center" wrapText="1"/>
      <protection locked="0" hidden="1"/>
    </xf>
    <xf numFmtId="0" fontId="9" fillId="3" borderId="33" xfId="0" applyFont="1" applyFill="1" applyBorder="1" applyAlignment="1" applyProtection="1">
      <alignment horizontal="center" vertical="center" wrapText="1"/>
      <protection locked="0" hidden="1"/>
    </xf>
    <xf numFmtId="0" fontId="9" fillId="3" borderId="28" xfId="0" applyFont="1" applyFill="1" applyBorder="1" applyAlignment="1" applyProtection="1">
      <alignment horizontal="center" vertical="center" wrapText="1"/>
      <protection locked="0" hidden="1"/>
    </xf>
    <xf numFmtId="49" fontId="29" fillId="0" borderId="91" xfId="0" applyNumberFormat="1" applyFont="1" applyBorder="1" applyAlignment="1" applyProtection="1">
      <alignment horizontal="center" vertical="top" wrapText="1"/>
      <protection locked="0"/>
    </xf>
    <xf numFmtId="0" fontId="29" fillId="5" borderId="91" xfId="0" applyFont="1" applyFill="1" applyBorder="1" applyAlignment="1" applyProtection="1">
      <alignment horizontal="center" vertical="top" wrapText="1"/>
      <protection locked="0"/>
    </xf>
    <xf numFmtId="0" fontId="29" fillId="0" borderId="91" xfId="0" applyFont="1" applyBorder="1" applyAlignment="1" applyProtection="1">
      <alignment horizontal="center" vertical="top" wrapText="1"/>
      <protection locked="0"/>
    </xf>
    <xf numFmtId="0" fontId="29" fillId="0" borderId="91" xfId="0" applyFont="1" applyBorder="1" applyAlignment="1" applyProtection="1">
      <alignment horizontal="center" vertical="center" wrapText="1"/>
      <protection locked="0"/>
    </xf>
    <xf numFmtId="49" fontId="29" fillId="0" borderId="91" xfId="0" applyNumberFormat="1" applyFont="1" applyBorder="1" applyAlignment="1" applyProtection="1">
      <alignment horizontal="center" vertical="center" wrapText="1"/>
      <protection locked="0"/>
    </xf>
    <xf numFmtId="49" fontId="29" fillId="0" borderId="93" xfId="0" applyNumberFormat="1" applyFont="1" applyBorder="1" applyAlignment="1" applyProtection="1">
      <alignment horizontal="center" vertical="center" wrapText="1"/>
      <protection locked="0"/>
    </xf>
    <xf numFmtId="49" fontId="29" fillId="0" borderId="71" xfId="0" applyNumberFormat="1" applyFont="1" applyBorder="1" applyAlignment="1" applyProtection="1">
      <alignment horizontal="center" vertical="center" wrapText="1"/>
      <protection locked="0"/>
    </xf>
    <xf numFmtId="0" fontId="11" fillId="0" borderId="53"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9" borderId="48" xfId="0" applyFont="1" applyFill="1" applyBorder="1" applyAlignment="1" applyProtection="1">
      <alignment horizontal="right" vertical="center" wrapText="1"/>
      <protection hidden="1"/>
    </xf>
    <xf numFmtId="0" fontId="11" fillId="9" borderId="49" xfId="0" applyFont="1" applyFill="1" applyBorder="1" applyAlignment="1" applyProtection="1">
      <alignment horizontal="right" vertical="center" wrapText="1"/>
      <protection hidden="1"/>
    </xf>
    <xf numFmtId="0" fontId="11" fillId="9" borderId="2" xfId="0" applyFont="1" applyFill="1" applyBorder="1" applyAlignment="1" applyProtection="1">
      <alignment horizontal="right" vertical="center" wrapText="1"/>
      <protection hidden="1"/>
    </xf>
    <xf numFmtId="0" fontId="11" fillId="9" borderId="48" xfId="0" applyFont="1" applyFill="1" applyBorder="1" applyAlignment="1" applyProtection="1">
      <alignment horizontal="left" vertical="center" wrapText="1"/>
      <protection hidden="1"/>
    </xf>
    <xf numFmtId="0" fontId="11" fillId="9" borderId="49" xfId="0" applyFont="1" applyFill="1" applyBorder="1" applyAlignment="1" applyProtection="1">
      <alignment horizontal="left" vertical="center" wrapText="1"/>
      <protection hidden="1"/>
    </xf>
    <xf numFmtId="0" fontId="11" fillId="0" borderId="60"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11" fillId="9" borderId="4" xfId="0" applyFont="1" applyFill="1" applyBorder="1" applyAlignment="1" applyProtection="1">
      <alignment horizontal="left" vertical="center" wrapText="1"/>
      <protection hidden="1"/>
    </xf>
    <xf numFmtId="0" fontId="29" fillId="0" borderId="37" xfId="0" applyFont="1" applyBorder="1" applyAlignment="1" applyProtection="1">
      <alignment horizontal="left" vertical="top" wrapText="1"/>
      <protection locked="0"/>
    </xf>
    <xf numFmtId="0" fontId="29" fillId="0" borderId="38" xfId="0" applyFont="1" applyBorder="1" applyAlignment="1" applyProtection="1">
      <alignment horizontal="left" vertical="top" wrapText="1"/>
      <protection locked="0"/>
    </xf>
    <xf numFmtId="0" fontId="29" fillId="0" borderId="39" xfId="0" applyFont="1" applyBorder="1" applyAlignment="1" applyProtection="1">
      <alignment horizontal="left" vertical="top" wrapText="1"/>
      <protection locked="0"/>
    </xf>
    <xf numFmtId="0" fontId="11" fillId="9" borderId="45" xfId="0" applyFont="1" applyFill="1" applyBorder="1" applyAlignment="1" applyProtection="1">
      <alignment horizontal="right" vertical="center" wrapText="1"/>
      <protection hidden="1"/>
    </xf>
    <xf numFmtId="0" fontId="11" fillId="9" borderId="57" xfId="0" applyFont="1" applyFill="1" applyBorder="1" applyAlignment="1" applyProtection="1">
      <alignment horizontal="right" vertical="center" wrapText="1"/>
      <protection hidden="1"/>
    </xf>
    <xf numFmtId="0" fontId="11" fillId="0" borderId="34" xfId="0" applyFont="1" applyBorder="1" applyAlignment="1" applyProtection="1">
      <alignment horizontal="center" vertical="center"/>
      <protection locked="0" hidden="1"/>
    </xf>
    <xf numFmtId="0" fontId="11" fillId="0" borderId="7" xfId="0" applyFont="1" applyBorder="1" applyAlignment="1" applyProtection="1">
      <alignment horizontal="center" vertical="center"/>
      <protection locked="0" hidden="1"/>
    </xf>
    <xf numFmtId="0" fontId="11" fillId="0" borderId="59" xfId="0" applyFont="1" applyBorder="1" applyAlignment="1" applyProtection="1">
      <alignment horizontal="center" vertical="center"/>
      <protection locked="0" hidden="1"/>
    </xf>
    <xf numFmtId="0" fontId="11" fillId="0" borderId="42" xfId="0" applyFont="1" applyBorder="1" applyAlignment="1" applyProtection="1">
      <alignment horizontal="center" vertical="center"/>
      <protection locked="0" hidden="1"/>
    </xf>
    <xf numFmtId="49" fontId="12" fillId="0" borderId="37" xfId="0" applyNumberFormat="1" applyFont="1" applyBorder="1" applyAlignment="1" applyProtection="1">
      <alignment horizontal="left" vertical="top" wrapText="1"/>
      <protection locked="0"/>
    </xf>
    <xf numFmtId="49" fontId="12" fillId="0" borderId="38" xfId="0" applyNumberFormat="1" applyFont="1" applyBorder="1" applyAlignment="1" applyProtection="1">
      <alignment horizontal="left" vertical="top" wrapText="1"/>
      <protection locked="0"/>
    </xf>
    <xf numFmtId="1" fontId="24" fillId="0" borderId="33" xfId="0" applyNumberFormat="1" applyFont="1" applyBorder="1" applyAlignment="1" applyProtection="1">
      <alignment horizontal="center" vertical="center"/>
      <protection hidden="1"/>
    </xf>
    <xf numFmtId="1" fontId="24" fillId="0" borderId="9" xfId="0" applyNumberFormat="1" applyFont="1" applyBorder="1" applyAlignment="1" applyProtection="1">
      <alignment horizontal="center" vertical="center"/>
      <protection hidden="1"/>
    </xf>
    <xf numFmtId="1" fontId="24" fillId="0" borderId="58" xfId="0" applyNumberFormat="1" applyFont="1" applyBorder="1" applyAlignment="1" applyProtection="1">
      <alignment horizontal="center" vertical="center"/>
      <protection hidden="1"/>
    </xf>
    <xf numFmtId="0" fontId="11" fillId="9" borderId="43" xfId="0" applyFont="1" applyFill="1" applyBorder="1" applyAlignment="1" applyProtection="1">
      <alignment horizontal="right" vertical="center" wrapText="1"/>
      <protection hidden="1"/>
    </xf>
    <xf numFmtId="0" fontId="11" fillId="9" borderId="44" xfId="0" applyFont="1" applyFill="1" applyBorder="1" applyAlignment="1" applyProtection="1">
      <alignment horizontal="right" vertical="center" wrapText="1"/>
      <protection hidden="1"/>
    </xf>
    <xf numFmtId="0" fontId="11" fillId="9" borderId="50" xfId="0" applyFont="1" applyFill="1" applyBorder="1" applyAlignment="1" applyProtection="1">
      <alignment horizontal="left" vertical="center" wrapText="1"/>
      <protection hidden="1"/>
    </xf>
    <xf numFmtId="0" fontId="11" fillId="9" borderId="51" xfId="0" applyFont="1" applyFill="1" applyBorder="1" applyAlignment="1" applyProtection="1">
      <alignment horizontal="left" vertical="center" wrapText="1"/>
      <protection hidden="1"/>
    </xf>
    <xf numFmtId="49" fontId="12" fillId="0" borderId="39" xfId="0" applyNumberFormat="1" applyFont="1" applyBorder="1" applyAlignment="1" applyProtection="1">
      <alignment horizontal="left" vertical="top" wrapText="1"/>
      <protection locked="0"/>
    </xf>
    <xf numFmtId="49" fontId="10" fillId="2" borderId="37" xfId="0" applyNumberFormat="1" applyFont="1" applyFill="1" applyBorder="1" applyAlignment="1">
      <alignment horizontal="center" vertical="center" wrapText="1"/>
    </xf>
    <xf numFmtId="49" fontId="10" fillId="2" borderId="39" xfId="0" applyNumberFormat="1" applyFont="1" applyFill="1" applyBorder="1" applyAlignment="1">
      <alignment horizontal="center" vertical="center" wrapText="1"/>
    </xf>
    <xf numFmtId="49" fontId="12" fillId="0" borderId="0" xfId="0" applyNumberFormat="1" applyFont="1" applyAlignment="1" applyProtection="1">
      <alignment horizontal="center" vertical="top" wrapText="1"/>
      <protection hidden="1"/>
    </xf>
    <xf numFmtId="0" fontId="11" fillId="0" borderId="49" xfId="0" applyFont="1" applyBorder="1" applyAlignment="1" applyProtection="1">
      <alignment horizontal="center" vertical="center" wrapText="1"/>
      <protection hidden="1"/>
    </xf>
    <xf numFmtId="0" fontId="12" fillId="7" borderId="48" xfId="0" applyFont="1" applyFill="1" applyBorder="1" applyAlignment="1" applyProtection="1">
      <alignment horizontal="center" vertical="center"/>
      <protection locked="0"/>
    </xf>
    <xf numFmtId="0" fontId="12" fillId="7" borderId="15" xfId="0" applyFont="1" applyFill="1" applyBorder="1" applyAlignment="1" applyProtection="1">
      <alignment horizontal="center" vertical="center"/>
      <protection locked="0"/>
    </xf>
    <xf numFmtId="0" fontId="12" fillId="7" borderId="49" xfId="0" applyFont="1" applyFill="1" applyBorder="1" applyAlignment="1" applyProtection="1">
      <alignment horizontal="center" vertical="center"/>
      <protection locked="0"/>
    </xf>
    <xf numFmtId="0" fontId="12" fillId="0" borderId="37"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39" xfId="0" applyFont="1" applyBorder="1" applyAlignment="1" applyProtection="1">
      <alignment horizontal="left" vertical="top" wrapText="1"/>
      <protection locked="0"/>
    </xf>
    <xf numFmtId="1" fontId="11" fillId="0" borderId="1" xfId="0" applyNumberFormat="1" applyFont="1" applyBorder="1" applyAlignment="1" applyProtection="1">
      <alignment horizontal="left" vertical="center" wrapText="1"/>
      <protection hidden="1"/>
    </xf>
    <xf numFmtId="0" fontId="11" fillId="0" borderId="6" xfId="0" applyFont="1" applyBorder="1" applyAlignment="1" applyProtection="1">
      <alignment horizontal="center" vertical="center" wrapText="1"/>
      <protection hidden="1"/>
    </xf>
    <xf numFmtId="0" fontId="11" fillId="0" borderId="46"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48" xfId="0" applyFont="1" applyBorder="1" applyAlignment="1" applyProtection="1">
      <alignment horizontal="center" vertical="center" wrapText="1"/>
      <protection hidden="1"/>
    </xf>
    <xf numFmtId="0" fontId="11" fillId="0" borderId="15" xfId="0" applyFont="1" applyBorder="1" applyAlignment="1" applyProtection="1">
      <alignment horizontal="center" vertical="center" wrapText="1"/>
      <protection hidden="1"/>
    </xf>
    <xf numFmtId="0" fontId="14" fillId="0" borderId="0" xfId="0" applyFont="1" applyProtection="1">
      <protection hidden="1"/>
    </xf>
    <xf numFmtId="0" fontId="12" fillId="7" borderId="37" xfId="0" applyFont="1" applyFill="1" applyBorder="1" applyAlignment="1" applyProtection="1">
      <alignment horizontal="left" vertical="top"/>
      <protection locked="0"/>
    </xf>
    <xf numFmtId="0" fontId="12" fillId="7" borderId="38" xfId="0" applyFont="1" applyFill="1" applyBorder="1" applyAlignment="1" applyProtection="1">
      <alignment horizontal="left" vertical="top"/>
      <protection locked="0"/>
    </xf>
    <xf numFmtId="0" fontId="12" fillId="7" borderId="48" xfId="0" applyFont="1" applyFill="1" applyBorder="1" applyAlignment="1" applyProtection="1">
      <alignment horizontal="center" vertical="center"/>
      <protection hidden="1"/>
    </xf>
    <xf numFmtId="0" fontId="12" fillId="7" borderId="15" xfId="0" applyFont="1" applyFill="1" applyBorder="1" applyAlignment="1" applyProtection="1">
      <alignment horizontal="center" vertical="center"/>
      <protection hidden="1"/>
    </xf>
    <xf numFmtId="0" fontId="12" fillId="7" borderId="49" xfId="0" applyFont="1" applyFill="1" applyBorder="1" applyAlignment="1" applyProtection="1">
      <alignment horizontal="center" vertical="center"/>
      <protection hidden="1"/>
    </xf>
    <xf numFmtId="0" fontId="11" fillId="0" borderId="47" xfId="0" applyFont="1" applyBorder="1" applyAlignment="1" applyProtection="1">
      <alignment horizontal="center" vertical="center" wrapText="1"/>
      <protection hidden="1"/>
    </xf>
    <xf numFmtId="0" fontId="11" fillId="0" borderId="35" xfId="0" applyFont="1" applyBorder="1" applyAlignment="1" applyProtection="1">
      <alignment horizontal="center" vertical="center" wrapText="1"/>
      <protection hidden="1"/>
    </xf>
    <xf numFmtId="0" fontId="11" fillId="0" borderId="57" xfId="0" applyFont="1" applyBorder="1" applyAlignment="1" applyProtection="1">
      <alignment horizontal="center" vertical="center" wrapText="1"/>
      <protection hidden="1"/>
    </xf>
    <xf numFmtId="0" fontId="11" fillId="0" borderId="34" xfId="0" applyFont="1" applyBorder="1" applyAlignment="1" applyProtection="1">
      <alignment horizontal="center" vertical="center" wrapText="1"/>
      <protection hidden="1"/>
    </xf>
    <xf numFmtId="0" fontId="11" fillId="0" borderId="41" xfId="0" applyFont="1" applyBorder="1" applyAlignment="1" applyProtection="1">
      <alignment horizontal="center" vertical="center" wrapText="1"/>
      <protection hidden="1"/>
    </xf>
    <xf numFmtId="0" fontId="10" fillId="0" borderId="34" xfId="0" applyFont="1" applyBorder="1" applyAlignment="1" applyProtection="1">
      <alignment horizontal="center" vertical="center"/>
      <protection hidden="1"/>
    </xf>
    <xf numFmtId="0" fontId="10" fillId="0" borderId="41"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1" fillId="0" borderId="50" xfId="0" applyFont="1" applyBorder="1" applyAlignment="1" applyProtection="1">
      <alignment horizontal="center" vertical="center" wrapText="1"/>
      <protection hidden="1"/>
    </xf>
    <xf numFmtId="0" fontId="11" fillId="0" borderId="22" xfId="0" applyFont="1" applyBorder="1" applyAlignment="1" applyProtection="1">
      <alignment horizontal="center" vertical="center" wrapText="1"/>
      <protection hidden="1"/>
    </xf>
    <xf numFmtId="0" fontId="11" fillId="0" borderId="51" xfId="0" applyFont="1" applyBorder="1" applyAlignment="1" applyProtection="1">
      <alignment horizontal="center" vertical="center" wrapText="1"/>
      <protection hidden="1"/>
    </xf>
    <xf numFmtId="0" fontId="12" fillId="5" borderId="38" xfId="0" applyFont="1" applyFill="1" applyBorder="1" applyAlignment="1" applyProtection="1">
      <alignment horizontal="left" vertical="top" wrapText="1"/>
      <protection locked="0"/>
    </xf>
    <xf numFmtId="0" fontId="12" fillId="5" borderId="39" xfId="0" applyFont="1" applyFill="1" applyBorder="1" applyAlignment="1" applyProtection="1">
      <alignment horizontal="left" vertical="top" wrapText="1"/>
      <protection locked="0"/>
    </xf>
    <xf numFmtId="0" fontId="12" fillId="5" borderId="37" xfId="0" applyFont="1" applyFill="1" applyBorder="1" applyAlignment="1" applyProtection="1">
      <alignment horizontal="left" vertical="top" wrapText="1"/>
      <protection locked="0"/>
    </xf>
    <xf numFmtId="0" fontId="36" fillId="0" borderId="1" xfId="0" applyFont="1" applyBorder="1" applyAlignment="1" applyProtection="1">
      <alignment horizontal="left" wrapText="1"/>
      <protection locked="0" hidden="1"/>
    </xf>
    <xf numFmtId="0" fontId="27" fillId="0" borderId="1" xfId="0" applyFont="1" applyBorder="1" applyAlignment="1" applyProtection="1">
      <alignment horizontal="left"/>
      <protection locked="0" hidden="1"/>
    </xf>
    <xf numFmtId="0" fontId="11" fillId="0" borderId="22" xfId="0" applyFont="1" applyBorder="1" applyAlignment="1" applyProtection="1">
      <alignment horizontal="left" wrapText="1"/>
      <protection locked="0"/>
    </xf>
    <xf numFmtId="0" fontId="10" fillId="0" borderId="15" xfId="0" applyFont="1" applyBorder="1" applyAlignment="1" applyProtection="1">
      <alignment horizontal="left"/>
      <protection locked="0"/>
    </xf>
    <xf numFmtId="0" fontId="14" fillId="14" borderId="1" xfId="0" applyFont="1" applyFill="1" applyBorder="1" applyAlignment="1" applyProtection="1">
      <alignment horizontal="center"/>
      <protection hidden="1"/>
    </xf>
    <xf numFmtId="0" fontId="8" fillId="2" borderId="9" xfId="0" applyFont="1" applyFill="1" applyBorder="1" applyAlignment="1" applyProtection="1">
      <alignment horizontal="right" vertical="center" wrapText="1"/>
      <protection hidden="1"/>
    </xf>
    <xf numFmtId="0" fontId="8" fillId="2" borderId="58" xfId="0" applyFont="1" applyFill="1" applyBorder="1" applyAlignment="1" applyProtection="1">
      <alignment horizontal="right" vertical="center" wrapText="1"/>
      <protection hidden="1"/>
    </xf>
    <xf numFmtId="0" fontId="23" fillId="0" borderId="20" xfId="0" applyFont="1" applyBorder="1" applyAlignment="1" applyProtection="1">
      <alignment horizontal="center" vertical="center"/>
      <protection hidden="1"/>
    </xf>
    <xf numFmtId="0" fontId="11" fillId="9" borderId="43" xfId="0" applyFont="1" applyFill="1" applyBorder="1" applyAlignment="1" applyProtection="1">
      <alignment horizontal="left" vertical="center" wrapText="1"/>
      <protection hidden="1"/>
    </xf>
    <xf numFmtId="0" fontId="11" fillId="9" borderId="44" xfId="0" applyFont="1" applyFill="1" applyBorder="1" applyAlignment="1" applyProtection="1">
      <alignment horizontal="left" vertical="center" wrapText="1"/>
      <protection hidden="1"/>
    </xf>
    <xf numFmtId="0" fontId="23" fillId="0" borderId="0" xfId="0" applyFont="1" applyAlignment="1" applyProtection="1">
      <alignment horizontal="center" vertical="center"/>
      <protection hidden="1"/>
    </xf>
    <xf numFmtId="0" fontId="12" fillId="7" borderId="48" xfId="0" applyFont="1" applyFill="1" applyBorder="1" applyAlignment="1">
      <alignment horizontal="left" vertical="center"/>
    </xf>
    <xf numFmtId="0" fontId="12" fillId="7" borderId="15" xfId="0" applyFont="1" applyFill="1" applyBorder="1" applyAlignment="1">
      <alignment horizontal="left" vertical="center"/>
    </xf>
    <xf numFmtId="0" fontId="12" fillId="7" borderId="48" xfId="0" applyFont="1" applyFill="1" applyBorder="1" applyAlignment="1">
      <alignment horizontal="right" vertical="center"/>
    </xf>
    <xf numFmtId="0" fontId="12" fillId="7" borderId="15" xfId="0" applyFont="1" applyFill="1" applyBorder="1" applyAlignment="1">
      <alignment horizontal="right" vertical="center"/>
    </xf>
    <xf numFmtId="0" fontId="12" fillId="7" borderId="40" xfId="0" applyFont="1" applyFill="1" applyBorder="1" applyAlignment="1" applyProtection="1">
      <alignment horizontal="center" vertical="center"/>
      <protection locked="0"/>
    </xf>
    <xf numFmtId="0" fontId="12" fillId="7" borderId="44" xfId="0" applyFont="1" applyFill="1" applyBorder="1" applyAlignment="1" applyProtection="1">
      <alignment horizontal="center" vertical="center"/>
      <protection locked="0"/>
    </xf>
    <xf numFmtId="49" fontId="12" fillId="0" borderId="94" xfId="0" applyNumberFormat="1" applyFont="1" applyBorder="1" applyAlignment="1" applyProtection="1">
      <alignment horizontal="left" vertical="top" wrapText="1"/>
      <protection locked="0"/>
    </xf>
    <xf numFmtId="49" fontId="12" fillId="0" borderId="92" xfId="0" applyNumberFormat="1" applyFont="1" applyBorder="1" applyAlignment="1" applyProtection="1">
      <alignment horizontal="left" vertical="top" wrapText="1"/>
      <protection locked="0"/>
    </xf>
    <xf numFmtId="0" fontId="11" fillId="9" borderId="2" xfId="0" applyFont="1" applyFill="1" applyBorder="1" applyAlignment="1" applyProtection="1">
      <alignment horizontal="left" vertical="center" wrapText="1"/>
      <protection hidden="1"/>
    </xf>
    <xf numFmtId="49" fontId="29" fillId="0" borderId="37" xfId="0" applyNumberFormat="1" applyFont="1" applyBorder="1" applyAlignment="1" applyProtection="1">
      <alignment horizontal="left" vertical="top" wrapText="1"/>
      <protection locked="0"/>
    </xf>
    <xf numFmtId="49" fontId="29" fillId="0" borderId="38" xfId="0" applyNumberFormat="1" applyFont="1" applyBorder="1" applyAlignment="1" applyProtection="1">
      <alignment horizontal="left" vertical="top" wrapText="1"/>
      <protection locked="0"/>
    </xf>
    <xf numFmtId="49" fontId="29" fillId="0" borderId="39" xfId="0" applyNumberFormat="1" applyFont="1" applyBorder="1" applyAlignment="1" applyProtection="1">
      <alignment horizontal="left" vertical="top" wrapText="1"/>
      <protection locked="0"/>
    </xf>
    <xf numFmtId="0" fontId="11" fillId="0" borderId="7" xfId="0" applyFont="1" applyBorder="1" applyAlignment="1" applyProtection="1">
      <alignment horizontal="center" vertical="center" wrapText="1"/>
      <protection hidden="1"/>
    </xf>
    <xf numFmtId="0" fontId="11" fillId="0" borderId="34"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1" fontId="24" fillId="0" borderId="34" xfId="0" applyNumberFormat="1" applyFont="1" applyBorder="1" applyAlignment="1" applyProtection="1">
      <alignment horizontal="center" vertical="center"/>
      <protection hidden="1"/>
    </xf>
    <xf numFmtId="1" fontId="24" fillId="0" borderId="7" xfId="0" applyNumberFormat="1" applyFont="1" applyBorder="1" applyAlignment="1" applyProtection="1">
      <alignment horizontal="center" vertical="center"/>
      <protection hidden="1"/>
    </xf>
    <xf numFmtId="1" fontId="11" fillId="8" borderId="47" xfId="0" applyNumberFormat="1" applyFont="1" applyFill="1" applyBorder="1" applyAlignment="1" applyProtection="1">
      <alignment horizontal="center" vertical="center"/>
      <protection hidden="1"/>
    </xf>
    <xf numFmtId="1" fontId="11" fillId="8" borderId="19" xfId="0" applyNumberFormat="1" applyFont="1" applyFill="1" applyBorder="1" applyAlignment="1" applyProtection="1">
      <alignment horizontal="center" vertical="center"/>
      <protection hidden="1"/>
    </xf>
    <xf numFmtId="1" fontId="11" fillId="8" borderId="34" xfId="0" applyNumberFormat="1" applyFont="1" applyFill="1" applyBorder="1" applyAlignment="1" applyProtection="1">
      <alignment horizontal="center" vertical="center"/>
      <protection hidden="1"/>
    </xf>
    <xf numFmtId="1" fontId="11" fillId="8" borderId="7" xfId="0" applyNumberFormat="1" applyFont="1" applyFill="1" applyBorder="1" applyAlignment="1" applyProtection="1">
      <alignment horizontal="center" vertical="center"/>
      <protection hidden="1"/>
    </xf>
    <xf numFmtId="0" fontId="11" fillId="0" borderId="19"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protection hidden="1"/>
    </xf>
    <xf numFmtId="0" fontId="23" fillId="0" borderId="47" xfId="0" applyFont="1" applyBorder="1" applyAlignment="1" applyProtection="1">
      <alignment horizontal="center" vertical="center"/>
      <protection hidden="1"/>
    </xf>
    <xf numFmtId="0" fontId="23" fillId="0" borderId="35" xfId="0" applyFont="1" applyBorder="1" applyAlignment="1" applyProtection="1">
      <alignment horizontal="center" vertical="center"/>
      <protection hidden="1"/>
    </xf>
    <xf numFmtId="0" fontId="23" fillId="7" borderId="20" xfId="0" applyFont="1" applyFill="1" applyBorder="1" applyAlignment="1" applyProtection="1">
      <alignment horizontal="center" vertical="center"/>
      <protection hidden="1"/>
    </xf>
    <xf numFmtId="0" fontId="13" fillId="0" borderId="37" xfId="0" applyFont="1" applyBorder="1" applyAlignment="1" applyProtection="1">
      <alignment horizontal="left" vertical="top" wrapText="1"/>
      <protection locked="0"/>
    </xf>
    <xf numFmtId="0" fontId="13" fillId="0" borderId="38" xfId="0" applyFont="1" applyBorder="1" applyAlignment="1" applyProtection="1">
      <alignment horizontal="left" vertical="top" wrapText="1"/>
      <protection locked="0"/>
    </xf>
    <xf numFmtId="0" fontId="13" fillId="0" borderId="39" xfId="0" applyFont="1" applyBorder="1" applyAlignment="1" applyProtection="1">
      <alignment horizontal="left" vertical="top" wrapText="1"/>
      <protection locked="0"/>
    </xf>
    <xf numFmtId="0" fontId="23" fillId="0" borderId="17" xfId="0" applyFont="1" applyBorder="1" applyAlignment="1" applyProtection="1">
      <alignment horizontal="center" vertical="center"/>
      <protection hidden="1"/>
    </xf>
    <xf numFmtId="49" fontId="13" fillId="0" borderId="38" xfId="0" applyNumberFormat="1" applyFont="1" applyBorder="1" applyAlignment="1" applyProtection="1">
      <alignment horizontal="left" vertical="top" wrapText="1"/>
      <protection locked="0"/>
    </xf>
    <xf numFmtId="49" fontId="13" fillId="0" borderId="39" xfId="0" applyNumberFormat="1" applyFont="1" applyBorder="1" applyAlignment="1" applyProtection="1">
      <alignment horizontal="left" vertical="top" wrapText="1"/>
      <protection locked="0"/>
    </xf>
    <xf numFmtId="0" fontId="23" fillId="7" borderId="17" xfId="0" applyFont="1" applyFill="1" applyBorder="1" applyAlignment="1" applyProtection="1">
      <alignment horizontal="center" vertical="center"/>
      <protection hidden="1"/>
    </xf>
    <xf numFmtId="0" fontId="47" fillId="0" borderId="84" xfId="0" applyFont="1" applyBorder="1" applyAlignment="1">
      <alignment horizontal="center" vertical="center" wrapText="1"/>
    </xf>
    <xf numFmtId="0" fontId="47" fillId="0" borderId="81" xfId="0" applyFont="1" applyBorder="1" applyAlignment="1">
      <alignment horizontal="center" vertical="center" wrapText="1"/>
    </xf>
    <xf numFmtId="0" fontId="47" fillId="0" borderId="80" xfId="0" applyFont="1" applyBorder="1" applyAlignment="1">
      <alignment horizontal="center" vertical="center" wrapText="1"/>
    </xf>
    <xf numFmtId="0" fontId="47" fillId="0" borderId="84" xfId="0" applyFont="1" applyBorder="1" applyAlignment="1">
      <alignment vertical="center" wrapText="1"/>
    </xf>
    <xf numFmtId="0" fontId="47" fillId="0" borderId="81" xfId="0" applyFont="1" applyBorder="1" applyAlignment="1">
      <alignment vertical="center" wrapText="1"/>
    </xf>
    <xf numFmtId="0" fontId="47" fillId="0" borderId="80" xfId="0" applyFont="1" applyBorder="1" applyAlignment="1">
      <alignment vertical="center" wrapText="1"/>
    </xf>
    <xf numFmtId="0" fontId="48" fillId="0" borderId="84" xfId="0" applyFont="1" applyBorder="1" applyAlignment="1">
      <alignment horizontal="left" vertical="center" wrapText="1" indent="1"/>
    </xf>
    <xf numFmtId="0" fontId="48" fillId="0" borderId="81" xfId="0" applyFont="1" applyBorder="1" applyAlignment="1">
      <alignment horizontal="left" vertical="center" wrapText="1" indent="1"/>
    </xf>
    <xf numFmtId="0" fontId="48" fillId="0" borderId="80" xfId="0" applyFont="1" applyBorder="1" applyAlignment="1">
      <alignment horizontal="left" vertical="center" wrapText="1" indent="1"/>
    </xf>
    <xf numFmtId="0" fontId="50" fillId="0" borderId="84"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80" xfId="0" applyFont="1" applyBorder="1" applyAlignment="1">
      <alignment horizontal="center" vertical="center" wrapText="1"/>
    </xf>
    <xf numFmtId="0" fontId="50" fillId="0" borderId="84" xfId="0" applyFont="1" applyBorder="1" applyAlignment="1">
      <alignment vertical="center" wrapText="1"/>
    </xf>
    <xf numFmtId="0" fontId="50" fillId="0" borderId="81" xfId="0" applyFont="1" applyBorder="1" applyAlignment="1">
      <alignment vertical="center" wrapText="1"/>
    </xf>
    <xf numFmtId="0" fontId="50" fillId="0" borderId="80" xfId="0" applyFont="1" applyBorder="1" applyAlignment="1">
      <alignment vertical="center" wrapText="1"/>
    </xf>
    <xf numFmtId="0" fontId="54" fillId="0" borderId="84" xfId="0" applyFont="1" applyBorder="1" applyAlignment="1">
      <alignment vertical="center" wrapText="1"/>
    </xf>
    <xf numFmtId="0" fontId="54" fillId="0" borderId="80" xfId="0" applyFont="1" applyBorder="1" applyAlignment="1">
      <alignment vertical="center" wrapText="1"/>
    </xf>
    <xf numFmtId="0" fontId="80" fillId="0" borderId="81" xfId="0" applyFont="1" applyBorder="1" applyAlignment="1">
      <alignment vertical="center" wrapText="1"/>
    </xf>
    <xf numFmtId="0" fontId="80" fillId="0" borderId="80" xfId="0" applyFont="1" applyBorder="1" applyAlignment="1">
      <alignment vertical="center" wrapText="1"/>
    </xf>
    <xf numFmtId="0" fontId="47" fillId="0" borderId="84" xfId="0" applyFont="1" applyBorder="1" applyAlignment="1">
      <alignment horizontal="right" vertical="center" wrapText="1"/>
    </xf>
    <xf numFmtId="0" fontId="47" fillId="0" borderId="81" xfId="0" applyFont="1" applyBorder="1" applyAlignment="1">
      <alignment horizontal="right" vertical="center" wrapText="1"/>
    </xf>
    <xf numFmtId="0" fontId="47" fillId="0" borderId="80" xfId="0" applyFont="1" applyBorder="1" applyAlignment="1">
      <alignment horizontal="right" vertical="center" wrapText="1"/>
    </xf>
    <xf numFmtId="0" fontId="80" fillId="0" borderId="84" xfId="0" applyFont="1" applyBorder="1" applyAlignment="1">
      <alignment vertical="center" wrapText="1"/>
    </xf>
    <xf numFmtId="0" fontId="50" fillId="0" borderId="84" xfId="0" applyFont="1" applyBorder="1" applyAlignment="1">
      <alignment horizontal="left" vertical="center" wrapText="1" indent="1"/>
    </xf>
    <xf numFmtId="0" fontId="50" fillId="0" borderId="81" xfId="0" applyFont="1" applyBorder="1" applyAlignment="1">
      <alignment horizontal="left" vertical="center" wrapText="1" indent="1"/>
    </xf>
    <xf numFmtId="0" fontId="50" fillId="0" borderId="80" xfId="0" applyFont="1" applyBorder="1" applyAlignment="1">
      <alignment horizontal="left" vertical="center" wrapText="1" indent="1"/>
    </xf>
    <xf numFmtId="0" fontId="56" fillId="0" borderId="84" xfId="0" applyFont="1" applyBorder="1" applyAlignment="1">
      <alignment horizontal="left" vertical="center" wrapText="1" indent="1"/>
    </xf>
    <xf numFmtId="0" fontId="56" fillId="0" borderId="81" xfId="0" applyFont="1" applyBorder="1" applyAlignment="1">
      <alignment horizontal="left" vertical="center" wrapText="1" indent="1"/>
    </xf>
    <xf numFmtId="0" fontId="56" fillId="0" borderId="80" xfId="0" applyFont="1" applyBorder="1" applyAlignment="1">
      <alignment horizontal="left" vertical="center" wrapText="1" indent="1"/>
    </xf>
    <xf numFmtId="0" fontId="50" fillId="0" borderId="84" xfId="0" applyFont="1" applyBorder="1" applyAlignment="1">
      <alignment horizontal="justify" vertical="center" wrapText="1"/>
    </xf>
    <xf numFmtId="0" fontId="50" fillId="0" borderId="80" xfId="0" applyFont="1" applyBorder="1" applyAlignment="1">
      <alignment horizontal="justify" vertical="center" wrapText="1"/>
    </xf>
    <xf numFmtId="0" fontId="54" fillId="0" borderId="84" xfId="0" applyFont="1" applyBorder="1" applyAlignment="1">
      <alignment horizontal="center" vertical="center" wrapText="1"/>
    </xf>
    <xf numFmtId="0" fontId="54" fillId="0" borderId="80" xfId="0" applyFont="1" applyBorder="1" applyAlignment="1">
      <alignment horizontal="center" vertical="center" wrapText="1"/>
    </xf>
    <xf numFmtId="0" fontId="54" fillId="0" borderId="81" xfId="0" applyFont="1" applyBorder="1" applyAlignment="1">
      <alignment horizontal="center" vertical="center" wrapText="1"/>
    </xf>
    <xf numFmtId="0" fontId="54" fillId="0" borderId="81" xfId="0" applyFont="1" applyBorder="1" applyAlignment="1">
      <alignment vertical="center" wrapText="1"/>
    </xf>
    <xf numFmtId="0" fontId="79" fillId="0" borderId="84" xfId="0" applyFont="1" applyBorder="1" applyAlignment="1">
      <alignment vertical="center" wrapText="1"/>
    </xf>
    <xf numFmtId="0" fontId="79" fillId="0" borderId="81" xfId="0" applyFont="1" applyBorder="1" applyAlignment="1">
      <alignment vertical="center" wrapText="1"/>
    </xf>
    <xf numFmtId="0" fontId="79" fillId="0" borderId="80" xfId="0" applyFont="1" applyBorder="1" applyAlignment="1">
      <alignment vertical="center" wrapText="1"/>
    </xf>
    <xf numFmtId="0" fontId="48" fillId="0" borderId="84" xfId="0" applyFont="1" applyBorder="1" applyAlignment="1">
      <alignment horizontal="justify" vertical="center" wrapText="1"/>
    </xf>
    <xf numFmtId="0" fontId="48" fillId="0" borderId="81" xfId="0" applyFont="1" applyBorder="1" applyAlignment="1">
      <alignment horizontal="justify" vertical="center" wrapText="1"/>
    </xf>
    <xf numFmtId="0" fontId="48" fillId="0" borderId="80" xfId="0" applyFont="1" applyBorder="1" applyAlignment="1">
      <alignment horizontal="justify" vertical="center" wrapText="1"/>
    </xf>
    <xf numFmtId="0" fontId="47" fillId="0" borderId="84" xfId="0" applyFont="1" applyBorder="1" applyAlignment="1">
      <alignment horizontal="left" vertical="center" wrapText="1" indent="1"/>
    </xf>
    <xf numFmtId="0" fontId="47" fillId="0" borderId="81" xfId="0" applyFont="1" applyBorder="1" applyAlignment="1">
      <alignment horizontal="left" vertical="center" wrapText="1" indent="1"/>
    </xf>
    <xf numFmtId="0" fontId="47" fillId="0" borderId="80" xfId="0" applyFont="1" applyBorder="1" applyAlignment="1">
      <alignment horizontal="left" vertical="center" wrapText="1" indent="1"/>
    </xf>
    <xf numFmtId="0" fontId="50" fillId="0" borderId="84" xfId="0" applyFont="1" applyBorder="1" applyAlignment="1">
      <alignment horizontal="right" vertical="center" wrapText="1"/>
    </xf>
    <xf numFmtId="0" fontId="50" fillId="0" borderId="80" xfId="0" applyFont="1" applyBorder="1" applyAlignment="1">
      <alignment horizontal="right" vertical="center" wrapText="1"/>
    </xf>
    <xf numFmtId="0" fontId="50" fillId="0" borderId="81" xfId="0" applyFont="1" applyBorder="1" applyAlignment="1">
      <alignment horizontal="right" vertical="center" wrapText="1"/>
    </xf>
    <xf numFmtId="0" fontId="48" fillId="0" borderId="84" xfId="0" applyFont="1" applyBorder="1" applyAlignment="1">
      <alignment horizontal="right" vertical="center" wrapText="1" indent="1"/>
    </xf>
    <xf numFmtId="0" fontId="48" fillId="0" borderId="81" xfId="0" applyFont="1" applyBorder="1" applyAlignment="1">
      <alignment horizontal="right" vertical="center" wrapText="1" indent="1"/>
    </xf>
    <xf numFmtId="0" fontId="48" fillId="0" borderId="80" xfId="0" applyFont="1" applyBorder="1" applyAlignment="1">
      <alignment horizontal="right" vertical="center" wrapText="1" indent="1"/>
    </xf>
    <xf numFmtId="0" fontId="58" fillId="20" borderId="88" xfId="0" applyFont="1" applyFill="1" applyBorder="1" applyAlignment="1">
      <alignment vertical="center" wrapText="1"/>
    </xf>
    <xf numFmtId="0" fontId="58" fillId="20" borderId="89" xfId="0" applyFont="1" applyFill="1" applyBorder="1" applyAlignment="1">
      <alignment vertical="center" wrapText="1"/>
    </xf>
    <xf numFmtId="0" fontId="58" fillId="20" borderId="90" xfId="0" applyFont="1" applyFill="1" applyBorder="1" applyAlignment="1">
      <alignment vertical="center" wrapText="1"/>
    </xf>
    <xf numFmtId="0" fontId="59" fillId="20" borderId="85" xfId="0" applyFont="1" applyFill="1" applyBorder="1" applyAlignment="1">
      <alignment horizontal="left" vertical="center" wrapText="1" indent="5"/>
    </xf>
    <xf numFmtId="0" fontId="59" fillId="20" borderId="0" xfId="0" applyFont="1" applyFill="1" applyAlignment="1">
      <alignment horizontal="left" vertical="center" wrapText="1" indent="5"/>
    </xf>
    <xf numFmtId="0" fontId="59" fillId="20" borderId="83" xfId="0" applyFont="1" applyFill="1" applyBorder="1" applyAlignment="1">
      <alignment horizontal="left" vertical="center" wrapText="1" indent="5"/>
    </xf>
    <xf numFmtId="0" fontId="59" fillId="20" borderId="86" xfId="0" applyFont="1" applyFill="1" applyBorder="1" applyAlignment="1">
      <alignment horizontal="left" vertical="center" wrapText="1" indent="5"/>
    </xf>
    <xf numFmtId="0" fontId="59" fillId="20" borderId="87" xfId="0" applyFont="1" applyFill="1" applyBorder="1" applyAlignment="1">
      <alignment horizontal="left" vertical="center" wrapText="1" indent="5"/>
    </xf>
    <xf numFmtId="0" fontId="59" fillId="20" borderId="82" xfId="0" applyFont="1" applyFill="1" applyBorder="1" applyAlignment="1">
      <alignment horizontal="left" vertical="center" wrapText="1" indent="5"/>
    </xf>
    <xf numFmtId="0" fontId="79" fillId="0" borderId="84" xfId="0" applyFont="1" applyBorder="1" applyAlignment="1">
      <alignment horizontal="center" vertical="center" wrapText="1"/>
    </xf>
    <xf numFmtId="0" fontId="79" fillId="0" borderId="81" xfId="0" applyFont="1" applyBorder="1" applyAlignment="1">
      <alignment horizontal="center" vertical="center" wrapText="1"/>
    </xf>
    <xf numFmtId="0" fontId="79" fillId="0" borderId="80" xfId="0" applyFont="1" applyBorder="1" applyAlignment="1">
      <alignment horizontal="center" vertical="center" wrapText="1"/>
    </xf>
    <xf numFmtId="0" fontId="47" fillId="0" borderId="84" xfId="0" applyFont="1" applyBorder="1" applyAlignment="1">
      <alignment horizontal="justify" vertical="center" wrapText="1"/>
    </xf>
    <xf numFmtId="0" fontId="47" fillId="0" borderId="81" xfId="0" applyFont="1" applyBorder="1" applyAlignment="1">
      <alignment horizontal="justify" vertical="center" wrapText="1"/>
    </xf>
    <xf numFmtId="0" fontId="47" fillId="0" borderId="80" xfId="0" applyFont="1" applyBorder="1" applyAlignment="1">
      <alignment horizontal="justify" vertical="center" wrapText="1"/>
    </xf>
    <xf numFmtId="0" fontId="81" fillId="0" borderId="81" xfId="0" applyFont="1" applyBorder="1" applyAlignment="1">
      <alignment horizontal="left" vertical="center" wrapText="1" indent="1"/>
    </xf>
    <xf numFmtId="0" fontId="81" fillId="0" borderId="80" xfId="0" applyFont="1" applyBorder="1" applyAlignment="1">
      <alignment horizontal="left" vertical="center" wrapText="1" indent="1"/>
    </xf>
    <xf numFmtId="0" fontId="50" fillId="0" borderId="81" xfId="0" applyFont="1" applyBorder="1" applyAlignment="1">
      <alignment horizontal="left" vertical="center" wrapText="1" indent="3"/>
    </xf>
    <xf numFmtId="0" fontId="50" fillId="0" borderId="80" xfId="0" applyFont="1" applyBorder="1" applyAlignment="1">
      <alignment horizontal="left" vertical="center" wrapText="1" indent="3"/>
    </xf>
    <xf numFmtId="0" fontId="38" fillId="16" borderId="2" xfId="0" applyFont="1" applyFill="1" applyBorder="1" applyAlignment="1" applyProtection="1">
      <alignment horizontal="center" vertical="center" wrapText="1"/>
      <protection hidden="1"/>
    </xf>
    <xf numFmtId="0" fontId="39" fillId="0" borderId="2" xfId="0" applyFont="1" applyBorder="1" applyAlignment="1" applyProtection="1">
      <alignment horizontal="center" vertical="center"/>
      <protection hidden="1"/>
    </xf>
    <xf numFmtId="49" fontId="12" fillId="0" borderId="12"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left" vertical="top" wrapText="1"/>
      <protection locked="0"/>
    </xf>
    <xf numFmtId="49" fontId="12" fillId="0" borderId="68" xfId="0" applyNumberFormat="1" applyFont="1" applyBorder="1" applyAlignment="1" applyProtection="1">
      <alignment horizontal="left" vertical="top" wrapText="1"/>
      <protection locked="0"/>
    </xf>
    <xf numFmtId="0" fontId="11" fillId="21" borderId="1" xfId="0" applyFont="1" applyFill="1" applyBorder="1" applyAlignment="1" applyProtection="1">
      <alignment horizontal="center" vertical="center"/>
      <protection hidden="1"/>
    </xf>
    <xf numFmtId="49" fontId="10" fillId="2" borderId="29" xfId="0" applyNumberFormat="1" applyFont="1" applyFill="1" applyBorder="1" applyAlignment="1" applyProtection="1">
      <alignment horizontal="center" vertical="center" wrapText="1"/>
      <protection hidden="1"/>
    </xf>
    <xf numFmtId="49" fontId="10" fillId="2" borderId="30" xfId="0" applyNumberFormat="1" applyFont="1" applyFill="1" applyBorder="1" applyAlignment="1" applyProtection="1">
      <alignment horizontal="center" vertical="center" wrapText="1"/>
      <protection hidden="1"/>
    </xf>
    <xf numFmtId="0" fontId="65" fillId="0" borderId="1" xfId="0" applyFont="1" applyBorder="1" applyAlignment="1" applyProtection="1">
      <alignment horizontal="left"/>
      <protection hidden="1"/>
    </xf>
    <xf numFmtId="0" fontId="10" fillId="0" borderId="15" xfId="0" applyFont="1" applyBorder="1" applyAlignment="1" applyProtection="1">
      <alignment horizontal="left"/>
      <protection locked="0" hidden="1"/>
    </xf>
    <xf numFmtId="0" fontId="11" fillId="0" borderId="22" xfId="0" applyFont="1" applyBorder="1" applyAlignment="1" applyProtection="1">
      <alignment horizontal="left"/>
      <protection locked="0" hidden="1"/>
    </xf>
    <xf numFmtId="0" fontId="24" fillId="0" borderId="8" xfId="0" applyFont="1" applyBorder="1" applyAlignment="1" applyProtection="1">
      <alignment horizontal="center" vertical="center" wrapText="1"/>
      <protection hidden="1"/>
    </xf>
    <xf numFmtId="164" fontId="17" fillId="2" borderId="18" xfId="0" applyNumberFormat="1" applyFont="1" applyFill="1" applyBorder="1" applyAlignment="1" applyProtection="1">
      <alignment horizontal="center" vertical="center"/>
      <protection hidden="1"/>
    </xf>
    <xf numFmtId="164" fontId="17" fillId="2" borderId="23" xfId="0" applyNumberFormat="1" applyFont="1" applyFill="1" applyBorder="1" applyAlignment="1" applyProtection="1">
      <alignment horizontal="center" vertical="center"/>
      <protection hidden="1"/>
    </xf>
    <xf numFmtId="0" fontId="1" fillId="0" borderId="1" xfId="0" applyFont="1" applyBorder="1" applyAlignment="1" applyProtection="1">
      <alignment horizontal="left"/>
      <protection hidden="1"/>
    </xf>
    <xf numFmtId="0" fontId="2" fillId="0" borderId="64" xfId="0" applyFont="1" applyBorder="1" applyAlignment="1" applyProtection="1">
      <alignment horizontal="center"/>
      <protection hidden="1"/>
    </xf>
    <xf numFmtId="0" fontId="2" fillId="0" borderId="44" xfId="0" applyFont="1" applyBorder="1" applyAlignment="1" applyProtection="1">
      <alignment horizontal="center"/>
      <protection hidden="1"/>
    </xf>
    <xf numFmtId="0" fontId="2" fillId="0" borderId="11" xfId="0" applyFont="1" applyBorder="1" applyAlignment="1" applyProtection="1">
      <alignment horizontal="center"/>
      <protection hidden="1"/>
    </xf>
    <xf numFmtId="0" fontId="2" fillId="0" borderId="35" xfId="0" applyFont="1" applyBorder="1" applyAlignment="1" applyProtection="1">
      <alignment horizontal="center"/>
      <protection hidden="1"/>
    </xf>
    <xf numFmtId="49" fontId="2" fillId="0" borderId="11" xfId="0" applyNumberFormat="1" applyFont="1" applyBorder="1" applyAlignment="1" applyProtection="1">
      <alignment horizontal="center"/>
      <protection hidden="1"/>
    </xf>
    <xf numFmtId="49" fontId="2" fillId="0" borderId="35" xfId="0" applyNumberFormat="1" applyFont="1" applyBorder="1" applyAlignment="1" applyProtection="1">
      <alignment horizontal="center"/>
      <protection hidden="1"/>
    </xf>
    <xf numFmtId="49" fontId="2" fillId="0" borderId="13" xfId="0" applyNumberFormat="1" applyFont="1" applyBorder="1" applyAlignment="1" applyProtection="1">
      <alignment horizontal="center"/>
      <protection hidden="1"/>
    </xf>
    <xf numFmtId="49" fontId="2" fillId="0" borderId="19" xfId="0" applyNumberFormat="1" applyFont="1" applyBorder="1" applyAlignment="1" applyProtection="1">
      <alignment horizontal="center"/>
      <protection hidden="1"/>
    </xf>
    <xf numFmtId="0" fontId="24" fillId="2" borderId="18" xfId="0" applyFont="1" applyFill="1" applyBorder="1" applyAlignment="1" applyProtection="1">
      <alignment horizontal="center" vertical="center"/>
      <protection hidden="1"/>
    </xf>
    <xf numFmtId="0" fontId="24" fillId="2" borderId="9" xfId="0" applyFont="1" applyFill="1" applyBorder="1" applyAlignment="1" applyProtection="1">
      <alignment horizontal="center" vertical="center"/>
      <protection hidden="1"/>
    </xf>
    <xf numFmtId="164" fontId="17" fillId="2" borderId="9" xfId="0" applyNumberFormat="1" applyFont="1" applyFill="1" applyBorder="1" applyAlignment="1" applyProtection="1">
      <alignment horizontal="center" vertical="center"/>
      <protection hidden="1"/>
    </xf>
    <xf numFmtId="164" fontId="14" fillId="0" borderId="18" xfId="0" applyNumberFormat="1" applyFont="1" applyBorder="1" applyAlignment="1" applyProtection="1">
      <alignment horizontal="center" vertical="center"/>
      <protection hidden="1"/>
    </xf>
    <xf numFmtId="164" fontId="14" fillId="0" borderId="23" xfId="0" applyNumberFormat="1" applyFont="1" applyBorder="1" applyAlignment="1" applyProtection="1">
      <alignment horizontal="center" vertical="center"/>
      <protection hidden="1"/>
    </xf>
    <xf numFmtId="0" fontId="24" fillId="2" borderId="10" xfId="0" applyFont="1" applyFill="1" applyBorder="1" applyAlignment="1" applyProtection="1">
      <alignment horizontal="center" vertical="center"/>
      <protection hidden="1"/>
    </xf>
    <xf numFmtId="0" fontId="24" fillId="2" borderId="68" xfId="0" applyFont="1" applyFill="1" applyBorder="1" applyAlignment="1" applyProtection="1">
      <alignment horizontal="center" vertical="center"/>
      <protection hidden="1"/>
    </xf>
    <xf numFmtId="0" fontId="24" fillId="2" borderId="13" xfId="0" applyFont="1" applyFill="1" applyBorder="1" applyAlignment="1" applyProtection="1">
      <alignment horizontal="center" vertical="center"/>
      <protection hidden="1"/>
    </xf>
    <xf numFmtId="0" fontId="24" fillId="2" borderId="14" xfId="0" applyFont="1" applyFill="1" applyBorder="1" applyAlignment="1" applyProtection="1">
      <alignment horizontal="center" vertical="center"/>
      <protection hidden="1"/>
    </xf>
    <xf numFmtId="14" fontId="70" fillId="0" borderId="75" xfId="0" applyNumberFormat="1" applyFont="1" applyBorder="1" applyAlignment="1" applyProtection="1">
      <alignment vertical="center"/>
      <protection locked="0"/>
    </xf>
    <xf numFmtId="14" fontId="70" fillId="0" borderId="95" xfId="0" applyNumberFormat="1" applyFont="1" applyBorder="1" applyAlignment="1" applyProtection="1">
      <alignment vertical="center"/>
      <protection locked="0"/>
    </xf>
    <xf numFmtId="0" fontId="70" fillId="0" borderId="57" xfId="0" applyFont="1" applyBorder="1" applyAlignment="1" applyProtection="1">
      <alignment vertical="center"/>
      <protection locked="0"/>
    </xf>
    <xf numFmtId="0" fontId="70" fillId="0" borderId="77" xfId="0" applyFont="1" applyBorder="1" applyAlignment="1" applyProtection="1">
      <alignment vertical="center"/>
      <protection locked="0"/>
    </xf>
    <xf numFmtId="49" fontId="29" fillId="0" borderId="37" xfId="0" applyNumberFormat="1" applyFont="1" applyBorder="1" applyAlignment="1" applyProtection="1">
      <alignment horizontal="center" vertical="top" wrapText="1"/>
      <protection locked="0"/>
    </xf>
  </cellXfs>
  <cellStyles count="4">
    <cellStyle name="Bad" xfId="2" builtinId="27"/>
    <cellStyle name="Hyperlink" xfId="3" builtinId="8"/>
    <cellStyle name="Normal" xfId="0" builtinId="0"/>
    <cellStyle name="Normal 2" xfId="1" xr:uid="{00000000-0005-0000-0000-000002000000}"/>
  </cellStyles>
  <dxfs count="738">
    <dxf>
      <font>
        <b/>
        <i val="0"/>
        <color rgb="FFFF0000"/>
      </font>
      <fill>
        <patternFill>
          <bgColor theme="5" tint="0.59996337778862885"/>
        </patternFill>
      </fill>
    </dxf>
    <dxf>
      <fill>
        <patternFill>
          <bgColor theme="9" tint="0.39994506668294322"/>
        </patternFill>
      </fill>
    </dxf>
    <dxf>
      <font>
        <b/>
        <i val="0"/>
        <color rgb="FFFF0000"/>
      </font>
      <fill>
        <patternFill>
          <bgColor theme="5" tint="0.59996337778862885"/>
        </patternFill>
      </fill>
    </dxf>
    <dxf>
      <fill>
        <patternFill>
          <bgColor theme="9" tint="0.39994506668294322"/>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ont>
        <color auto="1"/>
      </font>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ont>
        <color auto="1"/>
      </font>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ont>
        <color auto="1"/>
      </font>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ont>
        <color auto="1"/>
      </font>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ill>
        <patternFill>
          <bgColor rgb="FF92D050"/>
        </patternFill>
      </fill>
    </dxf>
    <dxf>
      <font>
        <b/>
        <i val="0"/>
        <color rgb="FFFF0000"/>
      </font>
      <fill>
        <patternFill>
          <bgColor theme="5" tint="0.59996337778862885"/>
        </patternFill>
      </fill>
    </dxf>
    <dxf>
      <fill>
        <patternFill>
          <bgColor theme="0"/>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ill>
        <patternFill>
          <bgColor theme="1"/>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ill>
        <patternFill>
          <bgColor theme="1"/>
        </patternFill>
      </fill>
    </dxf>
    <dxf>
      <fill>
        <patternFill>
          <bgColor theme="1"/>
        </patternFill>
      </fill>
    </dxf>
    <dxf>
      <font>
        <color auto="1"/>
      </font>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59996337778862885"/>
        </patternFill>
      </fill>
    </dxf>
    <dxf>
      <fill>
        <patternFill>
          <bgColor rgb="FFFFC000"/>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59996337778862885"/>
        </patternFill>
      </fill>
    </dxf>
    <dxf>
      <fill>
        <patternFill>
          <bgColor rgb="FFFFC000"/>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ont>
        <b/>
        <i val="0"/>
        <color rgb="FFFF0000"/>
      </font>
      <fill>
        <patternFill>
          <bgColor theme="5" tint="0.59996337778862885"/>
        </patternFill>
      </fill>
    </dxf>
    <dxf>
      <fill>
        <patternFill>
          <bgColor rgb="FFFFC000"/>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ont>
        <b/>
        <i val="0"/>
        <color rgb="FFFF0000"/>
      </font>
      <fill>
        <patternFill>
          <bgColor theme="5" tint="0.59996337778862885"/>
        </patternFill>
      </fill>
    </dxf>
    <dxf>
      <fill>
        <patternFill>
          <bgColor rgb="FFFFC000"/>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ont>
        <b/>
        <i val="0"/>
        <color rgb="FFFF0000"/>
      </font>
      <fill>
        <patternFill>
          <bgColor theme="5" tint="0.59996337778862885"/>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ill>
        <patternFill>
          <bgColor theme="1"/>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5" tint="0.59996337778862885"/>
        </patternFill>
      </fill>
    </dxf>
    <dxf>
      <fill>
        <patternFill>
          <bgColor rgb="FFFFC000"/>
        </patternFill>
      </fill>
    </dxf>
    <dxf>
      <font>
        <b/>
        <i val="0"/>
        <color rgb="FFFF0000"/>
      </font>
      <fill>
        <patternFill>
          <bgColor theme="5" tint="0.59996337778862885"/>
        </patternFill>
      </fill>
    </dxf>
    <dxf>
      <fill>
        <patternFill>
          <bgColor rgb="FFFFC000"/>
        </patternFill>
      </fill>
    </dxf>
    <dxf>
      <fill>
        <patternFill>
          <bgColor rgb="FF92D050"/>
        </patternFill>
      </fill>
    </dxf>
    <dxf>
      <fill>
        <patternFill>
          <bgColor theme="1"/>
        </patternFill>
      </fill>
    </dxf>
    <dxf>
      <fill>
        <patternFill>
          <bgColor theme="1"/>
        </patternFill>
      </fill>
    </dxf>
    <dxf>
      <fill>
        <patternFill>
          <bgColor theme="1"/>
        </patternFill>
      </fill>
    </dxf>
    <dxf>
      <fill>
        <patternFill>
          <bgColor theme="5" tint="0.59996337778862885"/>
        </patternFill>
      </fill>
    </dxf>
    <dxf>
      <fill>
        <patternFill>
          <bgColor theme="1"/>
        </patternFill>
      </fill>
    </dxf>
    <dxf>
      <fill>
        <patternFill>
          <bgColor theme="1"/>
        </patternFill>
      </fill>
    </dxf>
    <dxf>
      <font>
        <b/>
        <i val="0"/>
        <color rgb="FFFF0000"/>
      </font>
      <fill>
        <patternFill>
          <bgColor theme="5" tint="0.59996337778862885"/>
        </patternFill>
      </fill>
    </dxf>
    <dxf>
      <fill>
        <patternFill>
          <bgColor rgb="FFFFC000"/>
        </patternFill>
      </fill>
    </dxf>
    <dxf>
      <fill>
        <patternFill>
          <bgColor theme="0" tint="-0.14996795556505021"/>
        </patternFill>
      </fill>
    </dxf>
    <dxf>
      <fill>
        <patternFill>
          <bgColor theme="1"/>
        </patternFill>
      </fill>
    </dxf>
    <dxf>
      <font>
        <strike val="0"/>
      </font>
      <fill>
        <patternFill>
          <bgColor theme="0"/>
        </patternFill>
      </fill>
    </dxf>
    <dxf>
      <font>
        <color theme="1"/>
      </font>
      <fill>
        <patternFill>
          <bgColor theme="1"/>
        </patternFill>
      </fill>
    </dxf>
    <dxf>
      <fill>
        <patternFill>
          <bgColor rgb="FFFFC000"/>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auto="1"/>
      </font>
      <fill>
        <patternFill>
          <bgColor theme="0"/>
        </patternFill>
      </fill>
    </dxf>
    <dxf>
      <fill>
        <patternFill>
          <bgColor rgb="FFFFC00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
      <font>
        <color rgb="FFFF0000"/>
      </font>
      <fill>
        <patternFill>
          <bgColor rgb="FFE6B8B7"/>
        </patternFill>
      </fill>
    </dxf>
    <dxf>
      <font>
        <color auto="1"/>
      </font>
      <fill>
        <patternFill>
          <bgColor theme="0"/>
        </patternFill>
      </fill>
    </dxf>
    <dxf>
      <font>
        <color auto="1"/>
      </font>
      <fill>
        <patternFill>
          <bgColor theme="0"/>
        </patternFill>
      </fill>
    </dxf>
    <dxf>
      <fill>
        <patternFill>
          <bgColor theme="5" tint="0.59996337778862885"/>
        </patternFill>
      </fill>
    </dxf>
    <dxf>
      <fill>
        <patternFill>
          <bgColor theme="0" tint="-0.14996795556505021"/>
        </patternFill>
      </fill>
    </dxf>
    <dxf>
      <fill>
        <patternFill>
          <bgColor theme="5" tint="0.59996337778862885"/>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rgb="FFE6B8B7"/>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val="0"/>
        <i val="0"/>
        <color theme="1"/>
      </font>
      <fill>
        <patternFill>
          <bgColor theme="0"/>
        </patternFill>
      </fill>
    </dxf>
    <dxf>
      <font>
        <b val="0"/>
        <i val="0"/>
        <color theme="1"/>
      </font>
      <fill>
        <patternFill>
          <bgColor theme="0"/>
        </patternFill>
      </fill>
    </dxf>
    <dxf>
      <fill>
        <patternFill>
          <bgColor theme="1"/>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ont>
        <b val="0"/>
        <i val="0"/>
        <color theme="1"/>
      </font>
      <fill>
        <patternFill>
          <bgColor theme="0"/>
        </patternFill>
      </fill>
    </dxf>
    <dxf>
      <font>
        <b val="0"/>
        <i val="0"/>
        <color theme="1"/>
      </font>
      <fill>
        <patternFill>
          <bgColor theme="0"/>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3" tint="0.79998168889431442"/>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ont>
        <b/>
        <i val="0"/>
        <color rgb="FFFF0000"/>
      </font>
      <fill>
        <patternFill>
          <bgColor rgb="FFE6B8B7"/>
        </patternFill>
      </fill>
    </dxf>
    <dxf>
      <fill>
        <patternFill>
          <bgColor rgb="FFFFC000"/>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theme="1"/>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ont>
        <b/>
        <i val="0"/>
        <color rgb="FFFF0000"/>
      </font>
      <fill>
        <patternFill>
          <bgColor rgb="FFE6B8B7"/>
        </patternFill>
      </fill>
    </dxf>
    <dxf>
      <font>
        <b/>
        <i val="0"/>
        <color rgb="FFFF0000"/>
      </font>
      <fill>
        <patternFill>
          <bgColor rgb="FFE6B8B7"/>
        </patternFill>
      </fill>
    </dxf>
    <dxf>
      <fill>
        <patternFill>
          <bgColor theme="1"/>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1"/>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5" tint="0.59996337778862885"/>
        </patternFill>
      </fill>
    </dxf>
    <dxf>
      <fill>
        <patternFill>
          <bgColor theme="3" tint="0.79998168889431442"/>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ont>
        <b val="0"/>
        <i val="0"/>
        <color theme="1"/>
      </font>
      <fill>
        <patternFill>
          <bgColor theme="0"/>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theme="1"/>
        </patternFill>
      </fill>
    </dxf>
    <dxf>
      <fill>
        <patternFill>
          <bgColor theme="1"/>
        </patternFill>
      </fill>
    </dxf>
    <dxf>
      <font>
        <b/>
        <i val="0"/>
        <color rgb="FFFF0000"/>
      </font>
      <fill>
        <patternFill>
          <bgColor rgb="FFE6B8B7"/>
        </patternFill>
      </fill>
    </dxf>
    <dxf>
      <fill>
        <patternFill>
          <bgColor rgb="FFFFC000"/>
        </patternFill>
      </fill>
    </dxf>
    <dxf>
      <fill>
        <patternFill>
          <bgColor rgb="FFE6B8B7"/>
        </patternFill>
      </fill>
    </dxf>
    <dxf>
      <fill>
        <patternFill>
          <bgColor theme="1"/>
        </patternFill>
      </fill>
    </dxf>
    <dxf>
      <fill>
        <patternFill>
          <bgColor theme="3" tint="0.79998168889431442"/>
        </patternFill>
      </fill>
    </dxf>
    <dxf>
      <fill>
        <patternFill>
          <bgColor rgb="FFFFC000"/>
        </patternFill>
      </fill>
    </dxf>
    <dxf>
      <font>
        <b/>
        <i val="0"/>
        <color rgb="FFFF0000"/>
      </font>
      <fill>
        <patternFill>
          <bgColor theme="5" tint="0.59996337778862885"/>
        </patternFill>
      </fill>
    </dxf>
    <dxf>
      <font>
        <b val="0"/>
        <i val="0"/>
        <color theme="1"/>
      </font>
      <fill>
        <patternFill>
          <bgColor theme="0"/>
        </patternFill>
      </fill>
    </dxf>
    <dxf>
      <fill>
        <patternFill>
          <bgColor theme="3" tint="0.79998168889431442"/>
        </patternFill>
      </fill>
    </dxf>
    <dxf>
      <fill>
        <patternFill>
          <bgColor theme="1"/>
        </patternFill>
      </fill>
    </dxf>
    <dxf>
      <fill>
        <patternFill>
          <bgColor theme="5" tint="0.59996337778862885"/>
        </patternFill>
      </fill>
    </dxf>
    <dxf>
      <fill>
        <patternFill>
          <bgColor rgb="FFFFC000"/>
        </patternFill>
      </fill>
    </dxf>
    <dxf>
      <font>
        <b/>
        <i val="0"/>
        <color rgb="FFFF0000"/>
      </font>
      <fill>
        <patternFill>
          <bgColor theme="5" tint="0.59996337778862885"/>
        </patternFill>
      </fill>
    </dxf>
    <dxf>
      <font>
        <b val="0"/>
        <i val="0"/>
        <color theme="1"/>
      </font>
      <fill>
        <patternFill>
          <bgColor theme="0"/>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rgb="FFFFC000"/>
        </patternFill>
      </fill>
    </dxf>
    <dxf>
      <font>
        <b/>
        <i val="0"/>
        <color rgb="FFFF0000"/>
      </font>
      <fill>
        <patternFill>
          <bgColor theme="5" tint="0.59996337778862885"/>
        </patternFill>
      </fill>
    </dxf>
    <dxf>
      <font>
        <b val="0"/>
        <i val="0"/>
        <color theme="1"/>
      </font>
      <fill>
        <patternFill>
          <bgColor theme="0"/>
        </patternFill>
      </fill>
    </dxf>
    <dxf>
      <fill>
        <patternFill>
          <bgColor theme="1"/>
        </patternFill>
      </fill>
    </dxf>
    <dxf>
      <fill>
        <patternFill>
          <bgColor theme="5" tint="0.59996337778862885"/>
        </patternFill>
      </fill>
    </dxf>
    <dxf>
      <fill>
        <patternFill>
          <bgColor theme="1"/>
        </patternFill>
      </fill>
    </dxf>
    <dxf>
      <fill>
        <patternFill>
          <bgColor theme="3" tint="0.79998168889431442"/>
        </patternFill>
      </fill>
    </dxf>
    <dxf>
      <fill>
        <patternFill>
          <bgColor theme="1"/>
        </patternFill>
      </fill>
    </dxf>
    <dxf>
      <fill>
        <patternFill>
          <bgColor rgb="FFFFC000"/>
        </patternFill>
      </fill>
    </dxf>
    <dxf>
      <font>
        <b/>
        <i val="0"/>
        <color rgb="FFFF0000"/>
      </font>
      <fill>
        <patternFill>
          <bgColor theme="5" tint="0.59996337778862885"/>
        </patternFill>
      </fill>
    </dxf>
    <dxf>
      <font>
        <b val="0"/>
        <i val="0"/>
        <color theme="1"/>
      </font>
      <fill>
        <patternFill>
          <bgColor theme="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rgb="FFFFC000"/>
        </patternFill>
      </fill>
    </dxf>
    <dxf>
      <font>
        <b val="0"/>
        <i val="0"/>
        <color theme="1"/>
      </font>
      <fill>
        <patternFill>
          <bgColor theme="0"/>
        </patternFill>
      </fill>
    </dxf>
    <dxf>
      <font>
        <b/>
        <i val="0"/>
        <color rgb="FFFF0000"/>
      </font>
      <fill>
        <patternFill>
          <bgColor theme="5" tint="0.59996337778862885"/>
        </patternFill>
      </fill>
    </dxf>
    <dxf>
      <font>
        <b/>
        <i val="0"/>
        <color rgb="FFFF0000"/>
      </font>
      <fill>
        <patternFill>
          <bgColor theme="5" tint="0.59996337778862885"/>
        </patternFill>
      </fill>
    </dxf>
    <dxf>
      <font>
        <b val="0"/>
        <i val="0"/>
        <color theme="1"/>
      </font>
      <fill>
        <patternFill>
          <bgColor theme="0"/>
        </patternFill>
      </fill>
    </dxf>
    <dxf>
      <fill>
        <patternFill>
          <bgColor theme="1"/>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rgb="FFFFC000"/>
        </patternFill>
      </fill>
    </dxf>
    <dxf>
      <font>
        <b val="0"/>
        <i val="0"/>
        <color theme="1"/>
      </font>
      <fill>
        <patternFill>
          <bgColor theme="0"/>
        </patternFill>
      </fill>
    </dxf>
    <dxf>
      <font>
        <b/>
        <i val="0"/>
        <color rgb="FFFF0000"/>
      </font>
      <fill>
        <patternFill>
          <bgColor theme="5" tint="0.59996337778862885"/>
        </patternFill>
      </fill>
    </dxf>
    <dxf>
      <font>
        <b/>
        <i val="0"/>
        <color rgb="FFFF0000"/>
      </font>
      <fill>
        <patternFill>
          <bgColor theme="5" tint="0.59996337778862885"/>
        </patternFill>
      </fill>
    </dxf>
    <dxf>
      <font>
        <b val="0"/>
        <i val="0"/>
        <color theme="1"/>
      </font>
      <fill>
        <patternFill>
          <bgColor theme="0"/>
        </patternFill>
      </fill>
    </dxf>
    <dxf>
      <fill>
        <patternFill>
          <bgColor theme="1"/>
        </patternFill>
      </fill>
    </dxf>
    <dxf>
      <fill>
        <patternFill>
          <bgColor theme="1"/>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rgb="FFFFC000"/>
        </patternFill>
      </fill>
    </dxf>
    <dxf>
      <fill>
        <patternFill>
          <bgColor theme="1"/>
        </patternFill>
      </fill>
    </dxf>
    <dxf>
      <fill>
        <patternFill>
          <bgColor rgb="FFFFC000"/>
        </patternFill>
      </fill>
    </dxf>
    <dxf>
      <fill>
        <patternFill>
          <bgColor theme="1"/>
        </patternFill>
      </fill>
    </dxf>
    <dxf>
      <fill>
        <patternFill>
          <bgColor rgb="FFFFC000"/>
        </patternFill>
      </fill>
    </dxf>
    <dxf>
      <fill>
        <patternFill>
          <bgColor theme="1"/>
        </patternFill>
      </fill>
    </dxf>
    <dxf>
      <fill>
        <patternFill>
          <bgColor rgb="FFFFC000"/>
        </patternFill>
      </fill>
    </dxf>
    <dxf>
      <fill>
        <patternFill>
          <bgColor theme="1"/>
        </patternFill>
      </fill>
    </dxf>
    <dxf>
      <fill>
        <patternFill>
          <bgColor rgb="FFFFC000"/>
        </patternFill>
      </fill>
    </dxf>
    <dxf>
      <fill>
        <patternFill>
          <bgColor theme="1"/>
        </patternFill>
      </fill>
    </dxf>
    <dxf>
      <fill>
        <patternFill>
          <bgColor rgb="FFFFC000"/>
        </patternFill>
      </fill>
    </dxf>
    <dxf>
      <fill>
        <patternFill>
          <bgColor theme="1"/>
        </patternFill>
      </fill>
    </dxf>
    <dxf>
      <font>
        <strike val="0"/>
      </font>
      <fill>
        <patternFill>
          <bgColor theme="0"/>
        </patternFill>
      </fill>
    </dxf>
    <dxf>
      <font>
        <color rgb="FFFF0000"/>
      </font>
      <fill>
        <patternFill>
          <bgColor rgb="FFE6B8B7"/>
        </patternFill>
      </fill>
    </dxf>
    <dxf>
      <font>
        <color rgb="FFFF0000"/>
      </font>
      <fill>
        <patternFill>
          <bgColor rgb="FFE6B8B7"/>
        </patternFill>
      </fill>
    </dxf>
    <dxf>
      <font>
        <strike val="0"/>
      </font>
      <fill>
        <patternFill>
          <bgColor theme="0"/>
        </patternFill>
      </fill>
    </dxf>
    <dxf>
      <fill>
        <patternFill>
          <bgColor rgb="FFFFC000"/>
        </patternFill>
      </fill>
    </dxf>
    <dxf>
      <fill>
        <patternFill>
          <bgColor theme="1"/>
        </patternFill>
      </fill>
    </dxf>
    <dxf>
      <font>
        <b/>
        <i val="0"/>
        <color rgb="FFFF0000"/>
      </font>
      <fill>
        <patternFill>
          <bgColor rgb="FFE6B8B7"/>
        </patternFill>
      </fill>
    </dxf>
    <dxf>
      <font>
        <color theme="0" tint="-0.14996795556505021"/>
      </font>
      <fill>
        <patternFill>
          <bgColor theme="0" tint="-0.14996795556505021"/>
        </patternFill>
      </fill>
    </dxf>
    <dxf>
      <font>
        <b val="0"/>
        <i val="0"/>
        <color auto="1"/>
      </font>
      <fill>
        <patternFill>
          <bgColor theme="0"/>
        </patternFill>
      </fill>
    </dxf>
    <dxf>
      <font>
        <b val="0"/>
        <i val="0"/>
        <color auto="1"/>
      </font>
      <fill>
        <patternFill patternType="none">
          <bgColor auto="1"/>
        </patternFill>
      </fill>
    </dxf>
    <dxf>
      <fill>
        <patternFill>
          <bgColor theme="1"/>
        </patternFill>
      </fill>
    </dxf>
    <dxf>
      <fill>
        <patternFill>
          <bgColor theme="1"/>
        </patternFill>
      </fill>
    </dxf>
    <dxf>
      <fill>
        <patternFill>
          <bgColor rgb="FFE6B8B7"/>
        </patternFill>
      </fill>
    </dxf>
    <dxf>
      <fill>
        <patternFill>
          <bgColor theme="3" tint="0.79998168889431442"/>
        </patternFill>
      </fill>
    </dxf>
    <dxf>
      <fill>
        <patternFill>
          <bgColor theme="1"/>
        </patternFill>
      </fill>
    </dxf>
    <dxf>
      <fill>
        <patternFill>
          <bgColor theme="1"/>
        </patternFill>
      </fill>
    </dxf>
    <dxf>
      <fill>
        <patternFill>
          <bgColor theme="0"/>
        </patternFill>
      </fill>
    </dxf>
    <dxf>
      <font>
        <color theme="0" tint="-0.14996795556505021"/>
      </font>
      <fill>
        <patternFill>
          <bgColor theme="0" tint="-0.14996795556505021"/>
        </patternFill>
      </fill>
    </dxf>
    <dxf>
      <fill>
        <patternFill>
          <bgColor theme="0"/>
        </patternFill>
      </fill>
    </dxf>
    <dxf>
      <font>
        <b/>
        <i val="0"/>
        <color rgb="FFFF0000"/>
      </font>
      <fill>
        <patternFill>
          <bgColor rgb="FFE6B8B7"/>
        </patternFill>
      </fill>
    </dxf>
    <dxf>
      <fill>
        <patternFill>
          <bgColor theme="0"/>
        </patternFill>
      </fill>
    </dxf>
    <dxf>
      <fill>
        <patternFill>
          <bgColor theme="3" tint="0.79998168889431442"/>
        </patternFill>
      </fill>
    </dxf>
    <dxf>
      <fill>
        <patternFill>
          <bgColor rgb="FFE6B8B7"/>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theme="5" tint="0.59996337778862885"/>
        </patternFill>
      </fill>
    </dxf>
    <dxf>
      <fill>
        <patternFill>
          <bgColor theme="4" tint="0.59996337778862885"/>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rgb="FFE6B8B7"/>
        </patternFill>
      </fill>
    </dxf>
    <dxf>
      <fill>
        <patternFill>
          <bgColor theme="5" tint="0.59996337778862885"/>
        </patternFill>
      </fill>
    </dxf>
    <dxf>
      <fill>
        <patternFill>
          <bgColor theme="3" tint="0.79998168889431442"/>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theme="3" tint="0.79998168889431442"/>
        </patternFill>
      </fill>
    </dxf>
    <dxf>
      <fill>
        <patternFill>
          <bgColor theme="5" tint="0.59996337778862885"/>
        </patternFill>
      </fill>
    </dxf>
    <dxf>
      <fill>
        <patternFill>
          <bgColor theme="5" tint="0.59996337778862885"/>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ill>
        <patternFill>
          <bgColor theme="1"/>
        </patternFill>
      </fill>
    </dxf>
    <dxf>
      <fill>
        <patternFill>
          <bgColor theme="1"/>
        </patternFill>
      </fill>
    </dxf>
    <dxf>
      <fill>
        <patternFill>
          <bgColor rgb="FFE6B8B7"/>
        </patternFill>
      </fill>
    </dxf>
    <dxf>
      <fill>
        <patternFill>
          <bgColor rgb="FFE6B8B7"/>
        </patternFill>
      </fill>
    </dxf>
    <dxf>
      <fill>
        <patternFill>
          <bgColor theme="1"/>
        </patternFill>
      </fill>
    </dxf>
    <dxf>
      <fill>
        <patternFill>
          <bgColor theme="3" tint="0.79998168889431442"/>
        </patternFill>
      </fill>
    </dxf>
    <dxf>
      <fill>
        <patternFill>
          <bgColor theme="1"/>
        </patternFill>
      </fill>
    </dxf>
    <dxf>
      <fill>
        <patternFill>
          <bgColor theme="1"/>
        </patternFill>
      </fill>
    </dxf>
    <dxf>
      <font>
        <b/>
        <i val="0"/>
        <color rgb="FFFF0000"/>
      </font>
      <fill>
        <patternFill>
          <bgColor rgb="FFE6B8B7"/>
        </patternFill>
      </fill>
    </dxf>
    <dxf>
      <font>
        <b/>
        <i val="0"/>
        <color rgb="FFFF0000"/>
      </font>
      <fill>
        <patternFill>
          <bgColor rgb="FFE6B8B7"/>
        </patternFill>
      </fill>
    </dxf>
    <dxf>
      <fill>
        <patternFill>
          <bgColor rgb="FFFFC000"/>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rgb="FFFFC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99"/>
      <color rgb="FFCED4B6"/>
      <color rgb="FF1A96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RA-PWQAIProcess@pa.gov" TargetMode="External"/><Relationship Id="rId1" Type="http://schemas.openxmlformats.org/officeDocument/2006/relationships/hyperlink" Target="http://www.myodp.org/"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00"/>
  <sheetViews>
    <sheetView showGridLines="0" tabSelected="1" zoomScaleNormal="100" workbookViewId="0">
      <selection activeCell="B1" sqref="B1"/>
    </sheetView>
  </sheetViews>
  <sheetFormatPr defaultColWidth="9.33203125" defaultRowHeight="14.4" x14ac:dyDescent="0.3"/>
  <cols>
    <col min="1" max="1" width="4.33203125" style="290" customWidth="1"/>
    <col min="2" max="2" width="164.6640625" style="298" customWidth="1"/>
    <col min="3" max="3" width="81" style="290" customWidth="1"/>
    <col min="4" max="16384" width="9.33203125" style="290"/>
  </cols>
  <sheetData>
    <row r="1" spans="2:2" ht="18" x14ac:dyDescent="0.3">
      <c r="B1" s="369" t="s">
        <v>1553</v>
      </c>
    </row>
    <row r="2" spans="2:2" ht="8.1" customHeight="1" x14ac:dyDescent="0.3">
      <c r="B2" s="370"/>
    </row>
    <row r="3" spans="2:2" s="372" customFormat="1" ht="15" x14ac:dyDescent="0.25">
      <c r="B3" s="371" t="s">
        <v>0</v>
      </c>
    </row>
    <row r="4" spans="2:2" s="372" customFormat="1" ht="15" x14ac:dyDescent="0.25">
      <c r="B4" s="371"/>
    </row>
    <row r="5" spans="2:2" x14ac:dyDescent="0.3">
      <c r="B5" s="142" t="s">
        <v>1</v>
      </c>
    </row>
    <row r="6" spans="2:2" ht="27.6" x14ac:dyDescent="0.3">
      <c r="B6" s="135" t="s">
        <v>1554</v>
      </c>
    </row>
    <row r="7" spans="2:2" x14ac:dyDescent="0.3">
      <c r="B7" s="368"/>
    </row>
    <row r="8" spans="2:2" x14ac:dyDescent="0.3">
      <c r="B8" s="142" t="s">
        <v>2</v>
      </c>
    </row>
    <row r="9" spans="2:2" x14ac:dyDescent="0.3">
      <c r="B9" s="373" t="s">
        <v>3</v>
      </c>
    </row>
    <row r="10" spans="2:2" x14ac:dyDescent="0.3">
      <c r="B10" s="373" t="s">
        <v>4</v>
      </c>
    </row>
    <row r="11" spans="2:2" ht="55.2" x14ac:dyDescent="0.3">
      <c r="B11" s="135" t="s">
        <v>1555</v>
      </c>
    </row>
    <row r="12" spans="2:2" x14ac:dyDescent="0.3">
      <c r="B12" s="135" t="s">
        <v>5</v>
      </c>
    </row>
    <row r="13" spans="2:2" x14ac:dyDescent="0.3">
      <c r="B13" s="378" t="s">
        <v>6</v>
      </c>
    </row>
    <row r="14" spans="2:2" ht="8.1" customHeight="1" x14ac:dyDescent="0.3">
      <c r="B14" s="135"/>
    </row>
    <row r="15" spans="2:2" x14ac:dyDescent="0.3">
      <c r="B15" s="135" t="s">
        <v>7</v>
      </c>
    </row>
    <row r="16" spans="2:2" ht="8.1" customHeight="1" x14ac:dyDescent="0.3">
      <c r="B16" s="135"/>
    </row>
    <row r="17" spans="2:3" x14ac:dyDescent="0.3">
      <c r="B17" s="135" t="s">
        <v>8</v>
      </c>
    </row>
    <row r="18" spans="2:3" x14ac:dyDescent="0.3">
      <c r="B18" s="374" t="s">
        <v>9</v>
      </c>
    </row>
    <row r="19" spans="2:3" x14ac:dyDescent="0.3">
      <c r="B19" s="374" t="s">
        <v>10</v>
      </c>
    </row>
    <row r="20" spans="2:3" ht="8.1" customHeight="1" x14ac:dyDescent="0.3">
      <c r="B20" s="374"/>
    </row>
    <row r="21" spans="2:3" x14ac:dyDescent="0.3">
      <c r="B21" s="368" t="s">
        <v>11</v>
      </c>
    </row>
    <row r="22" spans="2:3" ht="27.6" x14ac:dyDescent="0.3">
      <c r="B22" s="374" t="s">
        <v>12</v>
      </c>
    </row>
    <row r="23" spans="2:3" ht="8.1" customHeight="1" x14ac:dyDescent="0.3">
      <c r="B23" s="368"/>
    </row>
    <row r="24" spans="2:3" x14ac:dyDescent="0.3">
      <c r="B24" s="137" t="s">
        <v>13</v>
      </c>
    </row>
    <row r="25" spans="2:3" x14ac:dyDescent="0.3">
      <c r="B25" s="137" t="s">
        <v>14</v>
      </c>
    </row>
    <row r="26" spans="2:3" s="297" customFormat="1" ht="13.8" x14ac:dyDescent="0.25">
      <c r="B26" s="135" t="s">
        <v>15</v>
      </c>
    </row>
    <row r="27" spans="2:3" x14ac:dyDescent="0.3">
      <c r="B27" s="135" t="s">
        <v>16</v>
      </c>
    </row>
    <row r="28" spans="2:3" ht="8.1" customHeight="1" x14ac:dyDescent="0.3">
      <c r="B28" s="135"/>
    </row>
    <row r="29" spans="2:3" s="298" customFormat="1" x14ac:dyDescent="0.3">
      <c r="B29" s="138" t="s">
        <v>17</v>
      </c>
    </row>
    <row r="30" spans="2:3" x14ac:dyDescent="0.3">
      <c r="B30" s="299" t="s">
        <v>18</v>
      </c>
    </row>
    <row r="31" spans="2:3" x14ac:dyDescent="0.3">
      <c r="B31" s="139" t="s">
        <v>19</v>
      </c>
    </row>
    <row r="32" spans="2:3" s="298" customFormat="1" x14ac:dyDescent="0.3">
      <c r="B32" s="140" t="s">
        <v>20</v>
      </c>
      <c r="C32" s="375"/>
    </row>
    <row r="33" spans="2:2" ht="41.4" x14ac:dyDescent="0.3">
      <c r="B33" s="377" t="s">
        <v>21</v>
      </c>
    </row>
    <row r="34" spans="2:2" s="298" customFormat="1" ht="27.6" x14ac:dyDescent="0.3">
      <c r="B34" s="141" t="s">
        <v>22</v>
      </c>
    </row>
    <row r="35" spans="2:2" s="298" customFormat="1" ht="57.6" x14ac:dyDescent="0.3">
      <c r="B35" s="300" t="s">
        <v>23</v>
      </c>
    </row>
    <row r="36" spans="2:2" x14ac:dyDescent="0.3">
      <c r="B36" s="135"/>
    </row>
    <row r="37" spans="2:2" x14ac:dyDescent="0.3">
      <c r="B37" s="136" t="s">
        <v>24</v>
      </c>
    </row>
    <row r="38" spans="2:2" x14ac:dyDescent="0.3">
      <c r="B38" s="137" t="s">
        <v>562</v>
      </c>
    </row>
    <row r="39" spans="2:2" ht="8.1" customHeight="1" x14ac:dyDescent="0.3">
      <c r="B39" s="371"/>
    </row>
    <row r="40" spans="2:2" ht="41.4" x14ac:dyDescent="0.3">
      <c r="B40" s="135" t="s">
        <v>563</v>
      </c>
    </row>
    <row r="41" spans="2:2" x14ac:dyDescent="0.3">
      <c r="B41" s="135" t="s">
        <v>564</v>
      </c>
    </row>
    <row r="42" spans="2:2" ht="8.1" customHeight="1" x14ac:dyDescent="0.3">
      <c r="B42" s="16"/>
    </row>
    <row r="43" spans="2:2" x14ac:dyDescent="0.3">
      <c r="B43" s="307" t="s">
        <v>565</v>
      </c>
    </row>
    <row r="44" spans="2:2" x14ac:dyDescent="0.3">
      <c r="B44" s="16"/>
    </row>
    <row r="45" spans="2:2" x14ac:dyDescent="0.3">
      <c r="B45" s="136" t="s">
        <v>25</v>
      </c>
    </row>
    <row r="46" spans="2:2" x14ac:dyDescent="0.3">
      <c r="B46" s="133" t="s">
        <v>26</v>
      </c>
    </row>
    <row r="47" spans="2:2" x14ac:dyDescent="0.3">
      <c r="B47" s="133" t="s">
        <v>27</v>
      </c>
    </row>
    <row r="48" spans="2:2" x14ac:dyDescent="0.3">
      <c r="B48" s="133" t="s">
        <v>28</v>
      </c>
    </row>
    <row r="49" spans="2:2" s="298" customFormat="1" x14ac:dyDescent="0.3">
      <c r="B49" s="376" t="s">
        <v>29</v>
      </c>
    </row>
    <row r="50" spans="2:2" x14ac:dyDescent="0.3">
      <c r="B50" s="133" t="s">
        <v>30</v>
      </c>
    </row>
    <row r="51" spans="2:2" ht="8.1" customHeight="1" x14ac:dyDescent="0.3">
      <c r="B51" s="16"/>
    </row>
    <row r="52" spans="2:2" x14ac:dyDescent="0.3">
      <c r="B52" s="376" t="s">
        <v>31</v>
      </c>
    </row>
    <row r="53" spans="2:2" x14ac:dyDescent="0.3">
      <c r="B53" s="376" t="s">
        <v>32</v>
      </c>
    </row>
    <row r="54" spans="2:2" x14ac:dyDescent="0.3">
      <c r="B54" s="133" t="s">
        <v>33</v>
      </c>
    </row>
    <row r="55" spans="2:2" ht="8.1" customHeight="1" x14ac:dyDescent="0.3">
      <c r="B55" s="133"/>
    </row>
    <row r="56" spans="2:2" x14ac:dyDescent="0.3">
      <c r="B56" s="137" t="s">
        <v>566</v>
      </c>
    </row>
    <row r="57" spans="2:2" ht="8.1" customHeight="1" x14ac:dyDescent="0.3">
      <c r="B57" s="16"/>
    </row>
    <row r="58" spans="2:2" x14ac:dyDescent="0.3">
      <c r="B58" s="307" t="s">
        <v>34</v>
      </c>
    </row>
    <row r="59" spans="2:2" ht="27.6" x14ac:dyDescent="0.3">
      <c r="B59" s="135" t="s">
        <v>35</v>
      </c>
    </row>
    <row r="60" spans="2:2" x14ac:dyDescent="0.3">
      <c r="B60" s="135" t="s">
        <v>36</v>
      </c>
    </row>
    <row r="61" spans="2:2" x14ac:dyDescent="0.3">
      <c r="B61" s="135"/>
    </row>
    <row r="62" spans="2:2" x14ac:dyDescent="0.3">
      <c r="B62" s="142" t="s">
        <v>37</v>
      </c>
    </row>
    <row r="63" spans="2:2" ht="8.1" customHeight="1" x14ac:dyDescent="0.3">
      <c r="B63" s="307"/>
    </row>
    <row r="64" spans="2:2" x14ac:dyDescent="0.3">
      <c r="B64" s="135" t="s">
        <v>38</v>
      </c>
    </row>
    <row r="65" spans="2:2" ht="8.1" customHeight="1" x14ac:dyDescent="0.3">
      <c r="B65" s="135"/>
    </row>
    <row r="66" spans="2:2" ht="27.6" x14ac:dyDescent="0.3">
      <c r="B66" s="135" t="s">
        <v>1550</v>
      </c>
    </row>
    <row r="67" spans="2:2" ht="8.1" customHeight="1" x14ac:dyDescent="0.3">
      <c r="B67" s="135"/>
    </row>
    <row r="68" spans="2:2" ht="27.6" x14ac:dyDescent="0.3">
      <c r="B68" s="135" t="s">
        <v>567</v>
      </c>
    </row>
    <row r="69" spans="2:2" x14ac:dyDescent="0.3">
      <c r="B69" s="135"/>
    </row>
    <row r="70" spans="2:2" x14ac:dyDescent="0.3">
      <c r="B70" s="142" t="s">
        <v>39</v>
      </c>
    </row>
    <row r="71" spans="2:2" x14ac:dyDescent="0.3">
      <c r="B71" s="373" t="s">
        <v>3</v>
      </c>
    </row>
    <row r="72" spans="2:2" ht="8.1" customHeight="1" x14ac:dyDescent="0.3">
      <c r="B72" s="373"/>
    </row>
    <row r="73" spans="2:2" x14ac:dyDescent="0.3">
      <c r="B73" s="135" t="s">
        <v>40</v>
      </c>
    </row>
    <row r="74" spans="2:2" ht="27.6" x14ac:dyDescent="0.3">
      <c r="B74" s="378" t="s">
        <v>41</v>
      </c>
    </row>
    <row r="75" spans="2:2" ht="8.1" customHeight="1" x14ac:dyDescent="0.3">
      <c r="B75" s="135"/>
    </row>
    <row r="76" spans="2:2" x14ac:dyDescent="0.3">
      <c r="B76" s="135" t="s">
        <v>42</v>
      </c>
    </row>
    <row r="77" spans="2:2" ht="8.1" customHeight="1" x14ac:dyDescent="0.3">
      <c r="B77" s="135"/>
    </row>
    <row r="78" spans="2:2" x14ac:dyDescent="0.3">
      <c r="B78" s="135" t="s">
        <v>8</v>
      </c>
    </row>
    <row r="79" spans="2:2" x14ac:dyDescent="0.3">
      <c r="B79" s="374" t="s">
        <v>9</v>
      </c>
    </row>
    <row r="80" spans="2:2" ht="8.1" customHeight="1" x14ac:dyDescent="0.3">
      <c r="B80" s="374"/>
    </row>
    <row r="81" spans="2:3" x14ac:dyDescent="0.3">
      <c r="B81" s="368" t="s">
        <v>11</v>
      </c>
    </row>
    <row r="82" spans="2:3" ht="27.6" x14ac:dyDescent="0.3">
      <c r="B82" s="374" t="s">
        <v>12</v>
      </c>
    </row>
    <row r="83" spans="2:3" ht="8.1" customHeight="1" x14ac:dyDescent="0.3">
      <c r="B83" s="368"/>
    </row>
    <row r="84" spans="2:3" x14ac:dyDescent="0.3">
      <c r="B84" s="137" t="s">
        <v>14</v>
      </c>
    </row>
    <row r="85" spans="2:3" s="297" customFormat="1" ht="13.8" x14ac:dyDescent="0.25">
      <c r="B85" s="135" t="s">
        <v>15</v>
      </c>
    </row>
    <row r="86" spans="2:3" x14ac:dyDescent="0.3">
      <c r="B86" s="135" t="s">
        <v>16</v>
      </c>
    </row>
    <row r="87" spans="2:3" s="298" customFormat="1" x14ac:dyDescent="0.3">
      <c r="B87" s="138" t="s">
        <v>17</v>
      </c>
    </row>
    <row r="88" spans="2:3" x14ac:dyDescent="0.3">
      <c r="B88" s="299" t="s">
        <v>18</v>
      </c>
    </row>
    <row r="89" spans="2:3" x14ac:dyDescent="0.3">
      <c r="B89" s="139" t="s">
        <v>19</v>
      </c>
    </row>
    <row r="90" spans="2:3" s="298" customFormat="1" x14ac:dyDescent="0.3">
      <c r="B90" s="140" t="s">
        <v>20</v>
      </c>
      <c r="C90" s="375"/>
    </row>
    <row r="91" spans="2:3" ht="41.4" x14ac:dyDescent="0.3">
      <c r="B91" s="377" t="s">
        <v>21</v>
      </c>
    </row>
    <row r="92" spans="2:3" s="298" customFormat="1" ht="27.6" x14ac:dyDescent="0.3">
      <c r="B92" s="141" t="s">
        <v>43</v>
      </c>
    </row>
    <row r="93" spans="2:3" s="298" customFormat="1" ht="57.6" x14ac:dyDescent="0.3">
      <c r="B93" s="300" t="s">
        <v>44</v>
      </c>
    </row>
    <row r="94" spans="2:3" s="298" customFormat="1" x14ac:dyDescent="0.3">
      <c r="B94" s="380"/>
    </row>
    <row r="95" spans="2:3" x14ac:dyDescent="0.3">
      <c r="B95" s="142" t="s">
        <v>45</v>
      </c>
    </row>
    <row r="96" spans="2:3" x14ac:dyDescent="0.3">
      <c r="B96" s="135" t="s">
        <v>46</v>
      </c>
    </row>
    <row r="97" spans="2:2" x14ac:dyDescent="0.3">
      <c r="B97" s="135" t="s">
        <v>47</v>
      </c>
    </row>
    <row r="98" spans="2:2" ht="15" thickBot="1" x14ac:dyDescent="0.35">
      <c r="B98" s="143" t="s">
        <v>48</v>
      </c>
    </row>
    <row r="100" spans="2:2" x14ac:dyDescent="0.3">
      <c r="B100" s="383">
        <v>46177</v>
      </c>
    </row>
  </sheetData>
  <sheetProtection algorithmName="SHA-512" hashValue="zaWSBEhVRP8na3LG/16ylPQarivQd9eTfplaTix1wildu4Os4tvjmijm1/SyW+9K4Wvmb+qRdB1SmKweJ023+A==" saltValue="vuN0otp2GEBvYUKOUzb0V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A7F05-8BA6-48F1-A1B6-2A4B3EA3A589}">
  <dimension ref="A1:E1502"/>
  <sheetViews>
    <sheetView showGridLines="0" workbookViewId="0"/>
  </sheetViews>
  <sheetFormatPr defaultRowHeight="14.4" x14ac:dyDescent="0.3"/>
  <cols>
    <col min="1" max="1" width="21.88671875" customWidth="1"/>
    <col min="2" max="2" width="36.44140625" customWidth="1"/>
    <col min="3" max="3" width="70.5546875" customWidth="1"/>
    <col min="4" max="4" width="41.6640625" customWidth="1"/>
    <col min="5" max="5" width="31.33203125" customWidth="1"/>
  </cols>
  <sheetData>
    <row r="1" spans="1:1" ht="21" x14ac:dyDescent="0.3">
      <c r="A1" s="416" t="s">
        <v>49</v>
      </c>
    </row>
    <row r="2" spans="1:1" ht="15.6" x14ac:dyDescent="0.3">
      <c r="A2" s="417" t="s">
        <v>1556</v>
      </c>
    </row>
    <row r="3" spans="1:1" ht="15.6" x14ac:dyDescent="0.3">
      <c r="A3" s="418"/>
    </row>
    <row r="4" spans="1:1" ht="17.399999999999999" x14ac:dyDescent="0.3">
      <c r="A4" s="419" t="s">
        <v>50</v>
      </c>
    </row>
    <row r="5" spans="1:1" x14ac:dyDescent="0.3">
      <c r="A5" s="420" t="s">
        <v>51</v>
      </c>
    </row>
    <row r="6" spans="1:1" x14ac:dyDescent="0.3">
      <c r="A6" s="420" t="s">
        <v>52</v>
      </c>
    </row>
    <row r="7" spans="1:1" x14ac:dyDescent="0.3">
      <c r="A7" s="420" t="s">
        <v>53</v>
      </c>
    </row>
    <row r="8" spans="1:1" x14ac:dyDescent="0.3">
      <c r="A8" s="281"/>
    </row>
    <row r="9" spans="1:1" x14ac:dyDescent="0.3">
      <c r="A9" s="281"/>
    </row>
    <row r="10" spans="1:1" ht="17.399999999999999" x14ac:dyDescent="0.3">
      <c r="A10" s="419" t="s">
        <v>54</v>
      </c>
    </row>
    <row r="11" spans="1:1" x14ac:dyDescent="0.3">
      <c r="A11" s="422" t="s">
        <v>568</v>
      </c>
    </row>
    <row r="12" spans="1:1" x14ac:dyDescent="0.3">
      <c r="A12" s="281"/>
    </row>
    <row r="13" spans="1:1" x14ac:dyDescent="0.3">
      <c r="A13" s="422" t="s">
        <v>569</v>
      </c>
    </row>
    <row r="14" spans="1:1" x14ac:dyDescent="0.3">
      <c r="A14" s="281"/>
    </row>
    <row r="15" spans="1:1" x14ac:dyDescent="0.3">
      <c r="A15" s="421" t="s">
        <v>570</v>
      </c>
    </row>
    <row r="16" spans="1:1" x14ac:dyDescent="0.3">
      <c r="A16" s="421"/>
    </row>
    <row r="17" spans="1:5" x14ac:dyDescent="0.3">
      <c r="A17" s="234"/>
    </row>
    <row r="18" spans="1:5" x14ac:dyDescent="0.3">
      <c r="A18" s="234"/>
    </row>
    <row r="19" spans="1:5" x14ac:dyDescent="0.3">
      <c r="A19" s="234"/>
    </row>
    <row r="21" spans="1:5" ht="17.399999999999999" x14ac:dyDescent="0.3">
      <c r="A21" s="419" t="s">
        <v>55</v>
      </c>
    </row>
    <row r="22" spans="1:5" s="298" customFormat="1" x14ac:dyDescent="0.3">
      <c r="A22" s="420" t="s">
        <v>56</v>
      </c>
      <c r="B22"/>
      <c r="C22"/>
      <c r="D22"/>
      <c r="E22"/>
    </row>
    <row r="23" spans="1:5" x14ac:dyDescent="0.3">
      <c r="A23" s="421" t="s">
        <v>571</v>
      </c>
    </row>
    <row r="24" spans="1:5" x14ac:dyDescent="0.3">
      <c r="A24" s="281"/>
    </row>
    <row r="25" spans="1:5" ht="16.2" x14ac:dyDescent="0.3">
      <c r="A25" s="421" t="s">
        <v>1557</v>
      </c>
    </row>
    <row r="26" spans="1:5" x14ac:dyDescent="0.3">
      <c r="A26" s="281"/>
    </row>
    <row r="27" spans="1:5" x14ac:dyDescent="0.3">
      <c r="A27" s="421" t="s">
        <v>572</v>
      </c>
    </row>
    <row r="28" spans="1:5" x14ac:dyDescent="0.3">
      <c r="A28" s="281"/>
    </row>
    <row r="29" spans="1:5" x14ac:dyDescent="0.3">
      <c r="A29" s="421" t="s">
        <v>573</v>
      </c>
    </row>
    <row r="30" spans="1:5" x14ac:dyDescent="0.3">
      <c r="A30" s="281"/>
    </row>
    <row r="31" spans="1:5" x14ac:dyDescent="0.3">
      <c r="A31" s="421" t="s">
        <v>574</v>
      </c>
    </row>
    <row r="32" spans="1:5" x14ac:dyDescent="0.3">
      <c r="A32" s="281"/>
    </row>
    <row r="33" spans="1:2" x14ac:dyDescent="0.3">
      <c r="A33" s="421" t="s">
        <v>575</v>
      </c>
    </row>
    <row r="34" spans="1:2" x14ac:dyDescent="0.3">
      <c r="A34" s="421" t="s">
        <v>576</v>
      </c>
    </row>
    <row r="35" spans="1:2" x14ac:dyDescent="0.3">
      <c r="A35" s="281"/>
    </row>
    <row r="36" spans="1:2" x14ac:dyDescent="0.3">
      <c r="A36" s="421" t="s">
        <v>577</v>
      </c>
    </row>
    <row r="37" spans="1:2" x14ac:dyDescent="0.3">
      <c r="A37" s="281"/>
    </row>
    <row r="38" spans="1:2" x14ac:dyDescent="0.3">
      <c r="A38" s="421" t="s">
        <v>578</v>
      </c>
    </row>
    <row r="40" spans="1:2" x14ac:dyDescent="0.3">
      <c r="A40" s="421" t="s">
        <v>579</v>
      </c>
    </row>
    <row r="41" spans="1:2" x14ac:dyDescent="0.3">
      <c r="A41" s="281"/>
    </row>
    <row r="42" spans="1:2" x14ac:dyDescent="0.3">
      <c r="A42" s="421" t="s">
        <v>580</v>
      </c>
    </row>
    <row r="43" spans="1:2" x14ac:dyDescent="0.3">
      <c r="A43" s="421" t="s">
        <v>581</v>
      </c>
    </row>
    <row r="44" spans="1:2" ht="17.399999999999999" x14ac:dyDescent="0.3">
      <c r="A44" s="419" t="s">
        <v>57</v>
      </c>
    </row>
    <row r="45" spans="1:2" ht="15" thickBot="1" x14ac:dyDescent="0.35">
      <c r="A45" s="423"/>
    </row>
    <row r="46" spans="1:2" ht="15" thickBot="1" x14ac:dyDescent="0.35">
      <c r="A46" s="424" t="s">
        <v>58</v>
      </c>
      <c r="B46" s="425" t="s">
        <v>59</v>
      </c>
    </row>
    <row r="47" spans="1:2" ht="37.799999999999997" customHeight="1" x14ac:dyDescent="0.3">
      <c r="A47" s="426" t="s">
        <v>60</v>
      </c>
      <c r="B47" s="651" t="s">
        <v>582</v>
      </c>
    </row>
    <row r="48" spans="1:2" ht="15" thickBot="1" x14ac:dyDescent="0.35">
      <c r="A48" s="427" t="s">
        <v>61</v>
      </c>
      <c r="B48" s="653"/>
    </row>
    <row r="49" spans="1:5" ht="25.2" customHeight="1" x14ac:dyDescent="0.3">
      <c r="A49" s="426" t="s">
        <v>62</v>
      </c>
      <c r="B49" s="651" t="s">
        <v>583</v>
      </c>
    </row>
    <row r="50" spans="1:5" ht="15" thickBot="1" x14ac:dyDescent="0.35">
      <c r="A50" s="427" t="s">
        <v>61</v>
      </c>
      <c r="B50" s="653"/>
    </row>
    <row r="51" spans="1:5" ht="113.4" customHeight="1" x14ac:dyDescent="0.3">
      <c r="A51" s="426" t="s">
        <v>63</v>
      </c>
      <c r="B51" s="651" t="s">
        <v>587</v>
      </c>
    </row>
    <row r="52" spans="1:5" ht="25.2" x14ac:dyDescent="0.3">
      <c r="A52" s="429" t="s">
        <v>584</v>
      </c>
      <c r="B52" s="652"/>
    </row>
    <row r="53" spans="1:5" ht="25.2" x14ac:dyDescent="0.3">
      <c r="A53" s="429" t="s">
        <v>585</v>
      </c>
      <c r="B53" s="652"/>
    </row>
    <row r="54" spans="1:5" x14ac:dyDescent="0.3">
      <c r="A54" s="429" t="s">
        <v>586</v>
      </c>
      <c r="B54" s="652"/>
    </row>
    <row r="55" spans="1:5" ht="15" thickBot="1" x14ac:dyDescent="0.35">
      <c r="A55" s="427" t="s">
        <v>61</v>
      </c>
      <c r="B55" s="653"/>
    </row>
    <row r="57" spans="1:5" ht="17.399999999999999" x14ac:dyDescent="0.3">
      <c r="A57" s="419" t="s">
        <v>64</v>
      </c>
    </row>
    <row r="58" spans="1:5" ht="15" thickBot="1" x14ac:dyDescent="0.35">
      <c r="A58" s="423"/>
    </row>
    <row r="59" spans="1:5" ht="15" thickBot="1" x14ac:dyDescent="0.35">
      <c r="A59" s="424" t="s">
        <v>65</v>
      </c>
      <c r="B59" s="425" t="s">
        <v>58</v>
      </c>
      <c r="C59" s="425" t="s">
        <v>59</v>
      </c>
      <c r="D59" s="430" t="s">
        <v>66</v>
      </c>
      <c r="E59" s="431" t="s">
        <v>67</v>
      </c>
    </row>
    <row r="60" spans="1:5" x14ac:dyDescent="0.3">
      <c r="A60" s="680">
        <v>1</v>
      </c>
      <c r="B60" s="432" t="s">
        <v>1558</v>
      </c>
      <c r="C60" s="435" t="s">
        <v>1559</v>
      </c>
      <c r="D60" s="439" t="s">
        <v>1580</v>
      </c>
      <c r="E60" s="440"/>
    </row>
    <row r="61" spans="1:5" x14ac:dyDescent="0.3">
      <c r="A61" s="681"/>
      <c r="B61" s="432"/>
      <c r="C61" s="436"/>
      <c r="D61" s="439"/>
      <c r="E61" s="440"/>
    </row>
    <row r="62" spans="1:5" x14ac:dyDescent="0.3">
      <c r="A62" s="681"/>
      <c r="B62" s="433"/>
      <c r="C62" s="435"/>
      <c r="D62" s="433"/>
      <c r="E62" s="428"/>
    </row>
    <row r="63" spans="1:5" x14ac:dyDescent="0.3">
      <c r="A63" s="681"/>
      <c r="B63" s="433"/>
      <c r="C63" s="428"/>
      <c r="D63" s="433"/>
      <c r="E63" s="439"/>
    </row>
    <row r="64" spans="1:5" x14ac:dyDescent="0.3">
      <c r="A64" s="681"/>
      <c r="B64" s="433"/>
      <c r="C64" s="428"/>
      <c r="D64" s="433"/>
      <c r="E64" s="433"/>
    </row>
    <row r="65" spans="1:5" x14ac:dyDescent="0.3">
      <c r="A65" s="681"/>
      <c r="B65" s="433"/>
      <c r="C65" s="437"/>
      <c r="D65" s="433"/>
      <c r="E65" s="433"/>
    </row>
    <row r="66" spans="1:5" x14ac:dyDescent="0.3">
      <c r="A66" s="681"/>
      <c r="B66" s="433"/>
      <c r="C66" s="437"/>
      <c r="D66" s="433"/>
      <c r="E66" s="433"/>
    </row>
    <row r="67" spans="1:5" x14ac:dyDescent="0.3">
      <c r="A67" s="681"/>
      <c r="B67" s="433"/>
      <c r="C67" s="437"/>
      <c r="D67" s="433"/>
      <c r="E67" s="433"/>
    </row>
    <row r="68" spans="1:5" x14ac:dyDescent="0.3">
      <c r="A68" s="681"/>
      <c r="B68" s="433"/>
      <c r="C68" s="437"/>
      <c r="D68" s="433"/>
      <c r="E68" s="433"/>
    </row>
    <row r="69" spans="1:5" x14ac:dyDescent="0.3">
      <c r="A69" s="681"/>
      <c r="B69" s="433"/>
      <c r="C69" s="437"/>
      <c r="D69" s="433"/>
      <c r="E69" s="433"/>
    </row>
    <row r="70" spans="1:5" x14ac:dyDescent="0.3">
      <c r="A70" s="681"/>
      <c r="B70" s="433"/>
      <c r="C70" s="432"/>
      <c r="D70" s="433"/>
      <c r="E70" s="433"/>
    </row>
    <row r="71" spans="1:5" ht="15" thickBot="1" x14ac:dyDescent="0.35">
      <c r="A71" s="682"/>
      <c r="B71" s="434"/>
      <c r="C71" s="438"/>
      <c r="D71" s="434"/>
      <c r="E71" s="434"/>
    </row>
    <row r="72" spans="1:5" ht="37.799999999999997" x14ac:dyDescent="0.3">
      <c r="A72" s="648">
        <v>2</v>
      </c>
      <c r="B72" s="648" t="s">
        <v>68</v>
      </c>
      <c r="C72" s="428" t="s">
        <v>588</v>
      </c>
      <c r="D72" s="439" t="s">
        <v>593</v>
      </c>
      <c r="E72" s="683" t="s">
        <v>1593</v>
      </c>
    </row>
    <row r="73" spans="1:5" ht="37.799999999999997" x14ac:dyDescent="0.3">
      <c r="A73" s="649"/>
      <c r="B73" s="649"/>
      <c r="C73" s="441" t="s">
        <v>589</v>
      </c>
      <c r="D73" s="439" t="s">
        <v>594</v>
      </c>
      <c r="E73" s="684"/>
    </row>
    <row r="74" spans="1:5" ht="37.799999999999997" x14ac:dyDescent="0.3">
      <c r="A74" s="649"/>
      <c r="B74" s="649"/>
      <c r="C74" s="428" t="s">
        <v>590</v>
      </c>
      <c r="D74" s="439" t="s">
        <v>595</v>
      </c>
      <c r="E74" s="684"/>
    </row>
    <row r="75" spans="1:5" ht="25.2" x14ac:dyDescent="0.3">
      <c r="A75" s="649"/>
      <c r="B75" s="649"/>
      <c r="C75" s="432" t="s">
        <v>591</v>
      </c>
      <c r="D75" s="442" t="s">
        <v>596</v>
      </c>
      <c r="E75" s="684"/>
    </row>
    <row r="76" spans="1:5" ht="15" thickBot="1" x14ac:dyDescent="0.35">
      <c r="A76" s="650"/>
      <c r="B76" s="650"/>
      <c r="C76" s="438" t="s">
        <v>592</v>
      </c>
      <c r="D76" s="434"/>
      <c r="E76" s="685"/>
    </row>
    <row r="77" spans="1:5" x14ac:dyDescent="0.3">
      <c r="A77" s="660" t="s">
        <v>69</v>
      </c>
      <c r="B77" s="657" t="s">
        <v>70</v>
      </c>
      <c r="C77" s="651" t="s">
        <v>597</v>
      </c>
      <c r="D77" s="443" t="s">
        <v>71</v>
      </c>
      <c r="E77" s="651" t="s">
        <v>599</v>
      </c>
    </row>
    <row r="78" spans="1:5" ht="25.8" thickBot="1" x14ac:dyDescent="0.35">
      <c r="A78" s="661"/>
      <c r="B78" s="659"/>
      <c r="C78" s="653"/>
      <c r="D78" s="444" t="s">
        <v>598</v>
      </c>
      <c r="E78" s="653"/>
    </row>
    <row r="79" spans="1:5" ht="25.2" x14ac:dyDescent="0.3">
      <c r="A79" s="660" t="s">
        <v>72</v>
      </c>
      <c r="B79" s="657" t="s">
        <v>73</v>
      </c>
      <c r="C79" s="428" t="s">
        <v>600</v>
      </c>
      <c r="D79" s="443" t="s">
        <v>71</v>
      </c>
      <c r="E79" s="651" t="s">
        <v>599</v>
      </c>
    </row>
    <row r="80" spans="1:5" ht="37.799999999999997" x14ac:dyDescent="0.3">
      <c r="A80" s="679"/>
      <c r="B80" s="658"/>
      <c r="C80" s="428" t="s">
        <v>601</v>
      </c>
      <c r="D80" s="428" t="s">
        <v>598</v>
      </c>
      <c r="E80" s="652"/>
    </row>
    <row r="81" spans="1:5" ht="15" thickBot="1" x14ac:dyDescent="0.35">
      <c r="A81" s="661"/>
      <c r="B81" s="659"/>
      <c r="C81" s="444" t="s">
        <v>602</v>
      </c>
      <c r="D81" s="434"/>
      <c r="E81" s="653"/>
    </row>
    <row r="82" spans="1:5" x14ac:dyDescent="0.3">
      <c r="A82" s="657" t="s">
        <v>74</v>
      </c>
      <c r="B82" s="657" t="s">
        <v>75</v>
      </c>
      <c r="C82" s="428" t="s">
        <v>603</v>
      </c>
      <c r="D82" s="443" t="s">
        <v>71</v>
      </c>
      <c r="E82" s="651" t="s">
        <v>599</v>
      </c>
    </row>
    <row r="83" spans="1:5" ht="25.2" x14ac:dyDescent="0.3">
      <c r="A83" s="658"/>
      <c r="B83" s="658"/>
      <c r="C83" s="439" t="s">
        <v>604</v>
      </c>
      <c r="D83" s="428" t="s">
        <v>598</v>
      </c>
      <c r="E83" s="652"/>
    </row>
    <row r="84" spans="1:5" ht="15" thickBot="1" x14ac:dyDescent="0.35">
      <c r="A84" s="659"/>
      <c r="B84" s="659"/>
      <c r="C84" s="444" t="s">
        <v>605</v>
      </c>
      <c r="D84" s="434"/>
      <c r="E84" s="653"/>
    </row>
    <row r="85" spans="1:5" ht="37.799999999999997" x14ac:dyDescent="0.3">
      <c r="A85" s="648">
        <v>3</v>
      </c>
      <c r="B85" s="648" t="s">
        <v>76</v>
      </c>
      <c r="C85" s="428" t="s">
        <v>606</v>
      </c>
      <c r="D85" s="439" t="s">
        <v>612</v>
      </c>
      <c r="E85" s="651" t="s">
        <v>615</v>
      </c>
    </row>
    <row r="86" spans="1:5" ht="37.799999999999997" x14ac:dyDescent="0.3">
      <c r="A86" s="649"/>
      <c r="B86" s="649"/>
      <c r="C86" s="428" t="s">
        <v>607</v>
      </c>
      <c r="D86" s="439" t="s">
        <v>613</v>
      </c>
      <c r="E86" s="652"/>
    </row>
    <row r="87" spans="1:5" ht="37.799999999999997" x14ac:dyDescent="0.3">
      <c r="A87" s="649"/>
      <c r="B87" s="649"/>
      <c r="C87" s="441" t="s">
        <v>608</v>
      </c>
      <c r="D87" s="439" t="s">
        <v>614</v>
      </c>
      <c r="E87" s="652"/>
    </row>
    <row r="88" spans="1:5" ht="25.2" x14ac:dyDescent="0.3">
      <c r="A88" s="649"/>
      <c r="B88" s="649"/>
      <c r="C88" s="441" t="s">
        <v>609</v>
      </c>
      <c r="D88" s="439" t="s">
        <v>1542</v>
      </c>
      <c r="E88" s="652"/>
    </row>
    <row r="89" spans="1:5" ht="25.2" x14ac:dyDescent="0.3">
      <c r="A89" s="649"/>
      <c r="B89" s="649"/>
      <c r="C89" s="441" t="s">
        <v>610</v>
      </c>
      <c r="D89" s="486" t="s">
        <v>616</v>
      </c>
      <c r="E89" s="652"/>
    </row>
    <row r="90" spans="1:5" ht="15" thickBot="1" x14ac:dyDescent="0.35">
      <c r="A90" s="650"/>
      <c r="B90" s="650"/>
      <c r="C90" s="445" t="s">
        <v>611</v>
      </c>
      <c r="D90" s="434"/>
      <c r="E90" s="653"/>
    </row>
    <row r="91" spans="1:5" ht="25.2" x14ac:dyDescent="0.3">
      <c r="A91" s="657" t="s">
        <v>77</v>
      </c>
      <c r="B91" s="657" t="s">
        <v>78</v>
      </c>
      <c r="C91" s="428" t="s">
        <v>617</v>
      </c>
      <c r="D91" s="443" t="s">
        <v>71</v>
      </c>
      <c r="E91" s="651" t="s">
        <v>599</v>
      </c>
    </row>
    <row r="92" spans="1:5" ht="25.8" thickBot="1" x14ac:dyDescent="0.35">
      <c r="A92" s="659"/>
      <c r="B92" s="659"/>
      <c r="C92" s="444" t="s">
        <v>602</v>
      </c>
      <c r="D92" s="444" t="s">
        <v>598</v>
      </c>
      <c r="E92" s="653"/>
    </row>
    <row r="93" spans="1:5" ht="25.2" x14ac:dyDescent="0.3">
      <c r="A93" s="657" t="s">
        <v>618</v>
      </c>
      <c r="B93" s="657" t="s">
        <v>79</v>
      </c>
      <c r="C93" s="428" t="s">
        <v>619</v>
      </c>
      <c r="D93" s="443" t="s">
        <v>71</v>
      </c>
      <c r="E93" s="651" t="s">
        <v>599</v>
      </c>
    </row>
    <row r="94" spans="1:5" ht="25.8" thickBot="1" x14ac:dyDescent="0.35">
      <c r="A94" s="659"/>
      <c r="B94" s="659"/>
      <c r="C94" s="444" t="s">
        <v>602</v>
      </c>
      <c r="D94" s="444" t="s">
        <v>598</v>
      </c>
      <c r="E94" s="653"/>
    </row>
    <row r="95" spans="1:5" x14ac:dyDescent="0.3">
      <c r="A95" s="668" t="s">
        <v>620</v>
      </c>
      <c r="B95" s="657" t="s">
        <v>75</v>
      </c>
      <c r="C95" s="428" t="s">
        <v>603</v>
      </c>
      <c r="D95" s="443" t="s">
        <v>71</v>
      </c>
      <c r="E95" s="651" t="s">
        <v>599</v>
      </c>
    </row>
    <row r="96" spans="1:5" ht="25.2" x14ac:dyDescent="0.3">
      <c r="A96" s="669"/>
      <c r="B96" s="658"/>
      <c r="C96" s="439" t="s">
        <v>604</v>
      </c>
      <c r="D96" s="428" t="s">
        <v>598</v>
      </c>
      <c r="E96" s="652"/>
    </row>
    <row r="97" spans="1:5" ht="15" thickBot="1" x14ac:dyDescent="0.35">
      <c r="A97" s="670"/>
      <c r="B97" s="659"/>
      <c r="C97" s="444" t="s">
        <v>605</v>
      </c>
      <c r="D97" s="434"/>
      <c r="E97" s="653"/>
    </row>
    <row r="98" spans="1:5" ht="63" x14ac:dyDescent="0.3">
      <c r="A98" s="686">
        <v>4</v>
      </c>
      <c r="B98" s="648" t="s">
        <v>542</v>
      </c>
      <c r="C98" s="428" t="s">
        <v>621</v>
      </c>
      <c r="D98" s="439" t="s">
        <v>625</v>
      </c>
      <c r="E98" s="651" t="s">
        <v>628</v>
      </c>
    </row>
    <row r="99" spans="1:5" ht="25.2" x14ac:dyDescent="0.3">
      <c r="A99" s="687"/>
      <c r="B99" s="649"/>
      <c r="C99" s="447" t="s">
        <v>622</v>
      </c>
      <c r="D99" s="439" t="s">
        <v>626</v>
      </c>
      <c r="E99" s="652"/>
    </row>
    <row r="100" spans="1:5" ht="25.2" x14ac:dyDescent="0.3">
      <c r="A100" s="687"/>
      <c r="B100" s="649"/>
      <c r="C100" s="447" t="s">
        <v>623</v>
      </c>
      <c r="D100" s="439" t="s">
        <v>627</v>
      </c>
      <c r="E100" s="652"/>
    </row>
    <row r="101" spans="1:5" ht="25.8" thickBot="1" x14ac:dyDescent="0.35">
      <c r="A101" s="688"/>
      <c r="B101" s="650"/>
      <c r="C101" s="448" t="s">
        <v>624</v>
      </c>
      <c r="D101" s="434"/>
      <c r="E101" s="653"/>
    </row>
    <row r="102" spans="1:5" x14ac:dyDescent="0.3">
      <c r="A102" s="668" t="s">
        <v>81</v>
      </c>
      <c r="B102" s="657" t="s">
        <v>629</v>
      </c>
      <c r="C102" s="428" t="s">
        <v>630</v>
      </c>
      <c r="D102" s="443" t="s">
        <v>632</v>
      </c>
      <c r="E102" s="651" t="s">
        <v>599</v>
      </c>
    </row>
    <row r="103" spans="1:5" ht="25.8" thickBot="1" x14ac:dyDescent="0.35">
      <c r="A103" s="670"/>
      <c r="B103" s="659"/>
      <c r="C103" s="444" t="s">
        <v>631</v>
      </c>
      <c r="D103" s="449" t="s">
        <v>104</v>
      </c>
      <c r="E103" s="653"/>
    </row>
    <row r="104" spans="1:5" x14ac:dyDescent="0.3">
      <c r="A104" s="668" t="s">
        <v>82</v>
      </c>
      <c r="B104" s="657" t="s">
        <v>633</v>
      </c>
      <c r="C104" s="428" t="s">
        <v>634</v>
      </c>
      <c r="D104" s="443" t="s">
        <v>632</v>
      </c>
      <c r="E104" s="651" t="s">
        <v>599</v>
      </c>
    </row>
    <row r="105" spans="1:5" ht="25.8" thickBot="1" x14ac:dyDescent="0.35">
      <c r="A105" s="670"/>
      <c r="B105" s="659"/>
      <c r="C105" s="444" t="s">
        <v>635</v>
      </c>
      <c r="D105" s="449" t="s">
        <v>104</v>
      </c>
      <c r="E105" s="653"/>
    </row>
    <row r="106" spans="1:5" ht="25.2" x14ac:dyDescent="0.3">
      <c r="A106" s="668" t="s">
        <v>636</v>
      </c>
      <c r="B106" s="657" t="s">
        <v>75</v>
      </c>
      <c r="C106" s="428" t="s">
        <v>637</v>
      </c>
      <c r="D106" s="443" t="s">
        <v>632</v>
      </c>
      <c r="E106" s="651" t="s">
        <v>599</v>
      </c>
    </row>
    <row r="107" spans="1:5" ht="28.2" customHeight="1" x14ac:dyDescent="0.3">
      <c r="A107" s="670"/>
      <c r="B107" s="659"/>
      <c r="C107" s="444" t="s">
        <v>605</v>
      </c>
      <c r="D107" s="449" t="s">
        <v>104</v>
      </c>
      <c r="E107" s="653"/>
    </row>
    <row r="108" spans="1:5" ht="37.799999999999997" x14ac:dyDescent="0.3">
      <c r="A108" s="686">
        <v>5</v>
      </c>
      <c r="B108" s="648" t="s">
        <v>545</v>
      </c>
      <c r="C108" s="428" t="s">
        <v>638</v>
      </c>
      <c r="D108" s="439" t="s">
        <v>639</v>
      </c>
      <c r="E108" s="428" t="s">
        <v>642</v>
      </c>
    </row>
    <row r="109" spans="1:5" ht="37.799999999999997" x14ac:dyDescent="0.3">
      <c r="A109" s="687"/>
      <c r="B109" s="649"/>
      <c r="C109" s="428" t="s">
        <v>1560</v>
      </c>
      <c r="D109" s="439" t="s">
        <v>640</v>
      </c>
      <c r="E109" s="428" t="s">
        <v>643</v>
      </c>
    </row>
    <row r="110" spans="1:5" ht="25.2" x14ac:dyDescent="0.3">
      <c r="A110" s="687"/>
      <c r="B110" s="649"/>
      <c r="C110" s="439"/>
      <c r="D110" s="439" t="s">
        <v>641</v>
      </c>
      <c r="E110" s="433"/>
    </row>
    <row r="111" spans="1:5" x14ac:dyDescent="0.3">
      <c r="A111" s="687"/>
      <c r="B111" s="649"/>
      <c r="C111" s="443" t="s">
        <v>1561</v>
      </c>
      <c r="D111" s="439"/>
      <c r="E111" s="433"/>
    </row>
    <row r="112" spans="1:5" x14ac:dyDescent="0.3">
      <c r="A112" s="687"/>
      <c r="B112" s="649"/>
      <c r="C112" s="433"/>
      <c r="D112" s="439"/>
      <c r="E112" s="433"/>
    </row>
    <row r="113" spans="1:5" x14ac:dyDescent="0.3">
      <c r="A113" s="687"/>
      <c r="B113" s="649"/>
      <c r="C113" s="433"/>
      <c r="D113" s="439"/>
      <c r="E113" s="433"/>
    </row>
    <row r="114" spans="1:5" x14ac:dyDescent="0.3">
      <c r="A114" s="687"/>
      <c r="B114" s="649"/>
      <c r="C114" s="433"/>
      <c r="D114" s="439"/>
      <c r="E114" s="433"/>
    </row>
    <row r="115" spans="1:5" x14ac:dyDescent="0.3">
      <c r="A115" s="687"/>
      <c r="B115" s="649"/>
      <c r="C115" s="433"/>
      <c r="D115" s="439"/>
      <c r="E115" s="433"/>
    </row>
    <row r="116" spans="1:5" ht="15" thickBot="1" x14ac:dyDescent="0.35">
      <c r="A116" s="688"/>
      <c r="B116" s="650"/>
      <c r="C116" s="434"/>
      <c r="D116" s="450"/>
      <c r="E116" s="434"/>
    </row>
    <row r="117" spans="1:5" ht="25.2" x14ac:dyDescent="0.3">
      <c r="A117" s="668" t="s">
        <v>83</v>
      </c>
      <c r="B117" s="657" t="s">
        <v>644</v>
      </c>
      <c r="C117" s="428" t="s">
        <v>645</v>
      </c>
      <c r="D117" s="443" t="s">
        <v>632</v>
      </c>
      <c r="E117" s="651" t="s">
        <v>599</v>
      </c>
    </row>
    <row r="118" spans="1:5" ht="25.8" thickBot="1" x14ac:dyDescent="0.35">
      <c r="A118" s="670"/>
      <c r="B118" s="659"/>
      <c r="C118" s="444" t="s">
        <v>602</v>
      </c>
      <c r="D118" s="449" t="s">
        <v>104</v>
      </c>
      <c r="E118" s="653"/>
    </row>
    <row r="119" spans="1:5" ht="25.2" x14ac:dyDescent="0.3">
      <c r="A119" s="668" t="s">
        <v>85</v>
      </c>
      <c r="B119" s="657" t="s">
        <v>75</v>
      </c>
      <c r="C119" s="428" t="s">
        <v>637</v>
      </c>
      <c r="D119" s="443" t="s">
        <v>632</v>
      </c>
      <c r="E119" s="651" t="s">
        <v>599</v>
      </c>
    </row>
    <row r="120" spans="1:5" ht="25.8" thickBot="1" x14ac:dyDescent="0.35">
      <c r="A120" s="670"/>
      <c r="B120" s="659"/>
      <c r="C120" s="444" t="s">
        <v>605</v>
      </c>
      <c r="D120" s="444" t="s">
        <v>646</v>
      </c>
      <c r="E120" s="653"/>
    </row>
    <row r="121" spans="1:5" ht="37.799999999999997" x14ac:dyDescent="0.3">
      <c r="A121" s="686">
        <v>6</v>
      </c>
      <c r="B121" s="648" t="s">
        <v>547</v>
      </c>
      <c r="C121" s="428" t="s">
        <v>647</v>
      </c>
      <c r="D121" s="439" t="s">
        <v>649</v>
      </c>
      <c r="E121" s="428" t="s">
        <v>652</v>
      </c>
    </row>
    <row r="122" spans="1:5" ht="50.4" x14ac:dyDescent="0.3">
      <c r="A122" s="687"/>
      <c r="B122" s="649"/>
      <c r="C122" s="428" t="s">
        <v>648</v>
      </c>
      <c r="D122" s="439" t="s">
        <v>650</v>
      </c>
      <c r="E122" s="428" t="s">
        <v>653</v>
      </c>
    </row>
    <row r="123" spans="1:5" ht="25.2" x14ac:dyDescent="0.3">
      <c r="A123" s="687"/>
      <c r="B123" s="649"/>
      <c r="C123" s="433"/>
      <c r="D123" s="439" t="s">
        <v>651</v>
      </c>
      <c r="E123" s="433"/>
    </row>
    <row r="124" spans="1:5" ht="15" thickBot="1" x14ac:dyDescent="0.35">
      <c r="A124" s="688"/>
      <c r="B124" s="650"/>
      <c r="C124" s="434"/>
      <c r="D124" s="451"/>
      <c r="E124" s="434"/>
    </row>
    <row r="125" spans="1:5" ht="25.2" x14ac:dyDescent="0.3">
      <c r="A125" s="668" t="s">
        <v>87</v>
      </c>
      <c r="B125" s="657" t="s">
        <v>654</v>
      </c>
      <c r="C125" s="428" t="s">
        <v>655</v>
      </c>
      <c r="D125" s="443" t="s">
        <v>632</v>
      </c>
      <c r="E125" s="651" t="s">
        <v>657</v>
      </c>
    </row>
    <row r="126" spans="1:5" ht="25.2" x14ac:dyDescent="0.3">
      <c r="A126" s="669"/>
      <c r="B126" s="658"/>
      <c r="C126" s="428" t="s">
        <v>656</v>
      </c>
      <c r="D126" s="428" t="s">
        <v>646</v>
      </c>
      <c r="E126" s="652"/>
    </row>
    <row r="127" spans="1:5" x14ac:dyDescent="0.3">
      <c r="A127" s="669"/>
      <c r="B127" s="658"/>
      <c r="C127" s="433"/>
      <c r="D127" s="433"/>
      <c r="E127" s="652"/>
    </row>
    <row r="128" spans="1:5" x14ac:dyDescent="0.3">
      <c r="A128" s="669"/>
      <c r="B128" s="658"/>
      <c r="C128" s="433"/>
      <c r="D128" s="433"/>
      <c r="E128" s="652"/>
    </row>
    <row r="129" spans="1:5" x14ac:dyDescent="0.3">
      <c r="A129" s="669"/>
      <c r="B129" s="658"/>
      <c r="C129" s="433"/>
      <c r="D129" s="433"/>
      <c r="E129" s="652"/>
    </row>
    <row r="130" spans="1:5" x14ac:dyDescent="0.3">
      <c r="A130" s="669"/>
      <c r="B130" s="658"/>
      <c r="C130" s="433"/>
      <c r="D130" s="433"/>
      <c r="E130" s="652"/>
    </row>
    <row r="131" spans="1:5" ht="15" thickBot="1" x14ac:dyDescent="0.35">
      <c r="A131" s="670"/>
      <c r="B131" s="659"/>
      <c r="C131" s="434"/>
      <c r="D131" s="434"/>
      <c r="E131" s="653"/>
    </row>
    <row r="132" spans="1:5" ht="25.2" x14ac:dyDescent="0.3">
      <c r="A132" s="668" t="s">
        <v>89</v>
      </c>
      <c r="B132" s="657" t="s">
        <v>75</v>
      </c>
      <c r="C132" s="428" t="s">
        <v>637</v>
      </c>
      <c r="D132" s="443" t="s">
        <v>632</v>
      </c>
      <c r="E132" s="651" t="s">
        <v>657</v>
      </c>
    </row>
    <row r="133" spans="1:5" ht="25.8" thickBot="1" x14ac:dyDescent="0.35">
      <c r="A133" s="670"/>
      <c r="B133" s="659"/>
      <c r="C133" s="444" t="s">
        <v>605</v>
      </c>
      <c r="D133" s="444" t="s">
        <v>658</v>
      </c>
      <c r="E133" s="653"/>
    </row>
    <row r="134" spans="1:5" ht="50.4" x14ac:dyDescent="0.3">
      <c r="A134" s="648">
        <v>7</v>
      </c>
      <c r="B134" s="648" t="s">
        <v>659</v>
      </c>
      <c r="C134" s="428" t="s">
        <v>660</v>
      </c>
      <c r="D134" s="488" t="s">
        <v>1545</v>
      </c>
      <c r="E134" s="651" t="s">
        <v>653</v>
      </c>
    </row>
    <row r="135" spans="1:5" x14ac:dyDescent="0.3">
      <c r="A135" s="649"/>
      <c r="B135" s="649"/>
      <c r="C135" s="428" t="s">
        <v>661</v>
      </c>
      <c r="D135" s="439" t="s">
        <v>674</v>
      </c>
      <c r="E135" s="652"/>
    </row>
    <row r="136" spans="1:5" ht="25.2" x14ac:dyDescent="0.3">
      <c r="A136" s="649"/>
      <c r="B136" s="649"/>
      <c r="C136" s="437" t="s">
        <v>662</v>
      </c>
      <c r="D136" s="443" t="s">
        <v>675</v>
      </c>
      <c r="E136" s="652"/>
    </row>
    <row r="137" spans="1:5" x14ac:dyDescent="0.3">
      <c r="A137" s="649"/>
      <c r="B137" s="649"/>
      <c r="C137" s="437" t="s">
        <v>663</v>
      </c>
      <c r="D137" s="433"/>
      <c r="E137" s="652"/>
    </row>
    <row r="138" spans="1:5" x14ac:dyDescent="0.3">
      <c r="A138" s="649"/>
      <c r="B138" s="649"/>
      <c r="C138" s="437" t="s">
        <v>664</v>
      </c>
      <c r="D138" s="433"/>
      <c r="E138" s="652"/>
    </row>
    <row r="139" spans="1:5" x14ac:dyDescent="0.3">
      <c r="A139" s="649"/>
      <c r="B139" s="649"/>
      <c r="C139" s="437" t="s">
        <v>665</v>
      </c>
      <c r="D139" s="433"/>
      <c r="E139" s="652"/>
    </row>
    <row r="140" spans="1:5" x14ac:dyDescent="0.3">
      <c r="A140" s="649"/>
      <c r="B140" s="649"/>
      <c r="C140" s="437" t="s">
        <v>666</v>
      </c>
      <c r="D140" s="433"/>
      <c r="E140" s="652"/>
    </row>
    <row r="141" spans="1:5" x14ac:dyDescent="0.3">
      <c r="A141" s="649"/>
      <c r="B141" s="649"/>
      <c r="C141" s="437" t="s">
        <v>667</v>
      </c>
      <c r="D141" s="433"/>
      <c r="E141" s="652"/>
    </row>
    <row r="142" spans="1:5" x14ac:dyDescent="0.3">
      <c r="A142" s="649"/>
      <c r="B142" s="649"/>
      <c r="C142" s="437" t="s">
        <v>668</v>
      </c>
      <c r="D142" s="433"/>
      <c r="E142" s="652"/>
    </row>
    <row r="143" spans="1:5" x14ac:dyDescent="0.3">
      <c r="A143" s="649"/>
      <c r="B143" s="649"/>
      <c r="C143" s="437" t="s">
        <v>669</v>
      </c>
      <c r="D143" s="433"/>
      <c r="E143" s="652"/>
    </row>
    <row r="144" spans="1:5" x14ac:dyDescent="0.3">
      <c r="A144" s="649"/>
      <c r="B144" s="649"/>
      <c r="C144" s="452" t="s">
        <v>670</v>
      </c>
      <c r="D144" s="433"/>
      <c r="E144" s="652"/>
    </row>
    <row r="145" spans="1:5" x14ac:dyDescent="0.3">
      <c r="A145" s="649"/>
      <c r="B145" s="649"/>
      <c r="C145" s="452" t="s">
        <v>671</v>
      </c>
      <c r="D145" s="433"/>
      <c r="E145" s="652"/>
    </row>
    <row r="146" spans="1:5" x14ac:dyDescent="0.3">
      <c r="A146" s="649"/>
      <c r="B146" s="649"/>
      <c r="C146" s="452" t="s">
        <v>672</v>
      </c>
      <c r="D146" s="433"/>
      <c r="E146" s="652"/>
    </row>
    <row r="147" spans="1:5" ht="25.2" x14ac:dyDescent="0.3">
      <c r="A147" s="649"/>
      <c r="B147" s="649"/>
      <c r="C147" s="428" t="s">
        <v>673</v>
      </c>
      <c r="D147" s="433"/>
      <c r="E147" s="652"/>
    </row>
    <row r="148" spans="1:5" x14ac:dyDescent="0.3">
      <c r="A148" s="649"/>
      <c r="B148" s="649"/>
      <c r="C148" s="453"/>
      <c r="D148" s="433"/>
      <c r="E148" s="652"/>
    </row>
    <row r="149" spans="1:5" ht="25.2" x14ac:dyDescent="0.3">
      <c r="A149" s="649"/>
      <c r="B149" s="649"/>
      <c r="C149" s="432" t="s">
        <v>80</v>
      </c>
      <c r="D149" s="433"/>
      <c r="E149" s="652"/>
    </row>
    <row r="150" spans="1:5" x14ac:dyDescent="0.3">
      <c r="A150" s="649"/>
      <c r="B150" s="649"/>
      <c r="C150" s="454"/>
      <c r="D150" s="433"/>
      <c r="E150" s="652"/>
    </row>
    <row r="151" spans="1:5" ht="8.4" customHeight="1" x14ac:dyDescent="0.3">
      <c r="A151" s="649"/>
      <c r="B151" s="649"/>
      <c r="C151" s="454"/>
      <c r="D151" s="433"/>
      <c r="E151" s="652"/>
    </row>
    <row r="152" spans="1:5" hidden="1" x14ac:dyDescent="0.3">
      <c r="A152" s="649"/>
      <c r="B152" s="649"/>
      <c r="C152" s="454"/>
      <c r="D152" s="433"/>
      <c r="E152" s="652"/>
    </row>
    <row r="153" spans="1:5" hidden="1" x14ac:dyDescent="0.3">
      <c r="A153" s="649"/>
      <c r="B153" s="649"/>
      <c r="C153" s="432"/>
      <c r="D153" s="433"/>
      <c r="E153" s="652"/>
    </row>
    <row r="154" spans="1:5" ht="0.6" customHeight="1" x14ac:dyDescent="0.3">
      <c r="A154" s="649"/>
      <c r="B154" s="649"/>
      <c r="C154" s="432"/>
      <c r="D154" s="433"/>
      <c r="E154" s="652"/>
    </row>
    <row r="155" spans="1:5" ht="7.8" customHeight="1" x14ac:dyDescent="0.3">
      <c r="A155" s="649"/>
      <c r="B155" s="649"/>
      <c r="C155" s="432"/>
      <c r="D155" s="433"/>
      <c r="E155" s="652"/>
    </row>
    <row r="156" spans="1:5" ht="4.8" customHeight="1" x14ac:dyDescent="0.3">
      <c r="A156" s="649"/>
      <c r="B156" s="649"/>
      <c r="C156" s="432"/>
      <c r="D156" s="433"/>
      <c r="E156" s="652"/>
    </row>
    <row r="157" spans="1:5" hidden="1" x14ac:dyDescent="0.3">
      <c r="A157" s="649"/>
      <c r="B157" s="649"/>
      <c r="C157" s="432"/>
      <c r="D157" s="433"/>
      <c r="E157" s="652"/>
    </row>
    <row r="158" spans="1:5" hidden="1" x14ac:dyDescent="0.3">
      <c r="A158" s="649"/>
      <c r="B158" s="649"/>
      <c r="C158" s="432"/>
      <c r="D158" s="433"/>
      <c r="E158" s="652"/>
    </row>
    <row r="159" spans="1:5" ht="1.8" customHeight="1" x14ac:dyDescent="0.3">
      <c r="A159" s="649"/>
      <c r="B159" s="649"/>
      <c r="C159" s="432"/>
      <c r="D159" s="433"/>
      <c r="E159" s="652"/>
    </row>
    <row r="160" spans="1:5" hidden="1" x14ac:dyDescent="0.3">
      <c r="A160" s="649"/>
      <c r="B160" s="649"/>
      <c r="C160" s="432"/>
      <c r="D160" s="433"/>
      <c r="E160" s="652"/>
    </row>
    <row r="161" spans="1:5" hidden="1" x14ac:dyDescent="0.3">
      <c r="A161" s="649"/>
      <c r="B161" s="649"/>
      <c r="C161" s="454"/>
      <c r="D161" s="433"/>
      <c r="E161" s="652"/>
    </row>
    <row r="162" spans="1:5" ht="15" thickBot="1" x14ac:dyDescent="0.35">
      <c r="A162" s="650"/>
      <c r="B162" s="650"/>
      <c r="C162" s="446"/>
      <c r="D162" s="434"/>
      <c r="E162" s="653"/>
    </row>
    <row r="163" spans="1:5" x14ac:dyDescent="0.3">
      <c r="A163" s="657" t="s">
        <v>92</v>
      </c>
      <c r="B163" s="657" t="s">
        <v>70</v>
      </c>
      <c r="C163" s="651" t="s">
        <v>676</v>
      </c>
      <c r="D163" s="443" t="s">
        <v>71</v>
      </c>
      <c r="E163" s="651" t="s">
        <v>599</v>
      </c>
    </row>
    <row r="164" spans="1:5" ht="25.8" thickBot="1" x14ac:dyDescent="0.35">
      <c r="A164" s="659"/>
      <c r="B164" s="659"/>
      <c r="C164" s="653"/>
      <c r="D164" s="444" t="s">
        <v>598</v>
      </c>
      <c r="E164" s="653"/>
    </row>
    <row r="165" spans="1:5" x14ac:dyDescent="0.3">
      <c r="A165" s="657" t="s">
        <v>93</v>
      </c>
      <c r="B165" s="657" t="s">
        <v>75</v>
      </c>
      <c r="C165" s="428" t="s">
        <v>603</v>
      </c>
      <c r="D165" s="443" t="s">
        <v>71</v>
      </c>
      <c r="E165" s="651" t="s">
        <v>599</v>
      </c>
    </row>
    <row r="166" spans="1:5" ht="25.2" x14ac:dyDescent="0.3">
      <c r="A166" s="658"/>
      <c r="B166" s="658"/>
      <c r="C166" s="439" t="s">
        <v>604</v>
      </c>
      <c r="D166" s="428" t="s">
        <v>598</v>
      </c>
      <c r="E166" s="652"/>
    </row>
    <row r="167" spans="1:5" ht="15" thickBot="1" x14ac:dyDescent="0.35">
      <c r="A167" s="659"/>
      <c r="B167" s="659"/>
      <c r="C167" s="444" t="s">
        <v>605</v>
      </c>
      <c r="D167" s="434"/>
      <c r="E167" s="653"/>
    </row>
    <row r="168" spans="1:5" ht="37.799999999999997" x14ac:dyDescent="0.3">
      <c r="A168" s="648">
        <v>8</v>
      </c>
      <c r="B168" s="648" t="s">
        <v>677</v>
      </c>
      <c r="C168" s="428" t="s">
        <v>678</v>
      </c>
      <c r="D168" s="439" t="s">
        <v>682</v>
      </c>
      <c r="E168" s="651" t="s">
        <v>1562</v>
      </c>
    </row>
    <row r="169" spans="1:5" ht="50.4" x14ac:dyDescent="0.3">
      <c r="A169" s="649"/>
      <c r="B169" s="649"/>
      <c r="C169" s="428" t="s">
        <v>607</v>
      </c>
      <c r="D169" s="439" t="s">
        <v>683</v>
      </c>
      <c r="E169" s="652"/>
    </row>
    <row r="170" spans="1:5" ht="50.4" x14ac:dyDescent="0.3">
      <c r="A170" s="649"/>
      <c r="B170" s="649"/>
      <c r="C170" s="455" t="s">
        <v>679</v>
      </c>
      <c r="D170" s="439" t="s">
        <v>684</v>
      </c>
      <c r="E170" s="652"/>
    </row>
    <row r="171" spans="1:5" ht="25.2" x14ac:dyDescent="0.3">
      <c r="A171" s="649"/>
      <c r="B171" s="649"/>
      <c r="C171" s="455" t="s">
        <v>680</v>
      </c>
      <c r="D171" s="439"/>
      <c r="E171" s="652"/>
    </row>
    <row r="172" spans="1:5" x14ac:dyDescent="0.3">
      <c r="A172" s="649"/>
      <c r="B172" s="649"/>
      <c r="C172" s="455" t="s">
        <v>681</v>
      </c>
      <c r="D172" s="433"/>
      <c r="E172" s="652"/>
    </row>
    <row r="173" spans="1:5" x14ac:dyDescent="0.3">
      <c r="A173" s="649"/>
      <c r="B173" s="649"/>
      <c r="C173" s="439"/>
      <c r="D173" s="433"/>
      <c r="E173" s="652"/>
    </row>
    <row r="174" spans="1:5" x14ac:dyDescent="0.3">
      <c r="A174" s="649"/>
      <c r="B174" s="649"/>
      <c r="C174" s="439"/>
      <c r="D174" s="433"/>
      <c r="E174" s="652"/>
    </row>
    <row r="175" spans="1:5" x14ac:dyDescent="0.3">
      <c r="A175" s="649"/>
      <c r="B175" s="649"/>
      <c r="C175" s="439"/>
      <c r="D175" s="433"/>
      <c r="E175" s="652"/>
    </row>
    <row r="176" spans="1:5" x14ac:dyDescent="0.3">
      <c r="A176" s="649"/>
      <c r="B176" s="649"/>
      <c r="C176" s="439"/>
      <c r="D176" s="433"/>
      <c r="E176" s="652"/>
    </row>
    <row r="177" spans="1:5" x14ac:dyDescent="0.3">
      <c r="A177" s="649"/>
      <c r="B177" s="649"/>
      <c r="C177" s="439"/>
      <c r="D177" s="433"/>
      <c r="E177" s="652"/>
    </row>
    <row r="178" spans="1:5" x14ac:dyDescent="0.3">
      <c r="A178" s="649"/>
      <c r="B178" s="649"/>
      <c r="C178" s="439"/>
      <c r="D178" s="433"/>
      <c r="E178" s="652"/>
    </row>
    <row r="179" spans="1:5" x14ac:dyDescent="0.3">
      <c r="A179" s="649"/>
      <c r="B179" s="649"/>
      <c r="C179" s="439"/>
      <c r="D179" s="433"/>
      <c r="E179" s="652"/>
    </row>
    <row r="180" spans="1:5" x14ac:dyDescent="0.3">
      <c r="A180" s="649"/>
      <c r="B180" s="649"/>
      <c r="C180" s="439"/>
      <c r="D180" s="433"/>
      <c r="E180" s="652"/>
    </row>
    <row r="181" spans="1:5" x14ac:dyDescent="0.3">
      <c r="A181" s="649"/>
      <c r="B181" s="649"/>
      <c r="C181" s="439"/>
      <c r="D181" s="433"/>
      <c r="E181" s="652"/>
    </row>
    <row r="182" spans="1:5" x14ac:dyDescent="0.3">
      <c r="A182" s="649"/>
      <c r="B182" s="649"/>
      <c r="C182" s="439"/>
      <c r="D182" s="433"/>
      <c r="E182" s="652"/>
    </row>
    <row r="183" spans="1:5" x14ac:dyDescent="0.3">
      <c r="A183" s="649"/>
      <c r="B183" s="649"/>
      <c r="C183" s="439"/>
      <c r="D183" s="433"/>
      <c r="E183" s="652"/>
    </row>
    <row r="184" spans="1:5" ht="15" thickBot="1" x14ac:dyDescent="0.35">
      <c r="A184" s="650"/>
      <c r="B184" s="650"/>
      <c r="C184" s="451"/>
      <c r="D184" s="434"/>
      <c r="E184" s="653"/>
    </row>
    <row r="185" spans="1:5" ht="25.2" x14ac:dyDescent="0.3">
      <c r="A185" s="657" t="s">
        <v>95</v>
      </c>
      <c r="B185" s="657" t="s">
        <v>84</v>
      </c>
      <c r="C185" s="428" t="s">
        <v>685</v>
      </c>
      <c r="D185" s="443" t="s">
        <v>71</v>
      </c>
      <c r="E185" s="651" t="s">
        <v>599</v>
      </c>
    </row>
    <row r="186" spans="1:5" ht="25.8" thickBot="1" x14ac:dyDescent="0.35">
      <c r="A186" s="659"/>
      <c r="B186" s="659"/>
      <c r="C186" s="444" t="s">
        <v>602</v>
      </c>
      <c r="D186" s="444" t="s">
        <v>598</v>
      </c>
      <c r="E186" s="653"/>
    </row>
    <row r="187" spans="1:5" ht="25.2" x14ac:dyDescent="0.3">
      <c r="A187" s="657" t="s">
        <v>97</v>
      </c>
      <c r="B187" s="657" t="s">
        <v>79</v>
      </c>
      <c r="C187" s="428" t="s">
        <v>686</v>
      </c>
      <c r="D187" s="443" t="s">
        <v>71</v>
      </c>
      <c r="E187" s="651" t="s">
        <v>599</v>
      </c>
    </row>
    <row r="188" spans="1:5" ht="25.8" thickBot="1" x14ac:dyDescent="0.35">
      <c r="A188" s="659"/>
      <c r="B188" s="659"/>
      <c r="C188" s="444" t="s">
        <v>602</v>
      </c>
      <c r="D188" s="444" t="s">
        <v>598</v>
      </c>
      <c r="E188" s="653"/>
    </row>
    <row r="189" spans="1:5" x14ac:dyDescent="0.3">
      <c r="A189" s="657" t="s">
        <v>687</v>
      </c>
      <c r="B189" s="657" t="s">
        <v>75</v>
      </c>
      <c r="C189" s="428" t="s">
        <v>603</v>
      </c>
      <c r="D189" s="443" t="s">
        <v>71</v>
      </c>
      <c r="E189" s="651" t="s">
        <v>599</v>
      </c>
    </row>
    <row r="190" spans="1:5" ht="25.2" x14ac:dyDescent="0.3">
      <c r="A190" s="658"/>
      <c r="B190" s="658"/>
      <c r="C190" s="439" t="s">
        <v>604</v>
      </c>
      <c r="D190" s="428" t="s">
        <v>598</v>
      </c>
      <c r="E190" s="652"/>
    </row>
    <row r="191" spans="1:5" x14ac:dyDescent="0.3">
      <c r="A191" s="658"/>
      <c r="B191" s="658"/>
      <c r="C191" s="428" t="s">
        <v>605</v>
      </c>
      <c r="D191" s="433"/>
      <c r="E191" s="652"/>
    </row>
    <row r="192" spans="1:5" x14ac:dyDescent="0.3">
      <c r="A192" s="658"/>
      <c r="B192" s="658"/>
      <c r="C192" s="439"/>
      <c r="D192" s="433"/>
      <c r="E192" s="652"/>
    </row>
    <row r="193" spans="1:5" x14ac:dyDescent="0.3">
      <c r="A193" s="658"/>
      <c r="B193" s="658"/>
      <c r="C193" s="439"/>
      <c r="D193" s="433"/>
      <c r="E193" s="652"/>
    </row>
    <row r="194" spans="1:5" x14ac:dyDescent="0.3">
      <c r="A194" s="658"/>
      <c r="B194" s="658"/>
      <c r="C194" s="439"/>
      <c r="D194" s="433"/>
      <c r="E194" s="652"/>
    </row>
    <row r="195" spans="1:5" x14ac:dyDescent="0.3">
      <c r="A195" s="658"/>
      <c r="B195" s="658"/>
      <c r="C195" s="443"/>
      <c r="D195" s="433"/>
      <c r="E195" s="652"/>
    </row>
    <row r="196" spans="1:5" ht="9" customHeight="1" x14ac:dyDescent="0.3">
      <c r="A196" s="658"/>
      <c r="B196" s="658"/>
      <c r="C196" s="443"/>
      <c r="D196" s="433"/>
      <c r="E196" s="652"/>
    </row>
    <row r="197" spans="1:5" hidden="1" x14ac:dyDescent="0.3">
      <c r="A197" s="658"/>
      <c r="B197" s="658"/>
      <c r="C197" s="443"/>
      <c r="D197" s="433"/>
      <c r="E197" s="652"/>
    </row>
    <row r="198" spans="1:5" ht="8.4" customHeight="1" x14ac:dyDescent="0.3">
      <c r="A198" s="658"/>
      <c r="B198" s="658"/>
      <c r="C198" s="443"/>
      <c r="D198" s="433"/>
      <c r="E198" s="652"/>
    </row>
    <row r="199" spans="1:5" hidden="1" x14ac:dyDescent="0.3">
      <c r="A199" s="658"/>
      <c r="B199" s="658"/>
      <c r="C199" s="439"/>
      <c r="D199" s="433"/>
      <c r="E199" s="652"/>
    </row>
    <row r="200" spans="1:5" hidden="1" x14ac:dyDescent="0.3">
      <c r="A200" s="658"/>
      <c r="B200" s="658"/>
      <c r="C200" s="439"/>
      <c r="D200" s="433"/>
      <c r="E200" s="652"/>
    </row>
    <row r="201" spans="1:5" ht="6.6" hidden="1" customHeight="1" x14ac:dyDescent="0.3">
      <c r="A201" s="658"/>
      <c r="B201" s="658"/>
      <c r="C201" s="439"/>
      <c r="D201" s="433"/>
      <c r="E201" s="652"/>
    </row>
    <row r="202" spans="1:5" hidden="1" x14ac:dyDescent="0.3">
      <c r="A202" s="658"/>
      <c r="B202" s="658"/>
      <c r="C202" s="439"/>
      <c r="D202" s="433"/>
      <c r="E202" s="652"/>
    </row>
    <row r="203" spans="1:5" ht="7.2" hidden="1" customHeight="1" x14ac:dyDescent="0.3">
      <c r="A203" s="658"/>
      <c r="B203" s="658"/>
      <c r="C203" s="439"/>
      <c r="D203" s="433"/>
      <c r="E203" s="652"/>
    </row>
    <row r="204" spans="1:5" hidden="1" x14ac:dyDescent="0.3">
      <c r="A204" s="658"/>
      <c r="B204" s="658"/>
      <c r="C204" s="439"/>
      <c r="D204" s="433"/>
      <c r="E204" s="652"/>
    </row>
    <row r="205" spans="1:5" hidden="1" x14ac:dyDescent="0.3">
      <c r="A205" s="658"/>
      <c r="B205" s="658"/>
      <c r="C205" s="439"/>
      <c r="D205" s="433"/>
      <c r="E205" s="652"/>
    </row>
    <row r="206" spans="1:5" hidden="1" x14ac:dyDescent="0.3">
      <c r="A206" s="658"/>
      <c r="B206" s="658"/>
      <c r="C206" s="439"/>
      <c r="D206" s="433"/>
      <c r="E206" s="652"/>
    </row>
    <row r="207" spans="1:5" hidden="1" x14ac:dyDescent="0.3">
      <c r="A207" s="658"/>
      <c r="B207" s="658"/>
      <c r="C207" s="439"/>
      <c r="D207" s="433"/>
      <c r="E207" s="652"/>
    </row>
    <row r="208" spans="1:5" hidden="1" x14ac:dyDescent="0.3">
      <c r="A208" s="658"/>
      <c r="B208" s="658"/>
      <c r="C208" s="439"/>
      <c r="D208" s="433"/>
      <c r="E208" s="652"/>
    </row>
    <row r="209" spans="1:5" hidden="1" x14ac:dyDescent="0.3">
      <c r="A209" s="658"/>
      <c r="B209" s="658"/>
      <c r="C209" s="439"/>
      <c r="D209" s="433"/>
      <c r="E209" s="652"/>
    </row>
    <row r="210" spans="1:5" ht="15" thickBot="1" x14ac:dyDescent="0.35">
      <c r="A210" s="659"/>
      <c r="B210" s="659"/>
      <c r="C210" s="446"/>
      <c r="D210" s="434"/>
      <c r="E210" s="653"/>
    </row>
    <row r="211" spans="1:5" ht="37.799999999999997" x14ac:dyDescent="0.3">
      <c r="A211" s="648">
        <v>9</v>
      </c>
      <c r="B211" s="648" t="s">
        <v>549</v>
      </c>
      <c r="C211" s="428" t="s">
        <v>688</v>
      </c>
      <c r="D211" s="439" t="s">
        <v>694</v>
      </c>
      <c r="E211" s="428" t="s">
        <v>697</v>
      </c>
    </row>
    <row r="212" spans="1:5" ht="50.4" x14ac:dyDescent="0.3">
      <c r="A212" s="649"/>
      <c r="B212" s="649"/>
      <c r="C212" s="428" t="s">
        <v>689</v>
      </c>
      <c r="D212" s="439" t="s">
        <v>695</v>
      </c>
      <c r="E212" s="428" t="s">
        <v>653</v>
      </c>
    </row>
    <row r="213" spans="1:5" ht="37.799999999999997" x14ac:dyDescent="0.3">
      <c r="A213" s="649"/>
      <c r="B213" s="649"/>
      <c r="C213" s="456" t="s">
        <v>690</v>
      </c>
      <c r="D213" s="439" t="s">
        <v>696</v>
      </c>
      <c r="E213" s="428" t="s">
        <v>1563</v>
      </c>
    </row>
    <row r="214" spans="1:5" ht="25.2" x14ac:dyDescent="0.3">
      <c r="A214" s="649"/>
      <c r="B214" s="649"/>
      <c r="C214" s="456" t="s">
        <v>691</v>
      </c>
      <c r="D214" s="433"/>
      <c r="E214" s="433"/>
    </row>
    <row r="215" spans="1:5" ht="25.2" x14ac:dyDescent="0.3">
      <c r="A215" s="649"/>
      <c r="B215" s="649"/>
      <c r="C215" s="456" t="s">
        <v>692</v>
      </c>
      <c r="D215" s="433"/>
      <c r="E215" s="433"/>
    </row>
    <row r="216" spans="1:5" ht="37.799999999999997" x14ac:dyDescent="0.3">
      <c r="A216" s="649"/>
      <c r="B216" s="649"/>
      <c r="C216" s="456" t="s">
        <v>693</v>
      </c>
      <c r="D216" s="433"/>
      <c r="E216" s="433"/>
    </row>
    <row r="217" spans="1:5" ht="15" thickBot="1" x14ac:dyDescent="0.35">
      <c r="A217" s="650"/>
      <c r="B217" s="650"/>
      <c r="C217" s="457"/>
      <c r="D217" s="434"/>
      <c r="E217" s="434"/>
    </row>
    <row r="218" spans="1:5" ht="25.2" x14ac:dyDescent="0.3">
      <c r="A218" s="657" t="s">
        <v>699</v>
      </c>
      <c r="B218" s="657" t="s">
        <v>700</v>
      </c>
      <c r="C218" s="428" t="s">
        <v>701</v>
      </c>
      <c r="D218" s="443" t="s">
        <v>71</v>
      </c>
      <c r="E218" s="651" t="s">
        <v>599</v>
      </c>
    </row>
    <row r="219" spans="1:5" ht="25.8" thickBot="1" x14ac:dyDescent="0.35">
      <c r="A219" s="659"/>
      <c r="B219" s="659"/>
      <c r="C219" s="444" t="s">
        <v>602</v>
      </c>
      <c r="D219" s="444" t="s">
        <v>598</v>
      </c>
      <c r="E219" s="653"/>
    </row>
    <row r="220" spans="1:5" x14ac:dyDescent="0.3">
      <c r="A220" s="657" t="s">
        <v>702</v>
      </c>
      <c r="B220" s="657" t="s">
        <v>75</v>
      </c>
      <c r="C220" s="428" t="s">
        <v>603</v>
      </c>
      <c r="D220" s="443" t="s">
        <v>71</v>
      </c>
      <c r="E220" s="651" t="s">
        <v>599</v>
      </c>
    </row>
    <row r="221" spans="1:5" ht="25.2" x14ac:dyDescent="0.3">
      <c r="A221" s="658"/>
      <c r="B221" s="658"/>
      <c r="C221" s="439" t="s">
        <v>604</v>
      </c>
      <c r="D221" s="428" t="s">
        <v>598</v>
      </c>
      <c r="E221" s="652"/>
    </row>
    <row r="222" spans="1:5" ht="15" thickBot="1" x14ac:dyDescent="0.35">
      <c r="A222" s="659"/>
      <c r="B222" s="659"/>
      <c r="C222" s="444" t="s">
        <v>605</v>
      </c>
      <c r="D222" s="434"/>
      <c r="E222" s="653"/>
    </row>
    <row r="223" spans="1:5" ht="50.4" x14ac:dyDescent="0.3">
      <c r="A223" s="648">
        <v>10</v>
      </c>
      <c r="B223" s="648" t="s">
        <v>86</v>
      </c>
      <c r="C223" s="651" t="s">
        <v>703</v>
      </c>
      <c r="D223" s="439" t="s">
        <v>704</v>
      </c>
      <c r="E223" s="428" t="s">
        <v>706</v>
      </c>
    </row>
    <row r="224" spans="1:5" x14ac:dyDescent="0.3">
      <c r="A224" s="649"/>
      <c r="B224" s="649"/>
      <c r="C224" s="652"/>
      <c r="D224" s="439" t="s">
        <v>705</v>
      </c>
      <c r="E224" s="428" t="s">
        <v>707</v>
      </c>
    </row>
    <row r="225" spans="1:5" ht="25.8" thickBot="1" x14ac:dyDescent="0.35">
      <c r="A225" s="650"/>
      <c r="B225" s="650"/>
      <c r="C225" s="653"/>
      <c r="D225" s="434"/>
      <c r="E225" s="446" t="s">
        <v>708</v>
      </c>
    </row>
    <row r="226" spans="1:5" ht="63" x14ac:dyDescent="0.3">
      <c r="A226" s="667"/>
      <c r="B226" s="667"/>
      <c r="C226" s="435" t="s">
        <v>709</v>
      </c>
      <c r="D226" s="439" t="s">
        <v>711</v>
      </c>
      <c r="E226" s="667"/>
    </row>
    <row r="227" spans="1:5" ht="37.799999999999997" x14ac:dyDescent="0.3">
      <c r="A227" s="662"/>
      <c r="B227" s="662"/>
      <c r="C227" s="441" t="s">
        <v>710</v>
      </c>
      <c r="D227" s="439" t="s">
        <v>712</v>
      </c>
      <c r="E227" s="662"/>
    </row>
    <row r="228" spans="1:5" ht="38.4" thickBot="1" x14ac:dyDescent="0.35">
      <c r="A228" s="663"/>
      <c r="B228" s="663"/>
      <c r="C228" s="434"/>
      <c r="D228" s="446" t="s">
        <v>713</v>
      </c>
      <c r="E228" s="663"/>
    </row>
    <row r="229" spans="1:5" ht="37.799999999999997" x14ac:dyDescent="0.3">
      <c r="A229" s="689" t="s">
        <v>101</v>
      </c>
      <c r="B229" s="657" t="s">
        <v>88</v>
      </c>
      <c r="C229" s="428" t="s">
        <v>714</v>
      </c>
      <c r="D229" s="443" t="s">
        <v>71</v>
      </c>
      <c r="E229" s="428" t="s">
        <v>715</v>
      </c>
    </row>
    <row r="230" spans="1:5" ht="25.8" thickBot="1" x14ac:dyDescent="0.35">
      <c r="A230" s="690"/>
      <c r="B230" s="659"/>
      <c r="C230" s="444" t="s">
        <v>602</v>
      </c>
      <c r="D230" s="444" t="s">
        <v>598</v>
      </c>
      <c r="E230" s="446" t="s">
        <v>716</v>
      </c>
    </row>
    <row r="231" spans="1:5" ht="25.2" x14ac:dyDescent="0.3">
      <c r="A231" s="689" t="s">
        <v>105</v>
      </c>
      <c r="B231" s="657" t="s">
        <v>90</v>
      </c>
      <c r="C231" s="428" t="s">
        <v>717</v>
      </c>
      <c r="D231" s="443" t="s">
        <v>71</v>
      </c>
      <c r="E231" s="651" t="s">
        <v>599</v>
      </c>
    </row>
    <row r="232" spans="1:5" ht="25.8" thickBot="1" x14ac:dyDescent="0.35">
      <c r="A232" s="690"/>
      <c r="B232" s="659"/>
      <c r="C232" s="444" t="s">
        <v>602</v>
      </c>
      <c r="D232" s="444" t="s">
        <v>598</v>
      </c>
      <c r="E232" s="653"/>
    </row>
    <row r="233" spans="1:5" x14ac:dyDescent="0.3">
      <c r="A233" s="689" t="s">
        <v>718</v>
      </c>
      <c r="B233" s="657" t="s">
        <v>75</v>
      </c>
      <c r="C233" s="428" t="s">
        <v>603</v>
      </c>
      <c r="D233" s="443" t="s">
        <v>71</v>
      </c>
      <c r="E233" s="651" t="s">
        <v>599</v>
      </c>
    </row>
    <row r="234" spans="1:5" ht="25.2" x14ac:dyDescent="0.3">
      <c r="A234" s="691"/>
      <c r="B234" s="658"/>
      <c r="C234" s="439" t="s">
        <v>604</v>
      </c>
      <c r="D234" s="428" t="s">
        <v>598</v>
      </c>
      <c r="E234" s="652"/>
    </row>
    <row r="235" spans="1:5" ht="15" thickBot="1" x14ac:dyDescent="0.35">
      <c r="A235" s="690"/>
      <c r="B235" s="659"/>
      <c r="C235" s="444" t="s">
        <v>605</v>
      </c>
      <c r="D235" s="434"/>
      <c r="E235" s="653"/>
    </row>
    <row r="236" spans="1:5" ht="37.799999999999997" x14ac:dyDescent="0.3">
      <c r="A236" s="648">
        <v>11</v>
      </c>
      <c r="B236" s="432" t="s">
        <v>551</v>
      </c>
      <c r="C236" s="428" t="s">
        <v>719</v>
      </c>
      <c r="D236" s="439" t="s">
        <v>727</v>
      </c>
      <c r="E236" s="428" t="s">
        <v>729</v>
      </c>
    </row>
    <row r="237" spans="1:5" ht="37.799999999999997" x14ac:dyDescent="0.3">
      <c r="A237" s="649"/>
      <c r="B237" s="432"/>
      <c r="C237" s="428" t="s">
        <v>720</v>
      </c>
      <c r="D237" s="439" t="s">
        <v>728</v>
      </c>
      <c r="E237" s="428" t="s">
        <v>730</v>
      </c>
    </row>
    <row r="238" spans="1:5" x14ac:dyDescent="0.3">
      <c r="A238" s="649"/>
      <c r="B238" s="432" t="s">
        <v>61</v>
      </c>
      <c r="C238" s="437" t="s">
        <v>721</v>
      </c>
      <c r="D238" s="433"/>
      <c r="E238" s="458"/>
    </row>
    <row r="239" spans="1:5" x14ac:dyDescent="0.3">
      <c r="A239" s="649"/>
      <c r="B239" s="433"/>
      <c r="C239" s="437" t="s">
        <v>722</v>
      </c>
      <c r="D239" s="433"/>
      <c r="E239" s="433"/>
    </row>
    <row r="240" spans="1:5" x14ac:dyDescent="0.3">
      <c r="A240" s="649"/>
      <c r="B240" s="433"/>
      <c r="C240" s="437" t="s">
        <v>723</v>
      </c>
      <c r="D240" s="433"/>
      <c r="E240" s="433"/>
    </row>
    <row r="241" spans="1:5" x14ac:dyDescent="0.3">
      <c r="A241" s="649"/>
      <c r="B241" s="433"/>
      <c r="C241" s="437" t="s">
        <v>724</v>
      </c>
      <c r="D241" s="433"/>
      <c r="E241" s="433"/>
    </row>
    <row r="242" spans="1:5" x14ac:dyDescent="0.3">
      <c r="A242" s="649"/>
      <c r="B242" s="433"/>
      <c r="C242" s="437" t="s">
        <v>725</v>
      </c>
      <c r="D242" s="433"/>
      <c r="E242" s="433"/>
    </row>
    <row r="243" spans="1:5" x14ac:dyDescent="0.3">
      <c r="A243" s="649"/>
      <c r="B243" s="433"/>
      <c r="C243" s="437" t="s">
        <v>726</v>
      </c>
      <c r="D243" s="433"/>
      <c r="E243" s="433"/>
    </row>
    <row r="244" spans="1:5" x14ac:dyDescent="0.3">
      <c r="A244" s="649"/>
      <c r="B244" s="433"/>
      <c r="C244" s="458"/>
      <c r="D244" s="433"/>
      <c r="E244" s="433"/>
    </row>
    <row r="245" spans="1:5" ht="10.199999999999999" customHeight="1" x14ac:dyDescent="0.3">
      <c r="A245" s="649"/>
      <c r="B245" s="433"/>
      <c r="C245" s="433"/>
      <c r="D245" s="433"/>
      <c r="E245" s="433"/>
    </row>
    <row r="246" spans="1:5" ht="9" hidden="1" customHeight="1" x14ac:dyDescent="0.3">
      <c r="A246" s="649"/>
      <c r="B246" s="433"/>
      <c r="C246" s="433"/>
      <c r="D246" s="433"/>
      <c r="E246" s="433"/>
    </row>
    <row r="247" spans="1:5" hidden="1" x14ac:dyDescent="0.3">
      <c r="A247" s="649"/>
      <c r="B247" s="433"/>
      <c r="C247" s="433"/>
      <c r="D247" s="433"/>
      <c r="E247" s="433"/>
    </row>
    <row r="248" spans="1:5" hidden="1" x14ac:dyDescent="0.3">
      <c r="A248" s="649"/>
      <c r="B248" s="433"/>
      <c r="C248" s="433"/>
      <c r="D248" s="433"/>
      <c r="E248" s="433"/>
    </row>
    <row r="249" spans="1:5" hidden="1" x14ac:dyDescent="0.3">
      <c r="A249" s="649"/>
      <c r="B249" s="433"/>
      <c r="C249" s="433"/>
      <c r="D249" s="433"/>
      <c r="E249" s="433"/>
    </row>
    <row r="250" spans="1:5" hidden="1" x14ac:dyDescent="0.3">
      <c r="A250" s="649"/>
      <c r="B250" s="433"/>
      <c r="C250" s="433"/>
      <c r="D250" s="433"/>
      <c r="E250" s="433"/>
    </row>
    <row r="251" spans="1:5" ht="2.4" hidden="1" customHeight="1" x14ac:dyDescent="0.3">
      <c r="A251" s="649"/>
      <c r="B251" s="433"/>
      <c r="C251" s="433"/>
      <c r="D251" s="433"/>
      <c r="E251" s="433"/>
    </row>
    <row r="252" spans="1:5" hidden="1" x14ac:dyDescent="0.3">
      <c r="A252" s="649"/>
      <c r="B252" s="433"/>
      <c r="C252" s="433"/>
      <c r="D252" s="433"/>
      <c r="E252" s="433"/>
    </row>
    <row r="253" spans="1:5" hidden="1" x14ac:dyDescent="0.3">
      <c r="A253" s="649"/>
      <c r="B253" s="433"/>
      <c r="C253" s="433"/>
      <c r="D253" s="433"/>
      <c r="E253" s="433"/>
    </row>
    <row r="254" spans="1:5" ht="3.6" hidden="1" customHeight="1" x14ac:dyDescent="0.3">
      <c r="A254" s="649"/>
      <c r="B254" s="433"/>
      <c r="C254" s="433"/>
      <c r="D254" s="433"/>
      <c r="E254" s="433"/>
    </row>
    <row r="255" spans="1:5" hidden="1" x14ac:dyDescent="0.3">
      <c r="A255" s="649"/>
      <c r="B255" s="433"/>
      <c r="C255" s="433"/>
      <c r="D255" s="433"/>
      <c r="E255" s="433"/>
    </row>
    <row r="256" spans="1:5" hidden="1" x14ac:dyDescent="0.3">
      <c r="A256" s="649"/>
      <c r="B256" s="433"/>
      <c r="C256" s="433"/>
      <c r="D256" s="433"/>
      <c r="E256" s="433"/>
    </row>
    <row r="257" spans="1:5" hidden="1" x14ac:dyDescent="0.3">
      <c r="A257" s="649"/>
      <c r="B257" s="433"/>
      <c r="C257" s="433"/>
      <c r="D257" s="433"/>
      <c r="E257" s="433"/>
    </row>
    <row r="258" spans="1:5" hidden="1" x14ac:dyDescent="0.3">
      <c r="A258" s="649"/>
      <c r="B258" s="433"/>
      <c r="C258" s="433"/>
      <c r="D258" s="433"/>
      <c r="E258" s="433"/>
    </row>
    <row r="259" spans="1:5" hidden="1" x14ac:dyDescent="0.3">
      <c r="A259" s="649"/>
      <c r="B259" s="433"/>
      <c r="C259" s="433"/>
      <c r="D259" s="433"/>
      <c r="E259" s="433"/>
    </row>
    <row r="260" spans="1:5" hidden="1" x14ac:dyDescent="0.3">
      <c r="A260" s="649"/>
      <c r="B260" s="433"/>
      <c r="C260" s="433"/>
      <c r="D260" s="433"/>
      <c r="E260" s="433"/>
    </row>
    <row r="261" spans="1:5" hidden="1" x14ac:dyDescent="0.3">
      <c r="A261" s="649"/>
      <c r="B261" s="433"/>
      <c r="C261" s="433"/>
      <c r="D261" s="433"/>
      <c r="E261" s="433"/>
    </row>
    <row r="262" spans="1:5" hidden="1" x14ac:dyDescent="0.3">
      <c r="A262" s="649"/>
      <c r="B262" s="433"/>
      <c r="C262" s="433"/>
      <c r="D262" s="433"/>
      <c r="E262" s="433"/>
    </row>
    <row r="263" spans="1:5" hidden="1" x14ac:dyDescent="0.3">
      <c r="A263" s="649"/>
      <c r="B263" s="433"/>
      <c r="C263" s="433"/>
      <c r="D263" s="433"/>
      <c r="E263" s="433"/>
    </row>
    <row r="264" spans="1:5" hidden="1" x14ac:dyDescent="0.3">
      <c r="A264" s="649"/>
      <c r="B264" s="433"/>
      <c r="C264" s="433"/>
      <c r="D264" s="433"/>
      <c r="E264" s="433"/>
    </row>
    <row r="265" spans="1:5" hidden="1" x14ac:dyDescent="0.3">
      <c r="A265" s="649"/>
      <c r="B265" s="433"/>
      <c r="C265" s="433"/>
      <c r="D265" s="433"/>
      <c r="E265" s="433"/>
    </row>
    <row r="266" spans="1:5" hidden="1" x14ac:dyDescent="0.3">
      <c r="A266" s="649"/>
      <c r="B266" s="433"/>
      <c r="C266" s="433"/>
      <c r="D266" s="433"/>
      <c r="E266" s="433"/>
    </row>
    <row r="267" spans="1:5" hidden="1" x14ac:dyDescent="0.3">
      <c r="A267" s="649"/>
      <c r="B267" s="433"/>
      <c r="C267" s="433"/>
      <c r="D267" s="433"/>
      <c r="E267" s="433"/>
    </row>
    <row r="268" spans="1:5" x14ac:dyDescent="0.3">
      <c r="A268" s="649"/>
      <c r="B268" s="433"/>
      <c r="C268" s="433"/>
      <c r="D268" s="433"/>
      <c r="E268" s="433"/>
    </row>
    <row r="269" spans="1:5" ht="15" thickBot="1" x14ac:dyDescent="0.35">
      <c r="A269" s="650"/>
      <c r="B269" s="434"/>
      <c r="C269" s="434"/>
      <c r="D269" s="434"/>
      <c r="E269" s="434"/>
    </row>
    <row r="270" spans="1:5" ht="25.2" x14ac:dyDescent="0.3">
      <c r="A270" s="648">
        <v>12</v>
      </c>
      <c r="B270" s="432" t="s">
        <v>552</v>
      </c>
      <c r="C270" s="428" t="s">
        <v>731</v>
      </c>
      <c r="D270" s="459" t="s">
        <v>737</v>
      </c>
      <c r="E270" s="428" t="s">
        <v>729</v>
      </c>
    </row>
    <row r="271" spans="1:5" ht="25.2" x14ac:dyDescent="0.3">
      <c r="A271" s="649"/>
      <c r="B271" s="432"/>
      <c r="C271" s="428" t="s">
        <v>732</v>
      </c>
      <c r="D271" s="459" t="s">
        <v>738</v>
      </c>
      <c r="E271" s="428" t="s">
        <v>730</v>
      </c>
    </row>
    <row r="272" spans="1:5" x14ac:dyDescent="0.3">
      <c r="A272" s="649"/>
      <c r="B272" s="432" t="s">
        <v>61</v>
      </c>
      <c r="C272" s="437" t="s">
        <v>733</v>
      </c>
      <c r="D272" s="433"/>
      <c r="E272" s="433"/>
    </row>
    <row r="273" spans="1:5" x14ac:dyDescent="0.3">
      <c r="A273" s="649"/>
      <c r="B273" s="433"/>
      <c r="C273" s="437" t="s">
        <v>734</v>
      </c>
      <c r="D273" s="433"/>
      <c r="E273" s="433"/>
    </row>
    <row r="274" spans="1:5" ht="38.4" customHeight="1" x14ac:dyDescent="0.3">
      <c r="A274" s="649"/>
      <c r="B274" s="433"/>
      <c r="C274" s="437" t="s">
        <v>735</v>
      </c>
      <c r="D274" s="433"/>
      <c r="E274" s="433"/>
    </row>
    <row r="275" spans="1:5" ht="31.8" customHeight="1" x14ac:dyDescent="0.3">
      <c r="A275" s="649"/>
      <c r="B275" s="433"/>
      <c r="C275" s="437" t="s">
        <v>736</v>
      </c>
      <c r="D275" s="433"/>
      <c r="E275" s="433"/>
    </row>
    <row r="276" spans="1:5" ht="11.4" customHeight="1" x14ac:dyDescent="0.3">
      <c r="A276" s="649"/>
      <c r="B276" s="433"/>
      <c r="C276" s="439"/>
      <c r="D276" s="433"/>
      <c r="E276" s="433"/>
    </row>
    <row r="277" spans="1:5" hidden="1" x14ac:dyDescent="0.3">
      <c r="A277" s="649"/>
      <c r="B277" s="433"/>
      <c r="C277" s="439"/>
      <c r="D277" s="433"/>
      <c r="E277" s="433"/>
    </row>
    <row r="278" spans="1:5" hidden="1" x14ac:dyDescent="0.3">
      <c r="A278" s="649"/>
      <c r="B278" s="433"/>
      <c r="C278" s="439"/>
      <c r="D278" s="433"/>
      <c r="E278" s="433"/>
    </row>
    <row r="279" spans="1:5" x14ac:dyDescent="0.3">
      <c r="A279" s="649"/>
      <c r="B279" s="433"/>
      <c r="C279" s="439"/>
      <c r="D279" s="433"/>
      <c r="E279" s="433"/>
    </row>
    <row r="280" spans="1:5" ht="7.2" customHeight="1" x14ac:dyDescent="0.3">
      <c r="A280" s="649"/>
      <c r="B280" s="433"/>
      <c r="C280" s="439"/>
      <c r="D280" s="433"/>
      <c r="E280" s="433"/>
    </row>
    <row r="281" spans="1:5" ht="3.6" hidden="1" customHeight="1" x14ac:dyDescent="0.3">
      <c r="A281" s="649"/>
      <c r="B281" s="433"/>
      <c r="C281" s="439"/>
      <c r="D281" s="433"/>
      <c r="E281" s="433"/>
    </row>
    <row r="282" spans="1:5" hidden="1" x14ac:dyDescent="0.3">
      <c r="A282" s="649"/>
      <c r="B282" s="433"/>
      <c r="C282" s="439"/>
      <c r="D282" s="433"/>
      <c r="E282" s="433"/>
    </row>
    <row r="283" spans="1:5" ht="13.8" hidden="1" customHeight="1" x14ac:dyDescent="0.3">
      <c r="A283" s="649"/>
      <c r="B283" s="433"/>
      <c r="C283" s="439"/>
      <c r="D283" s="433"/>
      <c r="E283" s="433"/>
    </row>
    <row r="284" spans="1:5" hidden="1" x14ac:dyDescent="0.3">
      <c r="A284" s="649"/>
      <c r="B284" s="433"/>
      <c r="C284" s="439"/>
      <c r="D284" s="433"/>
      <c r="E284" s="433"/>
    </row>
    <row r="285" spans="1:5" hidden="1" x14ac:dyDescent="0.3">
      <c r="A285" s="649"/>
      <c r="B285" s="433"/>
      <c r="C285" s="439"/>
      <c r="D285" s="433"/>
      <c r="E285" s="433"/>
    </row>
    <row r="286" spans="1:5" hidden="1" x14ac:dyDescent="0.3">
      <c r="A286" s="649"/>
      <c r="B286" s="433"/>
      <c r="C286" s="439"/>
      <c r="D286" s="433"/>
      <c r="E286" s="433"/>
    </row>
    <row r="287" spans="1:5" hidden="1" x14ac:dyDescent="0.3">
      <c r="A287" s="649"/>
      <c r="B287" s="433"/>
      <c r="C287" s="439"/>
      <c r="D287" s="433"/>
      <c r="E287" s="433"/>
    </row>
    <row r="288" spans="1:5" hidden="1" x14ac:dyDescent="0.3">
      <c r="A288" s="649"/>
      <c r="B288" s="433"/>
      <c r="C288" s="439"/>
      <c r="D288" s="433"/>
      <c r="E288" s="433"/>
    </row>
    <row r="289" spans="1:5" hidden="1" x14ac:dyDescent="0.3">
      <c r="A289" s="649"/>
      <c r="B289" s="433"/>
      <c r="C289" s="439"/>
      <c r="D289" s="433"/>
      <c r="E289" s="433"/>
    </row>
    <row r="290" spans="1:5" hidden="1" x14ac:dyDescent="0.3">
      <c r="A290" s="649"/>
      <c r="B290" s="433"/>
      <c r="C290" s="439"/>
      <c r="D290" s="433"/>
      <c r="E290" s="433"/>
    </row>
    <row r="291" spans="1:5" hidden="1" x14ac:dyDescent="0.3">
      <c r="A291" s="649"/>
      <c r="B291" s="433"/>
      <c r="C291" s="443"/>
      <c r="D291" s="433"/>
      <c r="E291" s="433"/>
    </row>
    <row r="292" spans="1:5" hidden="1" x14ac:dyDescent="0.3">
      <c r="A292" s="649"/>
      <c r="B292" s="433"/>
      <c r="C292" s="443"/>
      <c r="D292" s="433"/>
      <c r="E292" s="433"/>
    </row>
    <row r="293" spans="1:5" hidden="1" x14ac:dyDescent="0.3">
      <c r="A293" s="649"/>
      <c r="B293" s="433"/>
      <c r="C293" s="443"/>
      <c r="D293" s="433"/>
      <c r="E293" s="433"/>
    </row>
    <row r="294" spans="1:5" hidden="1" x14ac:dyDescent="0.3">
      <c r="A294" s="649"/>
      <c r="B294" s="433"/>
      <c r="C294" s="439"/>
      <c r="D294" s="433"/>
      <c r="E294" s="433"/>
    </row>
    <row r="295" spans="1:5" hidden="1" x14ac:dyDescent="0.3">
      <c r="A295" s="649"/>
      <c r="B295" s="433"/>
      <c r="C295" s="439"/>
      <c r="D295" s="433"/>
      <c r="E295" s="433"/>
    </row>
    <row r="296" spans="1:5" hidden="1" x14ac:dyDescent="0.3">
      <c r="A296" s="649"/>
      <c r="B296" s="433"/>
      <c r="C296" s="439"/>
      <c r="D296" s="433"/>
      <c r="E296" s="433"/>
    </row>
    <row r="297" spans="1:5" hidden="1" x14ac:dyDescent="0.3">
      <c r="A297" s="649"/>
      <c r="B297" s="433"/>
      <c r="C297" s="439"/>
      <c r="D297" s="433"/>
      <c r="E297" s="433"/>
    </row>
    <row r="298" spans="1:5" hidden="1" x14ac:dyDescent="0.3">
      <c r="A298" s="649"/>
      <c r="B298" s="433"/>
      <c r="C298" s="439"/>
      <c r="D298" s="433"/>
      <c r="E298" s="433"/>
    </row>
    <row r="299" spans="1:5" hidden="1" x14ac:dyDescent="0.3">
      <c r="A299" s="649"/>
      <c r="B299" s="433"/>
      <c r="C299" s="439"/>
      <c r="D299" s="433"/>
      <c r="E299" s="433"/>
    </row>
    <row r="300" spans="1:5" hidden="1" x14ac:dyDescent="0.3">
      <c r="A300" s="649"/>
      <c r="B300" s="433"/>
      <c r="C300" s="439"/>
      <c r="D300" s="433"/>
      <c r="E300" s="433"/>
    </row>
    <row r="301" spans="1:5" hidden="1" x14ac:dyDescent="0.3">
      <c r="A301" s="649"/>
      <c r="B301" s="433"/>
      <c r="C301" s="439"/>
      <c r="D301" s="433"/>
      <c r="E301" s="433"/>
    </row>
    <row r="302" spans="1:5" x14ac:dyDescent="0.3">
      <c r="A302" s="649"/>
      <c r="B302" s="433"/>
      <c r="C302" s="439"/>
      <c r="D302" s="433"/>
      <c r="E302" s="433"/>
    </row>
    <row r="303" spans="1:5" ht="15" thickBot="1" x14ac:dyDescent="0.35">
      <c r="A303" s="650"/>
      <c r="B303" s="434"/>
      <c r="C303" s="446"/>
      <c r="D303" s="434"/>
      <c r="E303" s="434"/>
    </row>
    <row r="304" spans="1:5" ht="37.799999999999997" x14ac:dyDescent="0.3">
      <c r="A304" s="648">
        <v>13</v>
      </c>
      <c r="B304" s="432" t="s">
        <v>1564</v>
      </c>
      <c r="C304" s="428" t="s">
        <v>1565</v>
      </c>
      <c r="D304" s="439" t="s">
        <v>1566</v>
      </c>
      <c r="E304" s="428" t="s">
        <v>729</v>
      </c>
    </row>
    <row r="305" spans="1:5" ht="25.2" x14ac:dyDescent="0.3">
      <c r="A305" s="649"/>
      <c r="B305" s="432"/>
      <c r="C305" s="428" t="s">
        <v>739</v>
      </c>
      <c r="D305" s="439" t="s">
        <v>1567</v>
      </c>
      <c r="E305" s="428" t="s">
        <v>730</v>
      </c>
    </row>
    <row r="306" spans="1:5" x14ac:dyDescent="0.3">
      <c r="A306" s="649"/>
      <c r="B306" s="432" t="s">
        <v>61</v>
      </c>
      <c r="C306" s="437" t="s">
        <v>740</v>
      </c>
      <c r="D306" s="433"/>
      <c r="E306" s="433"/>
    </row>
    <row r="307" spans="1:5" ht="24" customHeight="1" x14ac:dyDescent="0.3">
      <c r="A307" s="649"/>
      <c r="B307" s="433"/>
      <c r="C307" s="437" t="s">
        <v>741</v>
      </c>
      <c r="D307" s="433"/>
      <c r="E307" s="433"/>
    </row>
    <row r="308" spans="1:5" hidden="1" x14ac:dyDescent="0.3">
      <c r="A308" s="649"/>
      <c r="B308" s="433"/>
      <c r="C308" s="439"/>
      <c r="D308" s="433"/>
      <c r="E308" s="433"/>
    </row>
    <row r="309" spans="1:5" ht="0.6" customHeight="1" x14ac:dyDescent="0.3">
      <c r="A309" s="649"/>
      <c r="B309" s="433"/>
      <c r="C309" s="439"/>
      <c r="D309" s="433"/>
      <c r="E309" s="433"/>
    </row>
    <row r="310" spans="1:5" ht="4.2" customHeight="1" x14ac:dyDescent="0.3">
      <c r="A310" s="649"/>
      <c r="B310" s="433"/>
      <c r="C310" s="439"/>
      <c r="D310" s="433"/>
      <c r="E310" s="433"/>
    </row>
    <row r="311" spans="1:5" hidden="1" x14ac:dyDescent="0.3">
      <c r="A311" s="649"/>
      <c r="B311" s="433"/>
      <c r="C311" s="439"/>
      <c r="D311" s="433"/>
      <c r="E311" s="433"/>
    </row>
    <row r="312" spans="1:5" hidden="1" x14ac:dyDescent="0.3">
      <c r="A312" s="649"/>
      <c r="B312" s="433"/>
      <c r="C312" s="439"/>
      <c r="D312" s="433"/>
      <c r="E312" s="433"/>
    </row>
    <row r="313" spans="1:5" hidden="1" x14ac:dyDescent="0.3">
      <c r="A313" s="649"/>
      <c r="B313" s="433"/>
      <c r="C313" s="439"/>
      <c r="D313" s="433"/>
      <c r="E313" s="433"/>
    </row>
    <row r="314" spans="1:5" hidden="1" x14ac:dyDescent="0.3">
      <c r="A314" s="649"/>
      <c r="B314" s="433"/>
      <c r="C314" s="439"/>
      <c r="D314" s="433"/>
      <c r="E314" s="433"/>
    </row>
    <row r="315" spans="1:5" hidden="1" x14ac:dyDescent="0.3">
      <c r="A315" s="649"/>
      <c r="B315" s="433"/>
      <c r="C315" s="439"/>
      <c r="D315" s="433"/>
      <c r="E315" s="433"/>
    </row>
    <row r="316" spans="1:5" x14ac:dyDescent="0.3">
      <c r="A316" s="649"/>
      <c r="B316" s="433"/>
      <c r="C316" s="439"/>
      <c r="D316" s="433"/>
      <c r="E316" s="433"/>
    </row>
    <row r="317" spans="1:5" ht="0.6" customHeight="1" x14ac:dyDescent="0.3">
      <c r="A317" s="649"/>
      <c r="B317" s="433"/>
      <c r="C317" s="439"/>
      <c r="D317" s="433"/>
      <c r="E317" s="433"/>
    </row>
    <row r="318" spans="1:5" hidden="1" x14ac:dyDescent="0.3">
      <c r="A318" s="649"/>
      <c r="B318" s="433"/>
      <c r="C318" s="439"/>
      <c r="D318" s="433"/>
      <c r="E318" s="433"/>
    </row>
    <row r="319" spans="1:5" hidden="1" x14ac:dyDescent="0.3">
      <c r="A319" s="649"/>
      <c r="B319" s="433"/>
      <c r="C319" s="439"/>
      <c r="D319" s="433"/>
      <c r="E319" s="433"/>
    </row>
    <row r="320" spans="1:5" ht="1.2" customHeight="1" x14ac:dyDescent="0.3">
      <c r="A320" s="649"/>
      <c r="B320" s="433"/>
      <c r="C320" s="439"/>
      <c r="D320" s="433"/>
      <c r="E320" s="433"/>
    </row>
    <row r="321" spans="1:5" hidden="1" x14ac:dyDescent="0.3">
      <c r="A321" s="649"/>
      <c r="B321" s="433"/>
      <c r="C321" s="439"/>
      <c r="D321" s="433"/>
      <c r="E321" s="433"/>
    </row>
    <row r="322" spans="1:5" ht="1.2" customHeight="1" x14ac:dyDescent="0.3">
      <c r="A322" s="649"/>
      <c r="B322" s="433"/>
      <c r="C322" s="439"/>
      <c r="D322" s="433"/>
      <c r="E322" s="433"/>
    </row>
    <row r="323" spans="1:5" hidden="1" x14ac:dyDescent="0.3">
      <c r="A323" s="649"/>
      <c r="B323" s="433"/>
      <c r="C323" s="439"/>
      <c r="D323" s="433"/>
      <c r="E323" s="433"/>
    </row>
    <row r="324" spans="1:5" hidden="1" x14ac:dyDescent="0.3">
      <c r="A324" s="649"/>
      <c r="B324" s="433"/>
      <c r="C324" s="439"/>
      <c r="D324" s="433"/>
      <c r="E324" s="433"/>
    </row>
    <row r="325" spans="1:5" ht="4.2" customHeight="1" x14ac:dyDescent="0.3">
      <c r="A325" s="649"/>
      <c r="B325" s="433"/>
      <c r="C325" s="439"/>
      <c r="D325" s="433"/>
      <c r="E325" s="433"/>
    </row>
    <row r="326" spans="1:5" hidden="1" x14ac:dyDescent="0.3">
      <c r="A326" s="649"/>
      <c r="B326" s="433"/>
      <c r="C326" s="439"/>
      <c r="D326" s="433"/>
      <c r="E326" s="433"/>
    </row>
    <row r="327" spans="1:5" hidden="1" x14ac:dyDescent="0.3">
      <c r="A327" s="649"/>
      <c r="B327" s="433"/>
      <c r="C327" s="439"/>
      <c r="D327" s="433"/>
      <c r="E327" s="433"/>
    </row>
    <row r="328" spans="1:5" ht="6.6" customHeight="1" x14ac:dyDescent="0.3">
      <c r="A328" s="649"/>
      <c r="B328" s="433"/>
      <c r="C328" s="439"/>
      <c r="D328" s="433"/>
      <c r="E328" s="433"/>
    </row>
    <row r="329" spans="1:5" ht="13.8" hidden="1" customHeight="1" x14ac:dyDescent="0.3">
      <c r="A329" s="649"/>
      <c r="B329" s="433"/>
      <c r="C329" s="439"/>
      <c r="D329" s="433"/>
      <c r="E329" s="433"/>
    </row>
    <row r="330" spans="1:5" hidden="1" x14ac:dyDescent="0.3">
      <c r="A330" s="649"/>
      <c r="B330" s="433"/>
      <c r="C330" s="439"/>
      <c r="D330" s="433"/>
      <c r="E330" s="433"/>
    </row>
    <row r="331" spans="1:5" hidden="1" x14ac:dyDescent="0.3">
      <c r="A331" s="649"/>
      <c r="B331" s="433"/>
      <c r="C331" s="439"/>
      <c r="D331" s="433"/>
      <c r="E331" s="433"/>
    </row>
    <row r="332" spans="1:5" hidden="1" x14ac:dyDescent="0.3">
      <c r="A332" s="649"/>
      <c r="B332" s="433"/>
      <c r="C332" s="439"/>
      <c r="D332" s="433"/>
      <c r="E332" s="433"/>
    </row>
    <row r="333" spans="1:5" hidden="1" x14ac:dyDescent="0.3">
      <c r="A333" s="649"/>
      <c r="B333" s="433"/>
      <c r="C333" s="439"/>
      <c r="D333" s="433"/>
      <c r="E333" s="433"/>
    </row>
    <row r="334" spans="1:5" hidden="1" x14ac:dyDescent="0.3">
      <c r="A334" s="649"/>
      <c r="B334" s="433"/>
      <c r="C334" s="443"/>
      <c r="D334" s="433"/>
      <c r="E334" s="433"/>
    </row>
    <row r="335" spans="1:5" hidden="1" x14ac:dyDescent="0.3">
      <c r="A335" s="649"/>
      <c r="B335" s="433"/>
      <c r="C335" s="443"/>
      <c r="D335" s="433"/>
      <c r="E335" s="433"/>
    </row>
    <row r="336" spans="1:5" ht="15" thickBot="1" x14ac:dyDescent="0.35">
      <c r="A336" s="650"/>
      <c r="B336" s="434"/>
      <c r="C336" s="446"/>
      <c r="D336" s="434"/>
      <c r="E336" s="434"/>
    </row>
    <row r="337" spans="1:5" x14ac:dyDescent="0.3">
      <c r="A337" s="648">
        <v>14</v>
      </c>
      <c r="B337" s="648" t="s">
        <v>91</v>
      </c>
      <c r="C337" s="428" t="s">
        <v>742</v>
      </c>
      <c r="D337" s="443" t="s">
        <v>752</v>
      </c>
      <c r="E337" s="651" t="s">
        <v>755</v>
      </c>
    </row>
    <row r="338" spans="1:5" x14ac:dyDescent="0.3">
      <c r="A338" s="649"/>
      <c r="B338" s="649"/>
      <c r="C338" s="439" t="s">
        <v>743</v>
      </c>
      <c r="D338" s="439" t="s">
        <v>753</v>
      </c>
      <c r="E338" s="652"/>
    </row>
    <row r="339" spans="1:5" ht="25.2" x14ac:dyDescent="0.3">
      <c r="A339" s="649"/>
      <c r="B339" s="649"/>
      <c r="C339" s="428" t="s">
        <v>744</v>
      </c>
      <c r="D339" s="443" t="s">
        <v>754</v>
      </c>
      <c r="E339" s="652"/>
    </row>
    <row r="340" spans="1:5" ht="37.799999999999997" x14ac:dyDescent="0.3">
      <c r="A340" s="649"/>
      <c r="B340" s="649"/>
      <c r="C340" s="428" t="s">
        <v>745</v>
      </c>
      <c r="D340" s="439" t="s">
        <v>753</v>
      </c>
      <c r="E340" s="652"/>
    </row>
    <row r="341" spans="1:5" ht="37.799999999999997" x14ac:dyDescent="0.3">
      <c r="A341" s="649"/>
      <c r="B341" s="649"/>
      <c r="C341" s="441" t="s">
        <v>746</v>
      </c>
      <c r="D341" s="433"/>
      <c r="E341" s="652"/>
    </row>
    <row r="342" spans="1:5" x14ac:dyDescent="0.3">
      <c r="A342" s="649"/>
      <c r="B342" s="649"/>
      <c r="C342" s="428" t="s">
        <v>747</v>
      </c>
      <c r="D342" s="433"/>
      <c r="E342" s="652"/>
    </row>
    <row r="343" spans="1:5" ht="25.2" x14ac:dyDescent="0.3">
      <c r="A343" s="649"/>
      <c r="B343" s="649"/>
      <c r="C343" s="441" t="s">
        <v>748</v>
      </c>
      <c r="D343" s="433"/>
      <c r="E343" s="652"/>
    </row>
    <row r="344" spans="1:5" ht="37.799999999999997" x14ac:dyDescent="0.3">
      <c r="A344" s="649"/>
      <c r="B344" s="649"/>
      <c r="C344" s="441" t="s">
        <v>749</v>
      </c>
      <c r="D344" s="433"/>
      <c r="E344" s="652"/>
    </row>
    <row r="345" spans="1:5" x14ac:dyDescent="0.3">
      <c r="A345" s="649"/>
      <c r="B345" s="649"/>
      <c r="C345" s="428" t="s">
        <v>750</v>
      </c>
      <c r="D345" s="433"/>
      <c r="E345" s="652"/>
    </row>
    <row r="346" spans="1:5" ht="25.2" x14ac:dyDescent="0.3">
      <c r="A346" s="649"/>
      <c r="B346" s="649"/>
      <c r="C346" s="439" t="s">
        <v>751</v>
      </c>
      <c r="D346" s="433"/>
      <c r="E346" s="652"/>
    </row>
    <row r="347" spans="1:5" ht="15" thickBot="1" x14ac:dyDescent="0.35">
      <c r="A347" s="650"/>
      <c r="B347" s="650"/>
      <c r="C347" s="446"/>
      <c r="D347" s="434"/>
      <c r="E347" s="653"/>
    </row>
    <row r="348" spans="1:5" ht="25.2" x14ac:dyDescent="0.3">
      <c r="A348" s="657" t="s">
        <v>112</v>
      </c>
      <c r="B348" s="657" t="s">
        <v>96</v>
      </c>
      <c r="C348" s="428" t="s">
        <v>756</v>
      </c>
      <c r="D348" s="443" t="s">
        <v>71</v>
      </c>
      <c r="E348" s="651" t="s">
        <v>599</v>
      </c>
    </row>
    <row r="349" spans="1:5" ht="25.8" thickBot="1" x14ac:dyDescent="0.35">
      <c r="A349" s="659"/>
      <c r="B349" s="659"/>
      <c r="C349" s="444" t="s">
        <v>757</v>
      </c>
      <c r="D349" s="444" t="s">
        <v>598</v>
      </c>
      <c r="E349" s="653"/>
    </row>
    <row r="350" spans="1:5" ht="25.2" x14ac:dyDescent="0.3">
      <c r="A350" s="657" t="s">
        <v>113</v>
      </c>
      <c r="B350" s="657" t="s">
        <v>75</v>
      </c>
      <c r="C350" s="428" t="s">
        <v>603</v>
      </c>
      <c r="D350" s="443" t="s">
        <v>71</v>
      </c>
      <c r="E350" s="428" t="s">
        <v>758</v>
      </c>
    </row>
    <row r="351" spans="1:5" ht="25.2" x14ac:dyDescent="0.3">
      <c r="A351" s="658"/>
      <c r="B351" s="658"/>
      <c r="C351" s="439" t="s">
        <v>604</v>
      </c>
      <c r="D351" s="428" t="s">
        <v>598</v>
      </c>
      <c r="E351" s="439" t="s">
        <v>759</v>
      </c>
    </row>
    <row r="352" spans="1:5" ht="15" thickBot="1" x14ac:dyDescent="0.35">
      <c r="A352" s="659"/>
      <c r="B352" s="659"/>
      <c r="C352" s="444" t="s">
        <v>605</v>
      </c>
      <c r="D352" s="434"/>
      <c r="E352" s="434"/>
    </row>
    <row r="353" spans="1:5" ht="25.2" x14ac:dyDescent="0.3">
      <c r="A353" s="648">
        <v>15</v>
      </c>
      <c r="B353" s="648" t="s">
        <v>94</v>
      </c>
      <c r="C353" s="428" t="s">
        <v>760</v>
      </c>
      <c r="D353" s="443" t="s">
        <v>763</v>
      </c>
      <c r="E353" s="651" t="s">
        <v>764</v>
      </c>
    </row>
    <row r="354" spans="1:5" ht="37.799999999999997" x14ac:dyDescent="0.3">
      <c r="A354" s="649"/>
      <c r="B354" s="649"/>
      <c r="C354" s="428" t="s">
        <v>761</v>
      </c>
      <c r="D354" s="439" t="s">
        <v>753</v>
      </c>
      <c r="E354" s="652"/>
    </row>
    <row r="355" spans="1:5" ht="25.2" x14ac:dyDescent="0.3">
      <c r="A355" s="649"/>
      <c r="B355" s="649"/>
      <c r="C355" s="428" t="s">
        <v>762</v>
      </c>
      <c r="D355" s="443" t="s">
        <v>754</v>
      </c>
      <c r="E355" s="652"/>
    </row>
    <row r="356" spans="1:5" ht="15" thickBot="1" x14ac:dyDescent="0.35">
      <c r="A356" s="650"/>
      <c r="B356" s="650"/>
      <c r="C356" s="434"/>
      <c r="D356" s="446" t="s">
        <v>753</v>
      </c>
      <c r="E356" s="653"/>
    </row>
    <row r="357" spans="1:5" ht="25.2" x14ac:dyDescent="0.3">
      <c r="A357" s="657" t="s">
        <v>117</v>
      </c>
      <c r="B357" s="657" t="s">
        <v>96</v>
      </c>
      <c r="C357" s="428" t="s">
        <v>756</v>
      </c>
      <c r="D357" s="443" t="s">
        <v>71</v>
      </c>
      <c r="E357" s="651" t="s">
        <v>599</v>
      </c>
    </row>
    <row r="358" spans="1:5" ht="25.8" thickBot="1" x14ac:dyDescent="0.35">
      <c r="A358" s="659"/>
      <c r="B358" s="659"/>
      <c r="C358" s="444" t="s">
        <v>757</v>
      </c>
      <c r="D358" s="444" t="s">
        <v>598</v>
      </c>
      <c r="E358" s="653"/>
    </row>
    <row r="359" spans="1:5" x14ac:dyDescent="0.3">
      <c r="A359" s="657" t="s">
        <v>119</v>
      </c>
      <c r="B359" s="657" t="s">
        <v>75</v>
      </c>
      <c r="C359" s="428" t="s">
        <v>603</v>
      </c>
      <c r="D359" s="443" t="s">
        <v>71</v>
      </c>
      <c r="E359" s="651" t="s">
        <v>599</v>
      </c>
    </row>
    <row r="360" spans="1:5" ht="25.2" x14ac:dyDescent="0.3">
      <c r="A360" s="658"/>
      <c r="B360" s="658"/>
      <c r="C360" s="439" t="s">
        <v>604</v>
      </c>
      <c r="D360" s="428" t="s">
        <v>598</v>
      </c>
      <c r="E360" s="652"/>
    </row>
    <row r="361" spans="1:5" ht="15" thickBot="1" x14ac:dyDescent="0.35">
      <c r="A361" s="659"/>
      <c r="B361" s="659"/>
      <c r="C361" s="444" t="s">
        <v>605</v>
      </c>
      <c r="D361" s="434"/>
      <c r="E361" s="653"/>
    </row>
    <row r="362" spans="1:5" ht="37.799999999999997" x14ac:dyDescent="0.3">
      <c r="A362" s="648">
        <v>16</v>
      </c>
      <c r="B362" s="648" t="s">
        <v>98</v>
      </c>
      <c r="C362" s="489" t="s">
        <v>765</v>
      </c>
      <c r="D362" s="490" t="s">
        <v>769</v>
      </c>
      <c r="E362" s="651" t="s">
        <v>771</v>
      </c>
    </row>
    <row r="363" spans="1:5" ht="50.4" x14ac:dyDescent="0.3">
      <c r="A363" s="649"/>
      <c r="B363" s="649"/>
      <c r="C363" s="456" t="s">
        <v>766</v>
      </c>
      <c r="D363" s="439" t="s">
        <v>770</v>
      </c>
      <c r="E363" s="652"/>
    </row>
    <row r="364" spans="1:5" ht="25.2" x14ac:dyDescent="0.3">
      <c r="A364" s="649"/>
      <c r="B364" s="649"/>
      <c r="C364" s="456" t="s">
        <v>767</v>
      </c>
      <c r="D364" s="433"/>
      <c r="E364" s="652"/>
    </row>
    <row r="365" spans="1:5" ht="25.2" x14ac:dyDescent="0.3">
      <c r="A365" s="649"/>
      <c r="B365" s="649"/>
      <c r="C365" s="456" t="s">
        <v>768</v>
      </c>
      <c r="D365" s="433"/>
      <c r="E365" s="652"/>
    </row>
    <row r="366" spans="1:5" ht="33" customHeight="1" x14ac:dyDescent="0.3">
      <c r="A366" s="649"/>
      <c r="B366" s="649"/>
      <c r="C366" s="428" t="s">
        <v>1568</v>
      </c>
      <c r="D366" s="433"/>
      <c r="E366" s="652"/>
    </row>
    <row r="367" spans="1:5" x14ac:dyDescent="0.3">
      <c r="A367" s="662"/>
      <c r="B367" s="662"/>
      <c r="C367" s="439" t="s">
        <v>772</v>
      </c>
      <c r="D367" s="662"/>
      <c r="E367" s="662"/>
    </row>
    <row r="368" spans="1:5" x14ac:dyDescent="0.3">
      <c r="A368" s="662"/>
      <c r="B368" s="662"/>
      <c r="C368" s="439" t="s">
        <v>773</v>
      </c>
      <c r="D368" s="662"/>
      <c r="E368" s="662"/>
    </row>
    <row r="369" spans="1:5" x14ac:dyDescent="0.3">
      <c r="A369" s="662"/>
      <c r="B369" s="662"/>
      <c r="C369" s="437"/>
      <c r="D369" s="662"/>
      <c r="E369" s="662"/>
    </row>
    <row r="370" spans="1:5" ht="15" thickBot="1" x14ac:dyDescent="0.35">
      <c r="A370" s="663"/>
      <c r="B370" s="663"/>
      <c r="C370" s="463"/>
      <c r="D370" s="663"/>
      <c r="E370" s="663"/>
    </row>
    <row r="371" spans="1:5" ht="25.2" x14ac:dyDescent="0.3">
      <c r="A371" s="657" t="s">
        <v>774</v>
      </c>
      <c r="B371" s="657" t="s">
        <v>203</v>
      </c>
      <c r="C371" s="462" t="s">
        <v>775</v>
      </c>
      <c r="D371" s="443" t="s">
        <v>71</v>
      </c>
      <c r="E371" s="651" t="s">
        <v>103</v>
      </c>
    </row>
    <row r="372" spans="1:5" ht="25.8" thickBot="1" x14ac:dyDescent="0.35">
      <c r="A372" s="659"/>
      <c r="B372" s="659"/>
      <c r="C372" s="449" t="s">
        <v>776</v>
      </c>
      <c r="D372" s="464" t="s">
        <v>104</v>
      </c>
      <c r="E372" s="653"/>
    </row>
    <row r="373" spans="1:5" x14ac:dyDescent="0.3">
      <c r="A373" s="657" t="s">
        <v>777</v>
      </c>
      <c r="B373" s="657" t="s">
        <v>75</v>
      </c>
      <c r="C373" s="462" t="s">
        <v>778</v>
      </c>
      <c r="D373" s="443" t="s">
        <v>71</v>
      </c>
      <c r="E373" s="651" t="s">
        <v>103</v>
      </c>
    </row>
    <row r="374" spans="1:5" ht="25.2" x14ac:dyDescent="0.3">
      <c r="A374" s="658"/>
      <c r="B374" s="658"/>
      <c r="C374" s="459" t="s">
        <v>779</v>
      </c>
      <c r="D374" s="462" t="s">
        <v>104</v>
      </c>
      <c r="E374" s="652"/>
    </row>
    <row r="375" spans="1:5" ht="15" thickBot="1" x14ac:dyDescent="0.35">
      <c r="A375" s="659"/>
      <c r="B375" s="659"/>
      <c r="C375" s="449" t="s">
        <v>106</v>
      </c>
      <c r="D375" s="434"/>
      <c r="E375" s="653"/>
    </row>
    <row r="376" spans="1:5" ht="25.2" x14ac:dyDescent="0.3">
      <c r="A376" s="645">
        <v>17</v>
      </c>
      <c r="B376" s="648" t="s">
        <v>553</v>
      </c>
      <c r="C376" s="428" t="s">
        <v>780</v>
      </c>
      <c r="D376" s="439" t="s">
        <v>786</v>
      </c>
      <c r="E376" s="671" t="s">
        <v>1569</v>
      </c>
    </row>
    <row r="377" spans="1:5" ht="25.2" x14ac:dyDescent="0.3">
      <c r="A377" s="646"/>
      <c r="B377" s="649"/>
      <c r="C377" s="456" t="s">
        <v>781</v>
      </c>
      <c r="D377" s="439" t="s">
        <v>787</v>
      </c>
      <c r="E377" s="672"/>
    </row>
    <row r="378" spans="1:5" ht="25.2" x14ac:dyDescent="0.3">
      <c r="A378" s="646"/>
      <c r="B378" s="649"/>
      <c r="C378" s="456" t="s">
        <v>782</v>
      </c>
      <c r="D378" s="433"/>
      <c r="E378" s="672"/>
    </row>
    <row r="379" spans="1:5" x14ac:dyDescent="0.3">
      <c r="A379" s="646"/>
      <c r="B379" s="649"/>
      <c r="C379" s="456" t="s">
        <v>783</v>
      </c>
      <c r="D379" s="433"/>
      <c r="E379" s="672"/>
    </row>
    <row r="380" spans="1:5" ht="25.2" x14ac:dyDescent="0.3">
      <c r="A380" s="646"/>
      <c r="B380" s="649"/>
      <c r="C380" s="456" t="s">
        <v>784</v>
      </c>
      <c r="D380" s="433"/>
      <c r="E380" s="672"/>
    </row>
    <row r="381" spans="1:5" ht="25.2" x14ac:dyDescent="0.3">
      <c r="A381" s="646"/>
      <c r="B381" s="649"/>
      <c r="C381" s="462" t="s">
        <v>785</v>
      </c>
      <c r="D381" s="433"/>
      <c r="E381" s="672"/>
    </row>
    <row r="382" spans="1:5" x14ac:dyDescent="0.3">
      <c r="A382" s="646"/>
      <c r="B382" s="649"/>
      <c r="C382" s="439"/>
      <c r="D382" s="433"/>
      <c r="E382" s="672"/>
    </row>
    <row r="383" spans="1:5" x14ac:dyDescent="0.3">
      <c r="A383" s="646"/>
      <c r="B383" s="649"/>
      <c r="C383" s="439"/>
      <c r="D383" s="433"/>
      <c r="E383" s="672"/>
    </row>
    <row r="384" spans="1:5" ht="15" thickBot="1" x14ac:dyDescent="0.35">
      <c r="A384" s="647"/>
      <c r="B384" s="650"/>
      <c r="C384" s="451"/>
      <c r="D384" s="434"/>
      <c r="E384" s="673"/>
    </row>
    <row r="385" spans="1:5" x14ac:dyDescent="0.3">
      <c r="A385" s="654" t="s">
        <v>124</v>
      </c>
      <c r="B385" s="657" t="s">
        <v>102</v>
      </c>
      <c r="C385" s="428" t="s">
        <v>788</v>
      </c>
      <c r="D385" s="443" t="s">
        <v>71</v>
      </c>
      <c r="E385" s="671" t="s">
        <v>103</v>
      </c>
    </row>
    <row r="386" spans="1:5" ht="25.8" thickBot="1" x14ac:dyDescent="0.35">
      <c r="A386" s="656"/>
      <c r="B386" s="659"/>
      <c r="C386" s="444" t="s">
        <v>789</v>
      </c>
      <c r="D386" s="449" t="s">
        <v>104</v>
      </c>
      <c r="E386" s="673"/>
    </row>
    <row r="387" spans="1:5" x14ac:dyDescent="0.3">
      <c r="A387" s="654" t="s">
        <v>126</v>
      </c>
      <c r="B387" s="657" t="s">
        <v>75</v>
      </c>
      <c r="C387" s="428" t="s">
        <v>790</v>
      </c>
      <c r="D387" s="443" t="s">
        <v>71</v>
      </c>
      <c r="E387" s="671" t="s">
        <v>103</v>
      </c>
    </row>
    <row r="388" spans="1:5" ht="25.2" x14ac:dyDescent="0.3">
      <c r="A388" s="655"/>
      <c r="B388" s="658"/>
      <c r="C388" s="439" t="s">
        <v>779</v>
      </c>
      <c r="D388" s="462" t="s">
        <v>104</v>
      </c>
      <c r="E388" s="672"/>
    </row>
    <row r="389" spans="1:5" ht="15" thickBot="1" x14ac:dyDescent="0.35">
      <c r="A389" s="656"/>
      <c r="B389" s="659"/>
      <c r="C389" s="444" t="s">
        <v>605</v>
      </c>
      <c r="D389" s="434"/>
      <c r="E389" s="673"/>
    </row>
    <row r="390" spans="1:5" ht="50.4" x14ac:dyDescent="0.3">
      <c r="A390" s="645">
        <v>18</v>
      </c>
      <c r="B390" s="648" t="s">
        <v>99</v>
      </c>
      <c r="C390" s="428" t="s">
        <v>791</v>
      </c>
      <c r="D390" s="439" t="s">
        <v>793</v>
      </c>
      <c r="E390" s="671" t="s">
        <v>100</v>
      </c>
    </row>
    <row r="391" spans="1:5" ht="37.799999999999997" x14ac:dyDescent="0.3">
      <c r="A391" s="646"/>
      <c r="B391" s="649"/>
      <c r="C391" s="428" t="s">
        <v>792</v>
      </c>
      <c r="D391" s="439" t="s">
        <v>794</v>
      </c>
      <c r="E391" s="672"/>
    </row>
    <row r="392" spans="1:5" ht="25.2" x14ac:dyDescent="0.3">
      <c r="A392" s="646"/>
      <c r="B392" s="649"/>
      <c r="C392" s="433"/>
      <c r="D392" s="439" t="s">
        <v>795</v>
      </c>
      <c r="E392" s="672"/>
    </row>
    <row r="393" spans="1:5" x14ac:dyDescent="0.3">
      <c r="A393" s="646"/>
      <c r="B393" s="649"/>
      <c r="C393" s="433"/>
      <c r="D393" s="439"/>
      <c r="E393" s="672"/>
    </row>
    <row r="394" spans="1:5" x14ac:dyDescent="0.3">
      <c r="A394" s="646"/>
      <c r="B394" s="649"/>
      <c r="C394" s="433"/>
      <c r="D394" s="439"/>
      <c r="E394" s="672"/>
    </row>
    <row r="395" spans="1:5" x14ac:dyDescent="0.3">
      <c r="A395" s="646"/>
      <c r="B395" s="649"/>
      <c r="C395" s="433"/>
      <c r="D395" s="439"/>
      <c r="E395" s="672"/>
    </row>
    <row r="396" spans="1:5" hidden="1" x14ac:dyDescent="0.3">
      <c r="A396" s="646"/>
      <c r="B396" s="649"/>
      <c r="C396" s="433"/>
      <c r="D396" s="439"/>
      <c r="E396" s="672"/>
    </row>
    <row r="397" spans="1:5" hidden="1" x14ac:dyDescent="0.3">
      <c r="A397" s="646"/>
      <c r="B397" s="649"/>
      <c r="C397" s="433"/>
      <c r="D397" s="439"/>
      <c r="E397" s="672"/>
    </row>
    <row r="398" spans="1:5" x14ac:dyDescent="0.3">
      <c r="A398" s="646"/>
      <c r="B398" s="649"/>
      <c r="C398" s="433"/>
      <c r="D398" s="439"/>
      <c r="E398" s="672"/>
    </row>
    <row r="399" spans="1:5" x14ac:dyDescent="0.3">
      <c r="A399" s="646"/>
      <c r="B399" s="649"/>
      <c r="C399" s="433"/>
      <c r="D399" s="439"/>
      <c r="E399" s="672"/>
    </row>
    <row r="400" spans="1:5" ht="15" thickBot="1" x14ac:dyDescent="0.35">
      <c r="A400" s="647"/>
      <c r="B400" s="650"/>
      <c r="C400" s="434"/>
      <c r="D400" s="446"/>
      <c r="E400" s="673"/>
    </row>
    <row r="401" spans="1:5" ht="25.2" x14ac:dyDescent="0.3">
      <c r="A401" s="676" t="s">
        <v>128</v>
      </c>
      <c r="B401" s="657" t="s">
        <v>102</v>
      </c>
      <c r="C401" s="428" t="s">
        <v>796</v>
      </c>
      <c r="D401" s="443" t="s">
        <v>71</v>
      </c>
      <c r="E401" s="651" t="s">
        <v>599</v>
      </c>
    </row>
    <row r="402" spans="1:5" ht="25.8" thickBot="1" x14ac:dyDescent="0.35">
      <c r="A402" s="677"/>
      <c r="B402" s="659"/>
      <c r="C402" s="444" t="s">
        <v>789</v>
      </c>
      <c r="D402" s="444" t="s">
        <v>598</v>
      </c>
      <c r="E402" s="653"/>
    </row>
    <row r="403" spans="1:5" x14ac:dyDescent="0.3">
      <c r="A403" s="676" t="s">
        <v>130</v>
      </c>
      <c r="B403" s="657" t="s">
        <v>75</v>
      </c>
      <c r="C403" s="428" t="s">
        <v>603</v>
      </c>
      <c r="D403" s="443" t="s">
        <v>71</v>
      </c>
      <c r="E403" s="651" t="s">
        <v>599</v>
      </c>
    </row>
    <row r="404" spans="1:5" ht="25.2" x14ac:dyDescent="0.3">
      <c r="A404" s="678"/>
      <c r="B404" s="658"/>
      <c r="C404" s="439" t="s">
        <v>604</v>
      </c>
      <c r="D404" s="428" t="s">
        <v>598</v>
      </c>
      <c r="E404" s="652"/>
    </row>
    <row r="405" spans="1:5" ht="15" thickBot="1" x14ac:dyDescent="0.35">
      <c r="A405" s="677"/>
      <c r="B405" s="659"/>
      <c r="C405" s="444" t="s">
        <v>605</v>
      </c>
      <c r="D405" s="434"/>
      <c r="E405" s="653"/>
    </row>
    <row r="406" spans="1:5" ht="25.2" x14ac:dyDescent="0.3">
      <c r="A406" s="645">
        <v>19</v>
      </c>
      <c r="B406" s="432" t="s">
        <v>797</v>
      </c>
      <c r="C406" s="428" t="s">
        <v>799</v>
      </c>
      <c r="D406" s="439" t="s">
        <v>804</v>
      </c>
      <c r="E406" s="651" t="s">
        <v>808</v>
      </c>
    </row>
    <row r="407" spans="1:5" ht="25.2" x14ac:dyDescent="0.3">
      <c r="A407" s="646"/>
      <c r="B407" s="432" t="s">
        <v>798</v>
      </c>
      <c r="C407" s="439" t="s">
        <v>800</v>
      </c>
      <c r="D407" s="439" t="s">
        <v>805</v>
      </c>
      <c r="E407" s="652"/>
    </row>
    <row r="408" spans="1:5" ht="25.2" x14ac:dyDescent="0.3">
      <c r="A408" s="646"/>
      <c r="B408" s="433"/>
      <c r="C408" s="428" t="s">
        <v>801</v>
      </c>
      <c r="D408" s="439" t="s">
        <v>806</v>
      </c>
      <c r="E408" s="652"/>
    </row>
    <row r="409" spans="1:5" ht="25.2" x14ac:dyDescent="0.3">
      <c r="A409" s="646"/>
      <c r="B409" s="433"/>
      <c r="C409" s="437" t="s">
        <v>802</v>
      </c>
      <c r="D409" s="439" t="s">
        <v>807</v>
      </c>
      <c r="E409" s="652"/>
    </row>
    <row r="410" spans="1:5" ht="25.2" x14ac:dyDescent="0.3">
      <c r="A410" s="646"/>
      <c r="B410" s="433"/>
      <c r="C410" s="441" t="s">
        <v>803</v>
      </c>
      <c r="D410" s="433"/>
      <c r="E410" s="652"/>
    </row>
    <row r="411" spans="1:5" ht="9" customHeight="1" x14ac:dyDescent="0.3">
      <c r="A411" s="646"/>
      <c r="B411" s="433"/>
      <c r="C411" s="439"/>
      <c r="D411" s="433"/>
      <c r="E411" s="652"/>
    </row>
    <row r="412" spans="1:5" hidden="1" x14ac:dyDescent="0.3">
      <c r="A412" s="646"/>
      <c r="B412" s="433"/>
      <c r="C412" s="439"/>
      <c r="D412" s="433"/>
      <c r="E412" s="652"/>
    </row>
    <row r="413" spans="1:5" x14ac:dyDescent="0.3">
      <c r="A413" s="646"/>
      <c r="B413" s="433"/>
      <c r="C413" s="439"/>
      <c r="D413" s="433"/>
      <c r="E413" s="652"/>
    </row>
    <row r="414" spans="1:5" ht="12.6" customHeight="1" x14ac:dyDescent="0.3">
      <c r="A414" s="646"/>
      <c r="B414" s="433"/>
      <c r="C414" s="439"/>
      <c r="D414" s="433"/>
      <c r="E414" s="652"/>
    </row>
    <row r="415" spans="1:5" ht="4.2" hidden="1" customHeight="1" x14ac:dyDescent="0.3">
      <c r="A415" s="646"/>
      <c r="B415" s="433"/>
      <c r="C415" s="439"/>
      <c r="D415" s="433"/>
      <c r="E415" s="652"/>
    </row>
    <row r="416" spans="1:5" hidden="1" x14ac:dyDescent="0.3">
      <c r="A416" s="646"/>
      <c r="B416" s="433"/>
      <c r="C416" s="439"/>
      <c r="D416" s="433"/>
      <c r="E416" s="652"/>
    </row>
    <row r="417" spans="1:5" hidden="1" x14ac:dyDescent="0.3">
      <c r="A417" s="646"/>
      <c r="B417" s="433"/>
      <c r="C417" s="439"/>
      <c r="D417" s="433"/>
      <c r="E417" s="652"/>
    </row>
    <row r="418" spans="1:5" hidden="1" x14ac:dyDescent="0.3">
      <c r="A418" s="646"/>
      <c r="B418" s="433"/>
      <c r="C418" s="439"/>
      <c r="D418" s="433"/>
      <c r="E418" s="652"/>
    </row>
    <row r="419" spans="1:5" hidden="1" x14ac:dyDescent="0.3">
      <c r="A419" s="646"/>
      <c r="B419" s="433"/>
      <c r="C419" s="439"/>
      <c r="D419" s="433"/>
      <c r="E419" s="652"/>
    </row>
    <row r="420" spans="1:5" hidden="1" x14ac:dyDescent="0.3">
      <c r="A420" s="646"/>
      <c r="B420" s="433"/>
      <c r="C420" s="439"/>
      <c r="D420" s="433"/>
      <c r="E420" s="652"/>
    </row>
    <row r="421" spans="1:5" hidden="1" x14ac:dyDescent="0.3">
      <c r="A421" s="646"/>
      <c r="B421" s="433"/>
      <c r="C421" s="439"/>
      <c r="D421" s="433"/>
      <c r="E421" s="652"/>
    </row>
    <row r="422" spans="1:5" hidden="1" x14ac:dyDescent="0.3">
      <c r="A422" s="646"/>
      <c r="B422" s="433"/>
      <c r="C422" s="439"/>
      <c r="D422" s="433"/>
      <c r="E422" s="652"/>
    </row>
    <row r="423" spans="1:5" hidden="1" x14ac:dyDescent="0.3">
      <c r="A423" s="646"/>
      <c r="B423" s="433"/>
      <c r="C423" s="443"/>
      <c r="D423" s="433"/>
      <c r="E423" s="652"/>
    </row>
    <row r="424" spans="1:5" hidden="1" x14ac:dyDescent="0.3">
      <c r="A424" s="646"/>
      <c r="B424" s="433"/>
      <c r="C424" s="443"/>
      <c r="D424" s="433"/>
      <c r="E424" s="652"/>
    </row>
    <row r="425" spans="1:5" ht="15" thickBot="1" x14ac:dyDescent="0.35">
      <c r="A425" s="647"/>
      <c r="B425" s="434"/>
      <c r="C425" s="451"/>
      <c r="D425" s="434"/>
      <c r="E425" s="653"/>
    </row>
    <row r="426" spans="1:5" ht="25.2" x14ac:dyDescent="0.3">
      <c r="A426" s="654" t="s">
        <v>132</v>
      </c>
      <c r="B426" s="657" t="s">
        <v>102</v>
      </c>
      <c r="C426" s="428" t="s">
        <v>809</v>
      </c>
      <c r="D426" s="443" t="s">
        <v>71</v>
      </c>
      <c r="E426" s="651" t="s">
        <v>599</v>
      </c>
    </row>
    <row r="427" spans="1:5" ht="25.8" thickBot="1" x14ac:dyDescent="0.35">
      <c r="A427" s="656"/>
      <c r="B427" s="659"/>
      <c r="C427" s="444" t="s">
        <v>789</v>
      </c>
      <c r="D427" s="444" t="s">
        <v>598</v>
      </c>
      <c r="E427" s="653"/>
    </row>
    <row r="428" spans="1:5" ht="37.799999999999997" x14ac:dyDescent="0.3">
      <c r="A428" s="654" t="s">
        <v>133</v>
      </c>
      <c r="B428" s="657" t="s">
        <v>108</v>
      </c>
      <c r="C428" s="428" t="s">
        <v>810</v>
      </c>
      <c r="D428" s="443" t="s">
        <v>71</v>
      </c>
      <c r="E428" s="428" t="s">
        <v>715</v>
      </c>
    </row>
    <row r="429" spans="1:5" ht="25.8" thickBot="1" x14ac:dyDescent="0.35">
      <c r="A429" s="656"/>
      <c r="B429" s="659"/>
      <c r="C429" s="444" t="s">
        <v>811</v>
      </c>
      <c r="D429" s="444" t="s">
        <v>598</v>
      </c>
      <c r="E429" s="446" t="s">
        <v>716</v>
      </c>
    </row>
    <row r="430" spans="1:5" ht="25.2" x14ac:dyDescent="0.3">
      <c r="A430" s="654" t="s">
        <v>134</v>
      </c>
      <c r="B430" s="657" t="s">
        <v>75</v>
      </c>
      <c r="C430" s="428" t="s">
        <v>812</v>
      </c>
      <c r="D430" s="443" t="s">
        <v>71</v>
      </c>
      <c r="E430" s="651" t="s">
        <v>599</v>
      </c>
    </row>
    <row r="431" spans="1:5" ht="25.8" thickBot="1" x14ac:dyDescent="0.35">
      <c r="A431" s="656"/>
      <c r="B431" s="659"/>
      <c r="C431" s="444" t="s">
        <v>605</v>
      </c>
      <c r="D431" s="444" t="s">
        <v>598</v>
      </c>
      <c r="E431" s="653"/>
    </row>
    <row r="432" spans="1:5" ht="37.799999999999997" x14ac:dyDescent="0.3">
      <c r="A432" s="645">
        <v>20</v>
      </c>
      <c r="B432" s="648" t="s">
        <v>109</v>
      </c>
      <c r="C432" s="428" t="s">
        <v>813</v>
      </c>
      <c r="D432" s="459" t="s">
        <v>816</v>
      </c>
      <c r="E432" s="651" t="s">
        <v>821</v>
      </c>
    </row>
    <row r="433" spans="1:5" ht="37.799999999999997" x14ac:dyDescent="0.3">
      <c r="A433" s="646"/>
      <c r="B433" s="649"/>
      <c r="C433" s="428" t="s">
        <v>814</v>
      </c>
      <c r="D433" s="439" t="s">
        <v>817</v>
      </c>
      <c r="E433" s="652"/>
    </row>
    <row r="434" spans="1:5" x14ac:dyDescent="0.3">
      <c r="A434" s="646"/>
      <c r="B434" s="649"/>
      <c r="C434" s="439" t="s">
        <v>815</v>
      </c>
      <c r="D434" s="459" t="s">
        <v>818</v>
      </c>
      <c r="E434" s="652"/>
    </row>
    <row r="435" spans="1:5" x14ac:dyDescent="0.3">
      <c r="A435" s="646"/>
      <c r="B435" s="649"/>
      <c r="C435" s="439"/>
      <c r="D435" s="439" t="s">
        <v>819</v>
      </c>
      <c r="E435" s="652"/>
    </row>
    <row r="436" spans="1:5" x14ac:dyDescent="0.3">
      <c r="A436" s="646"/>
      <c r="B436" s="649"/>
      <c r="C436" s="439"/>
      <c r="D436" s="459" t="s">
        <v>820</v>
      </c>
      <c r="E436" s="652"/>
    </row>
    <row r="437" spans="1:5" x14ac:dyDescent="0.3">
      <c r="A437" s="646"/>
      <c r="B437" s="649"/>
      <c r="C437" s="439"/>
      <c r="D437" s="433"/>
      <c r="E437" s="652"/>
    </row>
    <row r="438" spans="1:5" ht="10.8" customHeight="1" x14ac:dyDescent="0.3">
      <c r="A438" s="646"/>
      <c r="B438" s="649"/>
      <c r="C438" s="439"/>
      <c r="D438" s="433"/>
      <c r="E438" s="652"/>
    </row>
    <row r="439" spans="1:5" ht="9.6" hidden="1" customHeight="1" x14ac:dyDescent="0.3">
      <c r="A439" s="646"/>
      <c r="B439" s="649"/>
      <c r="C439" s="439"/>
      <c r="D439" s="433"/>
      <c r="E439" s="652"/>
    </row>
    <row r="440" spans="1:5" hidden="1" x14ac:dyDescent="0.3">
      <c r="A440" s="646"/>
      <c r="B440" s="649"/>
      <c r="C440" s="439"/>
      <c r="D440" s="433"/>
      <c r="E440" s="652"/>
    </row>
    <row r="441" spans="1:5" hidden="1" x14ac:dyDescent="0.3">
      <c r="A441" s="646"/>
      <c r="B441" s="649"/>
      <c r="C441" s="439"/>
      <c r="D441" s="433"/>
      <c r="E441" s="652"/>
    </row>
    <row r="442" spans="1:5" hidden="1" x14ac:dyDescent="0.3">
      <c r="A442" s="646"/>
      <c r="B442" s="649"/>
      <c r="C442" s="439"/>
      <c r="D442" s="433"/>
      <c r="E442" s="652"/>
    </row>
    <row r="443" spans="1:5" hidden="1" x14ac:dyDescent="0.3">
      <c r="A443" s="646"/>
      <c r="B443" s="649"/>
      <c r="C443" s="439"/>
      <c r="D443" s="433"/>
      <c r="E443" s="652"/>
    </row>
    <row r="444" spans="1:5" ht="15" thickBot="1" x14ac:dyDescent="0.35">
      <c r="A444" s="647"/>
      <c r="B444" s="650"/>
      <c r="C444" s="451"/>
      <c r="D444" s="434"/>
      <c r="E444" s="653"/>
    </row>
    <row r="445" spans="1:5" ht="38.4" thickBot="1" x14ac:dyDescent="0.35">
      <c r="A445" s="460"/>
      <c r="B445" s="461"/>
      <c r="C445" s="444" t="s">
        <v>822</v>
      </c>
      <c r="D445" s="461"/>
      <c r="E445" s="461"/>
    </row>
    <row r="446" spans="1:5" x14ac:dyDescent="0.3">
      <c r="A446" s="654" t="s">
        <v>137</v>
      </c>
      <c r="B446" s="443" t="s">
        <v>823</v>
      </c>
      <c r="C446" s="428" t="s">
        <v>824</v>
      </c>
      <c r="D446" s="443" t="s">
        <v>71</v>
      </c>
      <c r="E446" s="651" t="s">
        <v>599</v>
      </c>
    </row>
    <row r="447" spans="1:5" ht="25.8" thickBot="1" x14ac:dyDescent="0.35">
      <c r="A447" s="656"/>
      <c r="B447" s="451" t="s">
        <v>817</v>
      </c>
      <c r="C447" s="444" t="s">
        <v>602</v>
      </c>
      <c r="D447" s="444" t="s">
        <v>598</v>
      </c>
      <c r="E447" s="653"/>
    </row>
    <row r="448" spans="1:5" x14ac:dyDescent="0.3">
      <c r="A448" s="654" t="s">
        <v>139</v>
      </c>
      <c r="B448" s="657" t="s">
        <v>75</v>
      </c>
      <c r="C448" s="428" t="s">
        <v>603</v>
      </c>
      <c r="D448" s="443" t="s">
        <v>71</v>
      </c>
      <c r="E448" s="651" t="s">
        <v>599</v>
      </c>
    </row>
    <row r="449" spans="1:5" ht="25.2" x14ac:dyDescent="0.3">
      <c r="A449" s="655"/>
      <c r="B449" s="658"/>
      <c r="C449" s="439" t="s">
        <v>604</v>
      </c>
      <c r="D449" s="428" t="s">
        <v>598</v>
      </c>
      <c r="E449" s="652"/>
    </row>
    <row r="450" spans="1:5" ht="15" thickBot="1" x14ac:dyDescent="0.35">
      <c r="A450" s="656"/>
      <c r="B450" s="659"/>
      <c r="C450" s="444" t="s">
        <v>605</v>
      </c>
      <c r="D450" s="434"/>
      <c r="E450" s="653"/>
    </row>
    <row r="451" spans="1:5" ht="37.799999999999997" x14ac:dyDescent="0.3">
      <c r="A451" s="645">
        <v>21</v>
      </c>
      <c r="B451" s="491" t="s">
        <v>110</v>
      </c>
      <c r="C451" s="492" t="s">
        <v>825</v>
      </c>
      <c r="D451" s="490" t="s">
        <v>833</v>
      </c>
      <c r="E451" s="651" t="s">
        <v>729</v>
      </c>
    </row>
    <row r="452" spans="1:5" ht="25.2" x14ac:dyDescent="0.3">
      <c r="A452" s="646"/>
      <c r="B452" s="432" t="s">
        <v>61</v>
      </c>
      <c r="C452" s="428" t="s">
        <v>826</v>
      </c>
      <c r="D452" s="439" t="s">
        <v>834</v>
      </c>
      <c r="E452" s="652"/>
    </row>
    <row r="453" spans="1:5" ht="25.2" x14ac:dyDescent="0.3">
      <c r="A453" s="646"/>
      <c r="B453" s="433"/>
      <c r="C453" s="428" t="s">
        <v>827</v>
      </c>
      <c r="D453" s="433"/>
      <c r="E453" s="652"/>
    </row>
    <row r="454" spans="1:5" ht="25.2" x14ac:dyDescent="0.3">
      <c r="A454" s="646"/>
      <c r="B454" s="433"/>
      <c r="C454" s="428" t="s">
        <v>828</v>
      </c>
      <c r="D454" s="433"/>
      <c r="E454" s="652"/>
    </row>
    <row r="455" spans="1:5" x14ac:dyDescent="0.3">
      <c r="A455" s="646"/>
      <c r="B455" s="433"/>
      <c r="C455" s="441" t="s">
        <v>829</v>
      </c>
      <c r="D455" s="433"/>
      <c r="E455" s="652"/>
    </row>
    <row r="456" spans="1:5" x14ac:dyDescent="0.3">
      <c r="A456" s="646"/>
      <c r="B456" s="433"/>
      <c r="C456" s="466" t="s">
        <v>830</v>
      </c>
      <c r="D456" s="433"/>
      <c r="E456" s="652"/>
    </row>
    <row r="457" spans="1:5" ht="25.2" x14ac:dyDescent="0.3">
      <c r="A457" s="646"/>
      <c r="B457" s="433"/>
      <c r="C457" s="466" t="s">
        <v>831</v>
      </c>
      <c r="D457" s="433"/>
      <c r="E457" s="652"/>
    </row>
    <row r="458" spans="1:5" x14ac:dyDescent="0.3">
      <c r="A458" s="646"/>
      <c r="B458" s="433"/>
      <c r="C458" s="466" t="s">
        <v>832</v>
      </c>
      <c r="D458" s="433"/>
      <c r="E458" s="652"/>
    </row>
    <row r="459" spans="1:5" x14ac:dyDescent="0.3">
      <c r="A459" s="662"/>
      <c r="B459" s="662"/>
      <c r="C459" s="466" t="s">
        <v>835</v>
      </c>
      <c r="D459" s="662"/>
      <c r="E459" s="662"/>
    </row>
    <row r="460" spans="1:5" x14ac:dyDescent="0.3">
      <c r="A460" s="662"/>
      <c r="B460" s="662"/>
      <c r="C460" s="441" t="s">
        <v>836</v>
      </c>
      <c r="D460" s="662"/>
      <c r="E460" s="662"/>
    </row>
    <row r="461" spans="1:5" x14ac:dyDescent="0.3">
      <c r="A461" s="662"/>
      <c r="B461" s="662"/>
      <c r="C461" s="466" t="s">
        <v>837</v>
      </c>
      <c r="D461" s="662"/>
      <c r="E461" s="662"/>
    </row>
    <row r="462" spans="1:5" x14ac:dyDescent="0.3">
      <c r="A462" s="662"/>
      <c r="B462" s="662"/>
      <c r="C462" s="466" t="s">
        <v>838</v>
      </c>
      <c r="D462" s="662"/>
      <c r="E462" s="662"/>
    </row>
    <row r="463" spans="1:5" x14ac:dyDescent="0.3">
      <c r="A463" s="662"/>
      <c r="B463" s="662"/>
      <c r="C463" s="441" t="s">
        <v>839</v>
      </c>
      <c r="D463" s="662"/>
      <c r="E463" s="662"/>
    </row>
    <row r="464" spans="1:5" x14ac:dyDescent="0.3">
      <c r="A464" s="662"/>
      <c r="B464" s="662"/>
      <c r="C464" s="466" t="s">
        <v>840</v>
      </c>
      <c r="D464" s="662"/>
      <c r="E464" s="662"/>
    </row>
    <row r="465" spans="1:5" ht="15" thickBot="1" x14ac:dyDescent="0.35">
      <c r="A465" s="663"/>
      <c r="B465" s="663"/>
      <c r="C465" s="457" t="s">
        <v>841</v>
      </c>
      <c r="D465" s="663"/>
      <c r="E465" s="663"/>
    </row>
    <row r="466" spans="1:5" ht="37.799999999999997" x14ac:dyDescent="0.3">
      <c r="A466" s="645">
        <v>22</v>
      </c>
      <c r="B466" s="648" t="s">
        <v>111</v>
      </c>
      <c r="C466" s="428" t="s">
        <v>842</v>
      </c>
      <c r="D466" s="439" t="s">
        <v>851</v>
      </c>
      <c r="E466" s="428" t="s">
        <v>697</v>
      </c>
    </row>
    <row r="467" spans="1:5" ht="25.2" x14ac:dyDescent="0.3">
      <c r="A467" s="646"/>
      <c r="B467" s="649"/>
      <c r="C467" s="467" t="s">
        <v>843</v>
      </c>
      <c r="D467" s="439" t="s">
        <v>834</v>
      </c>
      <c r="E467" s="428" t="s">
        <v>653</v>
      </c>
    </row>
    <row r="468" spans="1:5" ht="25.2" x14ac:dyDescent="0.3">
      <c r="A468" s="646"/>
      <c r="B468" s="649"/>
      <c r="C468" s="467" t="s">
        <v>844</v>
      </c>
      <c r="D468" s="433"/>
      <c r="E468" s="428" t="s">
        <v>1570</v>
      </c>
    </row>
    <row r="469" spans="1:5" ht="25.2" x14ac:dyDescent="0.3">
      <c r="A469" s="646"/>
      <c r="B469" s="649"/>
      <c r="C469" s="455" t="s">
        <v>845</v>
      </c>
      <c r="D469" s="433"/>
      <c r="E469" s="433"/>
    </row>
    <row r="470" spans="1:5" ht="25.2" x14ac:dyDescent="0.3">
      <c r="A470" s="646"/>
      <c r="B470" s="649"/>
      <c r="C470" s="468" t="s">
        <v>846</v>
      </c>
      <c r="D470" s="433"/>
      <c r="E470" s="433"/>
    </row>
    <row r="471" spans="1:5" x14ac:dyDescent="0.3">
      <c r="A471" s="646"/>
      <c r="B471" s="649"/>
      <c r="C471" s="468" t="s">
        <v>847</v>
      </c>
      <c r="D471" s="433"/>
      <c r="E471" s="433"/>
    </row>
    <row r="472" spans="1:5" x14ac:dyDescent="0.3">
      <c r="A472" s="646"/>
      <c r="B472" s="649"/>
      <c r="C472" s="469" t="s">
        <v>848</v>
      </c>
      <c r="D472" s="433"/>
      <c r="E472" s="433"/>
    </row>
    <row r="473" spans="1:5" x14ac:dyDescent="0.3">
      <c r="A473" s="646"/>
      <c r="B473" s="649"/>
      <c r="C473" s="441" t="s">
        <v>849</v>
      </c>
      <c r="D473" s="433"/>
      <c r="E473" s="433"/>
    </row>
    <row r="474" spans="1:5" ht="15" thickBot="1" x14ac:dyDescent="0.35">
      <c r="A474" s="647"/>
      <c r="B474" s="650"/>
      <c r="C474" s="470" t="s">
        <v>850</v>
      </c>
      <c r="D474" s="434"/>
      <c r="E474" s="434"/>
    </row>
    <row r="475" spans="1:5" ht="37.799999999999997" x14ac:dyDescent="0.3">
      <c r="A475" s="654" t="s">
        <v>144</v>
      </c>
      <c r="B475" s="657" t="s">
        <v>96</v>
      </c>
      <c r="C475" s="428" t="s">
        <v>852</v>
      </c>
      <c r="D475" s="443" t="s">
        <v>71</v>
      </c>
      <c r="E475" s="651" t="s">
        <v>599</v>
      </c>
    </row>
    <row r="476" spans="1:5" ht="25.8" thickBot="1" x14ac:dyDescent="0.35">
      <c r="A476" s="656"/>
      <c r="B476" s="659"/>
      <c r="C476" s="444" t="s">
        <v>757</v>
      </c>
      <c r="D476" s="444" t="s">
        <v>598</v>
      </c>
      <c r="E476" s="653"/>
    </row>
    <row r="477" spans="1:5" ht="54" customHeight="1" thickBot="1" x14ac:dyDescent="0.35">
      <c r="A477" s="471" t="s">
        <v>146</v>
      </c>
      <c r="B477" s="451" t="s">
        <v>114</v>
      </c>
      <c r="C477" s="444" t="s">
        <v>853</v>
      </c>
      <c r="D477" s="451" t="s">
        <v>1543</v>
      </c>
      <c r="E477" s="446" t="s">
        <v>1544</v>
      </c>
    </row>
    <row r="478" spans="1:5" x14ac:dyDescent="0.3">
      <c r="A478" s="654" t="s">
        <v>148</v>
      </c>
      <c r="B478" s="657" t="s">
        <v>75</v>
      </c>
      <c r="C478" s="428" t="s">
        <v>603</v>
      </c>
      <c r="D478" s="443" t="s">
        <v>71</v>
      </c>
      <c r="E478" s="651" t="s">
        <v>599</v>
      </c>
    </row>
    <row r="479" spans="1:5" ht="25.2" x14ac:dyDescent="0.3">
      <c r="A479" s="655"/>
      <c r="B479" s="658"/>
      <c r="C479" s="439" t="s">
        <v>604</v>
      </c>
      <c r="D479" s="428" t="s">
        <v>598</v>
      </c>
      <c r="E479" s="652"/>
    </row>
    <row r="480" spans="1:5" ht="15" thickBot="1" x14ac:dyDescent="0.35">
      <c r="A480" s="656"/>
      <c r="B480" s="659"/>
      <c r="C480" s="444" t="s">
        <v>605</v>
      </c>
      <c r="D480" s="434"/>
      <c r="E480" s="653"/>
    </row>
    <row r="481" spans="1:5" ht="50.4" x14ac:dyDescent="0.3">
      <c r="A481" s="645">
        <v>23</v>
      </c>
      <c r="B481" s="648" t="s">
        <v>115</v>
      </c>
      <c r="C481" s="428" t="s">
        <v>856</v>
      </c>
      <c r="D481" s="439" t="s">
        <v>861</v>
      </c>
      <c r="E481" s="428" t="s">
        <v>698</v>
      </c>
    </row>
    <row r="482" spans="1:5" ht="37.799999999999997" x14ac:dyDescent="0.3">
      <c r="A482" s="646"/>
      <c r="B482" s="649"/>
      <c r="C482" s="437" t="s">
        <v>857</v>
      </c>
      <c r="D482" s="439" t="s">
        <v>862</v>
      </c>
      <c r="E482" s="428" t="s">
        <v>653</v>
      </c>
    </row>
    <row r="483" spans="1:5" ht="25.2" x14ac:dyDescent="0.3">
      <c r="A483" s="646"/>
      <c r="B483" s="649"/>
      <c r="C483" s="437" t="s">
        <v>858</v>
      </c>
      <c r="D483" s="439" t="s">
        <v>863</v>
      </c>
      <c r="E483" s="433"/>
    </row>
    <row r="484" spans="1:5" x14ac:dyDescent="0.3">
      <c r="A484" s="646"/>
      <c r="B484" s="649"/>
      <c r="C484" s="437" t="s">
        <v>859</v>
      </c>
      <c r="D484" s="433"/>
      <c r="E484" s="433"/>
    </row>
    <row r="485" spans="1:5" ht="25.2" x14ac:dyDescent="0.3">
      <c r="A485" s="646"/>
      <c r="B485" s="649"/>
      <c r="C485" s="428" t="s">
        <v>860</v>
      </c>
      <c r="D485" s="433"/>
      <c r="E485" s="433"/>
    </row>
    <row r="486" spans="1:5" x14ac:dyDescent="0.3">
      <c r="A486" s="646"/>
      <c r="B486" s="649"/>
      <c r="C486" s="453"/>
      <c r="D486" s="433"/>
      <c r="E486" s="433"/>
    </row>
    <row r="487" spans="1:5" ht="25.8" thickBot="1" x14ac:dyDescent="0.35">
      <c r="A487" s="647"/>
      <c r="B487" s="650"/>
      <c r="C487" s="438" t="s">
        <v>116</v>
      </c>
      <c r="D487" s="434"/>
      <c r="E487" s="434"/>
    </row>
    <row r="488" spans="1:5" ht="25.2" x14ac:dyDescent="0.3">
      <c r="A488" s="654" t="s">
        <v>150</v>
      </c>
      <c r="B488" s="674" t="s">
        <v>118</v>
      </c>
      <c r="C488" s="428" t="s">
        <v>864</v>
      </c>
      <c r="D488" s="443" t="s">
        <v>71</v>
      </c>
      <c r="E488" s="428" t="s">
        <v>758</v>
      </c>
    </row>
    <row r="489" spans="1:5" ht="25.8" thickBot="1" x14ac:dyDescent="0.35">
      <c r="A489" s="656"/>
      <c r="B489" s="675"/>
      <c r="C489" s="444" t="s">
        <v>602</v>
      </c>
      <c r="D489" s="444" t="s">
        <v>598</v>
      </c>
      <c r="E489" s="446" t="s">
        <v>759</v>
      </c>
    </row>
    <row r="490" spans="1:5" ht="25.2" x14ac:dyDescent="0.3">
      <c r="A490" s="654" t="s">
        <v>152</v>
      </c>
      <c r="B490" s="657" t="s">
        <v>96</v>
      </c>
      <c r="C490" s="428" t="s">
        <v>655</v>
      </c>
      <c r="D490" s="443" t="s">
        <v>71</v>
      </c>
      <c r="E490" s="651" t="s">
        <v>599</v>
      </c>
    </row>
    <row r="491" spans="1:5" ht="25.8" thickBot="1" x14ac:dyDescent="0.35">
      <c r="A491" s="656"/>
      <c r="B491" s="659"/>
      <c r="C491" s="444" t="s">
        <v>757</v>
      </c>
      <c r="D491" s="444" t="s">
        <v>598</v>
      </c>
      <c r="E491" s="653"/>
    </row>
    <row r="492" spans="1:5" x14ac:dyDescent="0.3">
      <c r="A492" s="654" t="s">
        <v>865</v>
      </c>
      <c r="B492" s="657" t="s">
        <v>114</v>
      </c>
      <c r="C492" s="651" t="s">
        <v>853</v>
      </c>
      <c r="D492" s="443" t="s">
        <v>71</v>
      </c>
      <c r="E492" s="651" t="s">
        <v>599</v>
      </c>
    </row>
    <row r="493" spans="1:5" ht="25.8" thickBot="1" x14ac:dyDescent="0.35">
      <c r="A493" s="656"/>
      <c r="B493" s="659"/>
      <c r="C493" s="653"/>
      <c r="D493" s="444" t="s">
        <v>598</v>
      </c>
      <c r="E493" s="653"/>
    </row>
    <row r="494" spans="1:5" x14ac:dyDescent="0.3">
      <c r="A494" s="654" t="s">
        <v>866</v>
      </c>
      <c r="B494" s="657" t="s">
        <v>75</v>
      </c>
      <c r="C494" s="428" t="s">
        <v>603</v>
      </c>
      <c r="D494" s="443" t="s">
        <v>71</v>
      </c>
      <c r="E494" s="651" t="s">
        <v>599</v>
      </c>
    </row>
    <row r="495" spans="1:5" ht="25.2" x14ac:dyDescent="0.3">
      <c r="A495" s="655"/>
      <c r="B495" s="658"/>
      <c r="C495" s="439" t="s">
        <v>604</v>
      </c>
      <c r="D495" s="428" t="s">
        <v>598</v>
      </c>
      <c r="E495" s="652"/>
    </row>
    <row r="496" spans="1:5" ht="15" thickBot="1" x14ac:dyDescent="0.35">
      <c r="A496" s="656"/>
      <c r="B496" s="659"/>
      <c r="C496" s="444" t="s">
        <v>605</v>
      </c>
      <c r="D496" s="434"/>
      <c r="E496" s="653"/>
    </row>
    <row r="497" spans="1:5" ht="25.2" x14ac:dyDescent="0.3">
      <c r="A497" s="645">
        <v>24</v>
      </c>
      <c r="B497" s="648" t="s">
        <v>867</v>
      </c>
      <c r="C497" s="428" t="s">
        <v>868</v>
      </c>
      <c r="D497" s="469" t="s">
        <v>872</v>
      </c>
      <c r="E497" s="651" t="s">
        <v>875</v>
      </c>
    </row>
    <row r="498" spans="1:5" ht="25.2" x14ac:dyDescent="0.3">
      <c r="A498" s="646"/>
      <c r="B498" s="649"/>
      <c r="C498" s="428" t="s">
        <v>869</v>
      </c>
      <c r="D498" s="469" t="s">
        <v>873</v>
      </c>
      <c r="E498" s="652"/>
    </row>
    <row r="499" spans="1:5" ht="25.2" x14ac:dyDescent="0.3">
      <c r="A499" s="646"/>
      <c r="B499" s="649"/>
      <c r="C499" s="437" t="s">
        <v>870</v>
      </c>
      <c r="D499" s="469" t="s">
        <v>874</v>
      </c>
      <c r="E499" s="652"/>
    </row>
    <row r="500" spans="1:5" ht="15" thickBot="1" x14ac:dyDescent="0.35">
      <c r="A500" s="647"/>
      <c r="B500" s="650"/>
      <c r="C500" s="463" t="s">
        <v>871</v>
      </c>
      <c r="D500" s="434"/>
      <c r="E500" s="653"/>
    </row>
    <row r="501" spans="1:5" ht="25.2" x14ac:dyDescent="0.3">
      <c r="A501" s="654" t="s">
        <v>876</v>
      </c>
      <c r="B501" s="657" t="s">
        <v>121</v>
      </c>
      <c r="C501" s="428" t="s">
        <v>877</v>
      </c>
      <c r="D501" s="443" t="s">
        <v>71</v>
      </c>
      <c r="E501" s="651" t="s">
        <v>599</v>
      </c>
    </row>
    <row r="502" spans="1:5" ht="25.8" thickBot="1" x14ac:dyDescent="0.35">
      <c r="A502" s="656"/>
      <c r="B502" s="659"/>
      <c r="C502" s="444" t="s">
        <v>878</v>
      </c>
      <c r="D502" s="444" t="s">
        <v>598</v>
      </c>
      <c r="E502" s="653"/>
    </row>
    <row r="503" spans="1:5" x14ac:dyDescent="0.3">
      <c r="A503" s="654" t="s">
        <v>879</v>
      </c>
      <c r="B503" s="657" t="s">
        <v>122</v>
      </c>
      <c r="C503" s="428" t="s">
        <v>880</v>
      </c>
      <c r="D503" s="443" t="s">
        <v>71</v>
      </c>
      <c r="E503" s="651" t="s">
        <v>599</v>
      </c>
    </row>
    <row r="504" spans="1:5" ht="25.8" thickBot="1" x14ac:dyDescent="0.35">
      <c r="A504" s="656"/>
      <c r="B504" s="659"/>
      <c r="C504" s="444" t="s">
        <v>881</v>
      </c>
      <c r="D504" s="444" t="s">
        <v>598</v>
      </c>
      <c r="E504" s="653"/>
    </row>
    <row r="505" spans="1:5" x14ac:dyDescent="0.3">
      <c r="A505" s="654" t="s">
        <v>882</v>
      </c>
      <c r="B505" s="657" t="s">
        <v>75</v>
      </c>
      <c r="C505" s="428" t="s">
        <v>603</v>
      </c>
      <c r="D505" s="443" t="s">
        <v>71</v>
      </c>
      <c r="E505" s="651" t="s">
        <v>599</v>
      </c>
    </row>
    <row r="506" spans="1:5" ht="25.2" x14ac:dyDescent="0.3">
      <c r="A506" s="655"/>
      <c r="B506" s="658"/>
      <c r="C506" s="439" t="s">
        <v>604</v>
      </c>
      <c r="D506" s="428" t="s">
        <v>598</v>
      </c>
      <c r="E506" s="652"/>
    </row>
    <row r="507" spans="1:5" ht="15" thickBot="1" x14ac:dyDescent="0.35">
      <c r="A507" s="656"/>
      <c r="B507" s="659"/>
      <c r="C507" s="444" t="s">
        <v>605</v>
      </c>
      <c r="D507" s="434"/>
      <c r="E507" s="653"/>
    </row>
    <row r="508" spans="1:5" ht="25.2" x14ac:dyDescent="0.3">
      <c r="A508" s="645">
        <v>25</v>
      </c>
      <c r="B508" s="648" t="s">
        <v>123</v>
      </c>
      <c r="C508" s="435" t="s">
        <v>883</v>
      </c>
      <c r="D508" s="439" t="s">
        <v>890</v>
      </c>
      <c r="E508" s="428" t="s">
        <v>892</v>
      </c>
    </row>
    <row r="509" spans="1:5" ht="37.799999999999997" x14ac:dyDescent="0.3">
      <c r="A509" s="646"/>
      <c r="B509" s="649"/>
      <c r="C509" s="435" t="s">
        <v>884</v>
      </c>
      <c r="D509" s="439" t="s">
        <v>891</v>
      </c>
      <c r="E509" s="428" t="s">
        <v>893</v>
      </c>
    </row>
    <row r="510" spans="1:5" ht="24" customHeight="1" x14ac:dyDescent="0.3">
      <c r="A510" s="646"/>
      <c r="B510" s="649"/>
      <c r="C510" s="437" t="s">
        <v>885</v>
      </c>
      <c r="D510" s="433"/>
      <c r="E510" s="433"/>
    </row>
    <row r="511" spans="1:5" ht="25.2" x14ac:dyDescent="0.3">
      <c r="A511" s="646"/>
      <c r="B511" s="649"/>
      <c r="C511" s="437" t="s">
        <v>886</v>
      </c>
      <c r="D511" s="433"/>
      <c r="E511" s="433"/>
    </row>
    <row r="512" spans="1:5" ht="25.2" x14ac:dyDescent="0.3">
      <c r="A512" s="646"/>
      <c r="B512" s="649"/>
      <c r="C512" s="437" t="s">
        <v>887</v>
      </c>
      <c r="D512" s="433"/>
      <c r="E512" s="433"/>
    </row>
    <row r="513" spans="1:5" x14ac:dyDescent="0.3">
      <c r="A513" s="646"/>
      <c r="B513" s="649"/>
      <c r="C513" s="437" t="s">
        <v>888</v>
      </c>
      <c r="D513" s="433"/>
      <c r="E513" s="433"/>
    </row>
    <row r="514" spans="1:5" ht="25.8" thickBot="1" x14ac:dyDescent="0.35">
      <c r="A514" s="647"/>
      <c r="B514" s="650"/>
      <c r="C514" s="444" t="s">
        <v>889</v>
      </c>
      <c r="D514" s="434"/>
      <c r="E514" s="434"/>
    </row>
    <row r="515" spans="1:5" x14ac:dyDescent="0.3">
      <c r="A515" s="667"/>
      <c r="B515" s="667"/>
      <c r="C515" s="432" t="s">
        <v>894</v>
      </c>
      <c r="D515" s="667"/>
      <c r="E515" s="667"/>
    </row>
    <row r="516" spans="1:5" ht="15" thickBot="1" x14ac:dyDescent="0.35">
      <c r="A516" s="663"/>
      <c r="B516" s="663"/>
      <c r="C516" s="438" t="s">
        <v>895</v>
      </c>
      <c r="D516" s="663"/>
      <c r="E516" s="663"/>
    </row>
    <row r="517" spans="1:5" x14ac:dyDescent="0.3">
      <c r="A517" s="654" t="s">
        <v>155</v>
      </c>
      <c r="B517" s="657" t="s">
        <v>125</v>
      </c>
      <c r="C517" s="428" t="s">
        <v>896</v>
      </c>
      <c r="D517" s="443" t="s">
        <v>71</v>
      </c>
      <c r="E517" s="651" t="s">
        <v>599</v>
      </c>
    </row>
    <row r="518" spans="1:5" ht="25.8" thickBot="1" x14ac:dyDescent="0.35">
      <c r="A518" s="656"/>
      <c r="B518" s="659"/>
      <c r="C518" s="444" t="s">
        <v>602</v>
      </c>
      <c r="D518" s="444" t="s">
        <v>598</v>
      </c>
      <c r="E518" s="653"/>
    </row>
    <row r="519" spans="1:5" ht="25.2" x14ac:dyDescent="0.3">
      <c r="A519" s="654" t="s">
        <v>157</v>
      </c>
      <c r="B519" s="657" t="s">
        <v>75</v>
      </c>
      <c r="C519" s="428" t="s">
        <v>812</v>
      </c>
      <c r="D519" s="443" t="s">
        <v>71</v>
      </c>
      <c r="E519" s="651" t="s">
        <v>599</v>
      </c>
    </row>
    <row r="520" spans="1:5" ht="25.8" thickBot="1" x14ac:dyDescent="0.35">
      <c r="A520" s="656"/>
      <c r="B520" s="659"/>
      <c r="C520" s="444" t="s">
        <v>605</v>
      </c>
      <c r="D520" s="444" t="s">
        <v>598</v>
      </c>
      <c r="E520" s="653"/>
    </row>
    <row r="521" spans="1:5" ht="25.2" x14ac:dyDescent="0.3">
      <c r="A521" s="645">
        <v>26</v>
      </c>
      <c r="B521" s="648" t="s">
        <v>127</v>
      </c>
      <c r="C521" s="435" t="s">
        <v>897</v>
      </c>
      <c r="D521" s="439" t="s">
        <v>905</v>
      </c>
      <c r="E521" s="651" t="s">
        <v>907</v>
      </c>
    </row>
    <row r="522" spans="1:5" ht="25.2" x14ac:dyDescent="0.3">
      <c r="A522" s="646"/>
      <c r="B522" s="649"/>
      <c r="C522" s="436" t="s">
        <v>898</v>
      </c>
      <c r="D522" s="439" t="s">
        <v>906</v>
      </c>
      <c r="E522" s="652"/>
    </row>
    <row r="523" spans="1:5" x14ac:dyDescent="0.3">
      <c r="A523" s="646"/>
      <c r="B523" s="649"/>
      <c r="C523" s="472" t="s">
        <v>899</v>
      </c>
      <c r="D523" s="433"/>
      <c r="E523" s="652"/>
    </row>
    <row r="524" spans="1:5" x14ac:dyDescent="0.3">
      <c r="A524" s="646"/>
      <c r="B524" s="649"/>
      <c r="C524" s="472" t="s">
        <v>900</v>
      </c>
      <c r="D524" s="433"/>
      <c r="E524" s="652"/>
    </row>
    <row r="525" spans="1:5" x14ac:dyDescent="0.3">
      <c r="A525" s="646"/>
      <c r="B525" s="649"/>
      <c r="C525" s="469" t="s">
        <v>901</v>
      </c>
      <c r="D525" s="433"/>
      <c r="E525" s="652"/>
    </row>
    <row r="526" spans="1:5" ht="25.2" x14ac:dyDescent="0.3">
      <c r="A526" s="646"/>
      <c r="B526" s="649"/>
      <c r="C526" s="472" t="s">
        <v>902</v>
      </c>
      <c r="D526" s="433"/>
      <c r="E526" s="652"/>
    </row>
    <row r="527" spans="1:5" x14ac:dyDescent="0.3">
      <c r="A527" s="646"/>
      <c r="B527" s="649"/>
      <c r="C527" s="472" t="s">
        <v>903</v>
      </c>
      <c r="D527" s="433"/>
      <c r="E527" s="652"/>
    </row>
    <row r="528" spans="1:5" ht="25.8" thickBot="1" x14ac:dyDescent="0.35">
      <c r="A528" s="647"/>
      <c r="B528" s="650"/>
      <c r="C528" s="473" t="s">
        <v>904</v>
      </c>
      <c r="D528" s="434"/>
      <c r="E528" s="653"/>
    </row>
    <row r="529" spans="1:5" ht="25.2" x14ac:dyDescent="0.3">
      <c r="A529" s="654" t="s">
        <v>908</v>
      </c>
      <c r="B529" s="657" t="s">
        <v>129</v>
      </c>
      <c r="C529" s="428" t="s">
        <v>909</v>
      </c>
      <c r="D529" s="443" t="s">
        <v>71</v>
      </c>
      <c r="E529" s="428" t="s">
        <v>758</v>
      </c>
    </row>
    <row r="530" spans="1:5" ht="25.8" thickBot="1" x14ac:dyDescent="0.35">
      <c r="A530" s="656"/>
      <c r="B530" s="659"/>
      <c r="C530" s="444" t="s">
        <v>602</v>
      </c>
      <c r="D530" s="444" t="s">
        <v>598</v>
      </c>
      <c r="E530" s="446" t="s">
        <v>759</v>
      </c>
    </row>
    <row r="531" spans="1:5" x14ac:dyDescent="0.3">
      <c r="A531" s="654" t="s">
        <v>910</v>
      </c>
      <c r="B531" s="657" t="s">
        <v>75</v>
      </c>
      <c r="C531" s="428" t="s">
        <v>603</v>
      </c>
      <c r="D531" s="443" t="s">
        <v>71</v>
      </c>
      <c r="E531" s="651" t="s">
        <v>599</v>
      </c>
    </row>
    <row r="532" spans="1:5" ht="25.2" x14ac:dyDescent="0.3">
      <c r="A532" s="655"/>
      <c r="B532" s="658"/>
      <c r="C532" s="439" t="s">
        <v>604</v>
      </c>
      <c r="D532" s="428" t="s">
        <v>598</v>
      </c>
      <c r="E532" s="652"/>
    </row>
    <row r="533" spans="1:5" ht="15" thickBot="1" x14ac:dyDescent="0.35">
      <c r="A533" s="656"/>
      <c r="B533" s="659"/>
      <c r="C533" s="444" t="s">
        <v>605</v>
      </c>
      <c r="D533" s="434"/>
      <c r="E533" s="653"/>
    </row>
    <row r="534" spans="1:5" ht="25.2" x14ac:dyDescent="0.3">
      <c r="A534" s="645">
        <v>27</v>
      </c>
      <c r="B534" s="648" t="s">
        <v>131</v>
      </c>
      <c r="C534" s="428" t="s">
        <v>911</v>
      </c>
      <c r="D534" s="439" t="s">
        <v>916</v>
      </c>
      <c r="E534" s="651" t="s">
        <v>919</v>
      </c>
    </row>
    <row r="535" spans="1:5" ht="25.2" x14ac:dyDescent="0.3">
      <c r="A535" s="646"/>
      <c r="B535" s="649"/>
      <c r="C535" s="428" t="s">
        <v>912</v>
      </c>
      <c r="D535" s="439" t="s">
        <v>917</v>
      </c>
      <c r="E535" s="652"/>
    </row>
    <row r="536" spans="1:5" x14ac:dyDescent="0.3">
      <c r="A536" s="646"/>
      <c r="B536" s="649"/>
      <c r="C536" s="437" t="s">
        <v>913</v>
      </c>
      <c r="D536" s="459" t="s">
        <v>918</v>
      </c>
      <c r="E536" s="652"/>
    </row>
    <row r="537" spans="1:5" x14ac:dyDescent="0.3">
      <c r="A537" s="646"/>
      <c r="B537" s="649"/>
      <c r="C537" s="437" t="s">
        <v>914</v>
      </c>
      <c r="D537" s="433"/>
      <c r="E537" s="652"/>
    </row>
    <row r="538" spans="1:5" ht="15" thickBot="1" x14ac:dyDescent="0.35">
      <c r="A538" s="647"/>
      <c r="B538" s="650"/>
      <c r="C538" s="463" t="s">
        <v>915</v>
      </c>
      <c r="D538" s="434"/>
      <c r="E538" s="653"/>
    </row>
    <row r="539" spans="1:5" ht="25.2" x14ac:dyDescent="0.3">
      <c r="A539" s="654" t="s">
        <v>160</v>
      </c>
      <c r="B539" s="657" t="s">
        <v>102</v>
      </c>
      <c r="C539" s="428" t="s">
        <v>920</v>
      </c>
      <c r="D539" s="443" t="s">
        <v>71</v>
      </c>
      <c r="E539" s="651" t="s">
        <v>599</v>
      </c>
    </row>
    <row r="540" spans="1:5" ht="25.8" thickBot="1" x14ac:dyDescent="0.35">
      <c r="A540" s="656"/>
      <c r="B540" s="659"/>
      <c r="C540" s="444" t="s">
        <v>789</v>
      </c>
      <c r="D540" s="444" t="s">
        <v>598</v>
      </c>
      <c r="E540" s="653"/>
    </row>
    <row r="541" spans="1:5" x14ac:dyDescent="0.3">
      <c r="A541" s="654" t="s">
        <v>161</v>
      </c>
      <c r="B541" s="657" t="s">
        <v>108</v>
      </c>
      <c r="C541" s="651" t="s">
        <v>810</v>
      </c>
      <c r="D541" s="443" t="s">
        <v>71</v>
      </c>
      <c r="E541" s="651" t="s">
        <v>599</v>
      </c>
    </row>
    <row r="542" spans="1:5" ht="25.8" thickBot="1" x14ac:dyDescent="0.35">
      <c r="A542" s="656"/>
      <c r="B542" s="659"/>
      <c r="C542" s="653"/>
      <c r="D542" s="444" t="s">
        <v>598</v>
      </c>
      <c r="E542" s="653"/>
    </row>
    <row r="543" spans="1:5" ht="42.6" customHeight="1" x14ac:dyDescent="0.3">
      <c r="A543" s="654" t="s">
        <v>162</v>
      </c>
      <c r="B543" s="657" t="s">
        <v>75</v>
      </c>
      <c r="C543" s="428" t="s">
        <v>603</v>
      </c>
      <c r="D543" s="443" t="s">
        <v>71</v>
      </c>
      <c r="E543" s="428" t="s">
        <v>854</v>
      </c>
    </row>
    <row r="544" spans="1:5" ht="37.200000000000003" customHeight="1" thickBot="1" x14ac:dyDescent="0.35">
      <c r="A544" s="656"/>
      <c r="B544" s="659"/>
      <c r="C544" s="446" t="s">
        <v>604</v>
      </c>
      <c r="D544" s="444" t="s">
        <v>598</v>
      </c>
      <c r="E544" s="446" t="s">
        <v>855</v>
      </c>
    </row>
    <row r="545" spans="1:5" ht="25.2" x14ac:dyDescent="0.3">
      <c r="A545" s="645">
        <v>28</v>
      </c>
      <c r="B545" s="648" t="s">
        <v>135</v>
      </c>
      <c r="C545" s="428" t="s">
        <v>923</v>
      </c>
      <c r="D545" s="459" t="s">
        <v>931</v>
      </c>
      <c r="E545" s="428" t="s">
        <v>935</v>
      </c>
    </row>
    <row r="546" spans="1:5" ht="25.2" x14ac:dyDescent="0.3">
      <c r="A546" s="646"/>
      <c r="B546" s="649"/>
      <c r="C546" s="428" t="s">
        <v>924</v>
      </c>
      <c r="D546" s="439" t="s">
        <v>932</v>
      </c>
      <c r="E546" s="428" t="s">
        <v>697</v>
      </c>
    </row>
    <row r="547" spans="1:5" ht="37.799999999999997" x14ac:dyDescent="0.3">
      <c r="A547" s="646"/>
      <c r="B547" s="649"/>
      <c r="C547" s="428" t="s">
        <v>925</v>
      </c>
      <c r="D547" s="459" t="s">
        <v>933</v>
      </c>
      <c r="E547" s="428" t="s">
        <v>936</v>
      </c>
    </row>
    <row r="548" spans="1:5" ht="50.4" x14ac:dyDescent="0.3">
      <c r="A548" s="646"/>
      <c r="B548" s="649"/>
      <c r="C548" s="439" t="s">
        <v>926</v>
      </c>
      <c r="D548" s="439" t="s">
        <v>934</v>
      </c>
      <c r="E548" s="428" t="s">
        <v>937</v>
      </c>
    </row>
    <row r="549" spans="1:5" ht="63" x14ac:dyDescent="0.3">
      <c r="A549" s="646"/>
      <c r="B549" s="649"/>
      <c r="C549" s="437" t="s">
        <v>927</v>
      </c>
      <c r="D549" s="433"/>
      <c r="E549" s="428" t="s">
        <v>938</v>
      </c>
    </row>
    <row r="550" spans="1:5" x14ac:dyDescent="0.3">
      <c r="A550" s="646"/>
      <c r="B550" s="649"/>
      <c r="C550" s="437" t="s">
        <v>928</v>
      </c>
      <c r="D550" s="433"/>
      <c r="E550" s="439"/>
    </row>
    <row r="551" spans="1:5" x14ac:dyDescent="0.3">
      <c r="A551" s="646"/>
      <c r="B551" s="649"/>
      <c r="C551" s="437" t="s">
        <v>929</v>
      </c>
      <c r="D551" s="433"/>
      <c r="E551" s="433"/>
    </row>
    <row r="552" spans="1:5" x14ac:dyDescent="0.3">
      <c r="A552" s="646"/>
      <c r="B552" s="649"/>
      <c r="C552" s="437" t="s">
        <v>930</v>
      </c>
      <c r="D552" s="433"/>
      <c r="E552" s="433"/>
    </row>
    <row r="553" spans="1:5" x14ac:dyDescent="0.3">
      <c r="A553" s="646"/>
      <c r="B553" s="649"/>
      <c r="C553" s="453"/>
      <c r="D553" s="433"/>
      <c r="E553" s="433"/>
    </row>
    <row r="554" spans="1:5" ht="25.2" x14ac:dyDescent="0.3">
      <c r="A554" s="646"/>
      <c r="B554" s="649"/>
      <c r="C554" s="432" t="s">
        <v>136</v>
      </c>
      <c r="D554" s="433"/>
      <c r="E554" s="433"/>
    </row>
    <row r="555" spans="1:5" ht="13.2" customHeight="1" x14ac:dyDescent="0.3">
      <c r="A555" s="646"/>
      <c r="B555" s="649"/>
      <c r="C555" s="432"/>
      <c r="D555" s="433"/>
      <c r="E555" s="433"/>
    </row>
    <row r="556" spans="1:5" hidden="1" x14ac:dyDescent="0.3">
      <c r="A556" s="646"/>
      <c r="B556" s="649"/>
      <c r="C556" s="432"/>
      <c r="D556" s="433"/>
      <c r="E556" s="433"/>
    </row>
    <row r="557" spans="1:5" hidden="1" x14ac:dyDescent="0.3">
      <c r="A557" s="646"/>
      <c r="B557" s="649"/>
      <c r="C557" s="432"/>
      <c r="D557" s="433"/>
      <c r="E557" s="433"/>
    </row>
    <row r="558" spans="1:5" ht="5.4" hidden="1" customHeight="1" x14ac:dyDescent="0.3">
      <c r="A558" s="646"/>
      <c r="B558" s="649"/>
      <c r="C558" s="432"/>
      <c r="D558" s="433"/>
      <c r="E558" s="433"/>
    </row>
    <row r="559" spans="1:5" ht="0.6" hidden="1" customHeight="1" x14ac:dyDescent="0.3">
      <c r="A559" s="646"/>
      <c r="B559" s="649"/>
      <c r="C559" s="432"/>
      <c r="D559" s="433"/>
      <c r="E559" s="433"/>
    </row>
    <row r="560" spans="1:5" hidden="1" x14ac:dyDescent="0.3">
      <c r="A560" s="646"/>
      <c r="B560" s="649"/>
      <c r="C560" s="432"/>
      <c r="D560" s="433"/>
      <c r="E560" s="433"/>
    </row>
    <row r="561" spans="1:5" hidden="1" x14ac:dyDescent="0.3">
      <c r="A561" s="646"/>
      <c r="B561" s="649"/>
      <c r="C561" s="432"/>
      <c r="D561" s="433"/>
      <c r="E561" s="433"/>
    </row>
    <row r="562" spans="1:5" hidden="1" x14ac:dyDescent="0.3">
      <c r="A562" s="646"/>
      <c r="B562" s="649"/>
      <c r="C562" s="432"/>
      <c r="D562" s="433"/>
      <c r="E562" s="433"/>
    </row>
    <row r="563" spans="1:5" hidden="1" x14ac:dyDescent="0.3">
      <c r="A563" s="646"/>
      <c r="B563" s="649"/>
      <c r="C563" s="432"/>
      <c r="D563" s="433"/>
      <c r="E563" s="433"/>
    </row>
    <row r="564" spans="1:5" hidden="1" x14ac:dyDescent="0.3">
      <c r="A564" s="646"/>
      <c r="B564" s="649"/>
      <c r="C564" s="432"/>
      <c r="D564" s="433"/>
      <c r="E564" s="433"/>
    </row>
    <row r="565" spans="1:5" hidden="1" x14ac:dyDescent="0.3">
      <c r="A565" s="646"/>
      <c r="B565" s="649"/>
      <c r="C565" s="432"/>
      <c r="D565" s="433"/>
      <c r="E565" s="433"/>
    </row>
    <row r="566" spans="1:5" hidden="1" x14ac:dyDescent="0.3">
      <c r="A566" s="646"/>
      <c r="B566" s="649"/>
      <c r="C566" s="432"/>
      <c r="D566" s="433"/>
      <c r="E566" s="433"/>
    </row>
    <row r="567" spans="1:5" hidden="1" x14ac:dyDescent="0.3">
      <c r="A567" s="646"/>
      <c r="B567" s="649"/>
      <c r="C567" s="432"/>
      <c r="D567" s="433"/>
      <c r="E567" s="433"/>
    </row>
    <row r="568" spans="1:5" hidden="1" x14ac:dyDescent="0.3">
      <c r="A568" s="646"/>
      <c r="B568" s="649"/>
      <c r="C568" s="432"/>
      <c r="D568" s="433"/>
      <c r="E568" s="433"/>
    </row>
    <row r="569" spans="1:5" hidden="1" x14ac:dyDescent="0.3">
      <c r="A569" s="646"/>
      <c r="B569" s="649"/>
      <c r="C569" s="432"/>
      <c r="D569" s="433"/>
      <c r="E569" s="433"/>
    </row>
    <row r="570" spans="1:5" hidden="1" x14ac:dyDescent="0.3">
      <c r="A570" s="646"/>
      <c r="B570" s="649"/>
      <c r="C570" s="432"/>
      <c r="D570" s="433"/>
      <c r="E570" s="433"/>
    </row>
    <row r="571" spans="1:5" hidden="1" x14ac:dyDescent="0.3">
      <c r="A571" s="646"/>
      <c r="B571" s="649"/>
      <c r="C571" s="432"/>
      <c r="D571" s="433"/>
      <c r="E571" s="433"/>
    </row>
    <row r="572" spans="1:5" ht="15" thickBot="1" x14ac:dyDescent="0.35">
      <c r="A572" s="647"/>
      <c r="B572" s="650"/>
      <c r="C572" s="438"/>
      <c r="D572" s="434"/>
      <c r="E572" s="434"/>
    </row>
    <row r="573" spans="1:5" x14ac:dyDescent="0.3">
      <c r="A573" s="654" t="s">
        <v>164</v>
      </c>
      <c r="B573" s="657" t="s">
        <v>138</v>
      </c>
      <c r="C573" s="428" t="s">
        <v>939</v>
      </c>
      <c r="D573" s="443" t="s">
        <v>71</v>
      </c>
      <c r="E573" s="651" t="s">
        <v>599</v>
      </c>
    </row>
    <row r="574" spans="1:5" ht="40.799999999999997" customHeight="1" thickBot="1" x14ac:dyDescent="0.35">
      <c r="A574" s="656"/>
      <c r="B574" s="659"/>
      <c r="C574" s="444" t="s">
        <v>602</v>
      </c>
      <c r="D574" s="444" t="s">
        <v>598</v>
      </c>
      <c r="E574" s="653"/>
    </row>
    <row r="575" spans="1:5" ht="37.799999999999997" x14ac:dyDescent="0.3">
      <c r="A575" s="654" t="s">
        <v>166</v>
      </c>
      <c r="B575" s="657" t="s">
        <v>75</v>
      </c>
      <c r="C575" s="428" t="s">
        <v>603</v>
      </c>
      <c r="D575" s="443" t="s">
        <v>71</v>
      </c>
      <c r="E575" s="428" t="s">
        <v>715</v>
      </c>
    </row>
    <row r="576" spans="1:5" ht="25.2" x14ac:dyDescent="0.3">
      <c r="A576" s="655"/>
      <c r="B576" s="658"/>
      <c r="C576" s="439" t="s">
        <v>604</v>
      </c>
      <c r="D576" s="428" t="s">
        <v>598</v>
      </c>
      <c r="E576" s="439" t="s">
        <v>716</v>
      </c>
    </row>
    <row r="577" spans="1:5" x14ac:dyDescent="0.3">
      <c r="A577" s="655"/>
      <c r="B577" s="658"/>
      <c r="C577" s="428" t="s">
        <v>605</v>
      </c>
      <c r="D577" s="433"/>
      <c r="E577" s="433"/>
    </row>
    <row r="578" spans="1:5" x14ac:dyDescent="0.3">
      <c r="A578" s="655"/>
      <c r="B578" s="658"/>
      <c r="C578" s="439"/>
      <c r="D578" s="433"/>
      <c r="E578" s="433"/>
    </row>
    <row r="579" spans="1:5" ht="5.4" customHeight="1" x14ac:dyDescent="0.3">
      <c r="A579" s="655"/>
      <c r="B579" s="658"/>
      <c r="C579" s="439"/>
      <c r="D579" s="433"/>
      <c r="E579" s="433"/>
    </row>
    <row r="580" spans="1:5" hidden="1" x14ac:dyDescent="0.3">
      <c r="A580" s="655"/>
      <c r="B580" s="658"/>
      <c r="C580" s="439"/>
      <c r="D580" s="433"/>
      <c r="E580" s="433"/>
    </row>
    <row r="581" spans="1:5" ht="6" customHeight="1" x14ac:dyDescent="0.3">
      <c r="A581" s="655"/>
      <c r="B581" s="658"/>
      <c r="C581" s="439"/>
      <c r="D581" s="433"/>
      <c r="E581" s="433"/>
    </row>
    <row r="582" spans="1:5" ht="6.6" hidden="1" customHeight="1" x14ac:dyDescent="0.3">
      <c r="A582" s="655"/>
      <c r="B582" s="658"/>
      <c r="C582" s="439"/>
      <c r="D582" s="433"/>
      <c r="E582" s="433"/>
    </row>
    <row r="583" spans="1:5" hidden="1" x14ac:dyDescent="0.3">
      <c r="A583" s="655"/>
      <c r="B583" s="658"/>
      <c r="C583" s="439"/>
      <c r="D583" s="433"/>
      <c r="E583" s="433"/>
    </row>
    <row r="584" spans="1:5" hidden="1" x14ac:dyDescent="0.3">
      <c r="A584" s="655"/>
      <c r="B584" s="658"/>
      <c r="C584" s="439"/>
      <c r="D584" s="433"/>
      <c r="E584" s="433"/>
    </row>
    <row r="585" spans="1:5" ht="2.4" hidden="1" customHeight="1" x14ac:dyDescent="0.3">
      <c r="A585" s="655"/>
      <c r="B585" s="658"/>
      <c r="C585" s="439"/>
      <c r="D585" s="433"/>
      <c r="E585" s="433"/>
    </row>
    <row r="586" spans="1:5" hidden="1" x14ac:dyDescent="0.3">
      <c r="A586" s="655"/>
      <c r="B586" s="658"/>
      <c r="C586" s="439"/>
      <c r="D586" s="433"/>
      <c r="E586" s="433"/>
    </row>
    <row r="587" spans="1:5" hidden="1" x14ac:dyDescent="0.3">
      <c r="A587" s="655"/>
      <c r="B587" s="658"/>
      <c r="C587" s="439"/>
      <c r="D587" s="433"/>
      <c r="E587" s="433"/>
    </row>
    <row r="588" spans="1:5" hidden="1" x14ac:dyDescent="0.3">
      <c r="A588" s="655"/>
      <c r="B588" s="658"/>
      <c r="C588" s="439"/>
      <c r="D588" s="433"/>
      <c r="E588" s="433"/>
    </row>
    <row r="589" spans="1:5" ht="9" hidden="1" customHeight="1" x14ac:dyDescent="0.3">
      <c r="A589" s="655"/>
      <c r="B589" s="658"/>
      <c r="C589" s="439"/>
      <c r="D589" s="433"/>
      <c r="E589" s="433"/>
    </row>
    <row r="590" spans="1:5" hidden="1" x14ac:dyDescent="0.3">
      <c r="A590" s="655"/>
      <c r="B590" s="658"/>
      <c r="C590" s="439"/>
      <c r="D590" s="433"/>
      <c r="E590" s="433"/>
    </row>
    <row r="591" spans="1:5" hidden="1" x14ac:dyDescent="0.3">
      <c r="A591" s="655"/>
      <c r="B591" s="658"/>
      <c r="C591" s="439"/>
      <c r="D591" s="433"/>
      <c r="E591" s="433"/>
    </row>
    <row r="592" spans="1:5" ht="2.4" hidden="1" customHeight="1" x14ac:dyDescent="0.3">
      <c r="A592" s="655"/>
      <c r="B592" s="658"/>
      <c r="C592" s="439"/>
      <c r="D592" s="433"/>
      <c r="E592" s="433"/>
    </row>
    <row r="593" spans="1:5" ht="5.4" hidden="1" customHeight="1" x14ac:dyDescent="0.3">
      <c r="A593" s="655"/>
      <c r="B593" s="658"/>
      <c r="C593" s="439"/>
      <c r="D593" s="433"/>
      <c r="E593" s="433"/>
    </row>
    <row r="594" spans="1:5" hidden="1" x14ac:dyDescent="0.3">
      <c r="A594" s="655"/>
      <c r="B594" s="658"/>
      <c r="C594" s="439"/>
      <c r="D594" s="433"/>
      <c r="E594" s="433"/>
    </row>
    <row r="595" spans="1:5" hidden="1" x14ac:dyDescent="0.3">
      <c r="A595" s="655"/>
      <c r="B595" s="658"/>
      <c r="C595" s="439"/>
      <c r="D595" s="433"/>
      <c r="E595" s="433"/>
    </row>
    <row r="596" spans="1:5" hidden="1" x14ac:dyDescent="0.3">
      <c r="A596" s="655"/>
      <c r="B596" s="658"/>
      <c r="C596" s="439"/>
      <c r="D596" s="433"/>
      <c r="E596" s="433"/>
    </row>
    <row r="597" spans="1:5" hidden="1" x14ac:dyDescent="0.3">
      <c r="A597" s="655"/>
      <c r="B597" s="658"/>
      <c r="C597" s="439"/>
      <c r="D597" s="433"/>
      <c r="E597" s="433"/>
    </row>
    <row r="598" spans="1:5" hidden="1" x14ac:dyDescent="0.3">
      <c r="A598" s="655"/>
      <c r="B598" s="658"/>
      <c r="C598" s="439"/>
      <c r="D598" s="433"/>
      <c r="E598" s="433"/>
    </row>
    <row r="599" spans="1:5" ht="9.6" hidden="1" customHeight="1" x14ac:dyDescent="0.3">
      <c r="A599" s="655"/>
      <c r="B599" s="658"/>
      <c r="C599" s="439"/>
      <c r="D599" s="433"/>
      <c r="E599" s="433"/>
    </row>
    <row r="600" spans="1:5" hidden="1" x14ac:dyDescent="0.3">
      <c r="A600" s="655"/>
      <c r="B600" s="658"/>
      <c r="C600" s="439"/>
      <c r="D600" s="433"/>
      <c r="E600" s="433"/>
    </row>
    <row r="601" spans="1:5" hidden="1" x14ac:dyDescent="0.3">
      <c r="A601" s="655"/>
      <c r="B601" s="658"/>
      <c r="C601" s="439"/>
      <c r="D601" s="433"/>
      <c r="E601" s="433"/>
    </row>
    <row r="602" spans="1:5" hidden="1" x14ac:dyDescent="0.3">
      <c r="A602" s="655"/>
      <c r="B602" s="658"/>
      <c r="C602" s="439"/>
      <c r="D602" s="433"/>
      <c r="E602" s="433"/>
    </row>
    <row r="603" spans="1:5" ht="3" hidden="1" customHeight="1" x14ac:dyDescent="0.3">
      <c r="A603" s="655"/>
      <c r="B603" s="658"/>
      <c r="C603" s="439"/>
      <c r="D603" s="433"/>
      <c r="E603" s="433"/>
    </row>
    <row r="604" spans="1:5" hidden="1" x14ac:dyDescent="0.3">
      <c r="A604" s="655"/>
      <c r="B604" s="658"/>
      <c r="C604" s="439"/>
      <c r="D604" s="433"/>
      <c r="E604" s="433"/>
    </row>
    <row r="605" spans="1:5" ht="15" thickBot="1" x14ac:dyDescent="0.35">
      <c r="A605" s="656"/>
      <c r="B605" s="659"/>
      <c r="C605" s="446"/>
      <c r="D605" s="434"/>
      <c r="E605" s="434"/>
    </row>
    <row r="606" spans="1:5" ht="37.799999999999997" x14ac:dyDescent="0.3">
      <c r="A606" s="645">
        <v>29</v>
      </c>
      <c r="B606" s="648" t="s">
        <v>140</v>
      </c>
      <c r="C606" s="428" t="s">
        <v>940</v>
      </c>
      <c r="D606" s="439" t="s">
        <v>948</v>
      </c>
      <c r="E606" s="428" t="s">
        <v>950</v>
      </c>
    </row>
    <row r="607" spans="1:5" ht="37.799999999999997" x14ac:dyDescent="0.3">
      <c r="A607" s="646"/>
      <c r="B607" s="649"/>
      <c r="C607" s="437" t="s">
        <v>941</v>
      </c>
      <c r="D607" s="439" t="s">
        <v>949</v>
      </c>
      <c r="E607" s="428" t="s">
        <v>951</v>
      </c>
    </row>
    <row r="608" spans="1:5" x14ac:dyDescent="0.3">
      <c r="A608" s="646"/>
      <c r="B608" s="649"/>
      <c r="C608" s="437" t="s">
        <v>942</v>
      </c>
      <c r="D608" s="433"/>
      <c r="E608" s="433"/>
    </row>
    <row r="609" spans="1:5" x14ac:dyDescent="0.3">
      <c r="A609" s="646"/>
      <c r="B609" s="649"/>
      <c r="C609" s="437" t="s">
        <v>943</v>
      </c>
      <c r="D609" s="433"/>
      <c r="E609" s="433"/>
    </row>
    <row r="610" spans="1:5" x14ac:dyDescent="0.3">
      <c r="A610" s="646"/>
      <c r="B610" s="649"/>
      <c r="C610" s="437" t="s">
        <v>944</v>
      </c>
      <c r="D610" s="433"/>
      <c r="E610" s="433"/>
    </row>
    <row r="611" spans="1:5" x14ac:dyDescent="0.3">
      <c r="A611" s="646"/>
      <c r="B611" s="649"/>
      <c r="C611" s="437" t="s">
        <v>945</v>
      </c>
      <c r="D611" s="433"/>
      <c r="E611" s="433"/>
    </row>
    <row r="612" spans="1:5" ht="37.799999999999997" x14ac:dyDescent="0.3">
      <c r="A612" s="646"/>
      <c r="B612" s="649"/>
      <c r="C612" s="428" t="s">
        <v>946</v>
      </c>
      <c r="D612" s="433"/>
      <c r="E612" s="433"/>
    </row>
    <row r="613" spans="1:5" ht="25.8" thickBot="1" x14ac:dyDescent="0.35">
      <c r="A613" s="647"/>
      <c r="B613" s="650"/>
      <c r="C613" s="444" t="s">
        <v>947</v>
      </c>
      <c r="D613" s="434"/>
      <c r="E613" s="434"/>
    </row>
    <row r="614" spans="1:5" ht="25.2" x14ac:dyDescent="0.3">
      <c r="A614" s="654" t="s">
        <v>167</v>
      </c>
      <c r="B614" s="657" t="s">
        <v>141</v>
      </c>
      <c r="C614" s="428" t="s">
        <v>952</v>
      </c>
      <c r="D614" s="443" t="s">
        <v>71</v>
      </c>
      <c r="E614" s="651" t="s">
        <v>599</v>
      </c>
    </row>
    <row r="615" spans="1:5" ht="25.8" thickBot="1" x14ac:dyDescent="0.35">
      <c r="A615" s="656"/>
      <c r="B615" s="659"/>
      <c r="C615" s="444" t="s">
        <v>953</v>
      </c>
      <c r="D615" s="444" t="s">
        <v>598</v>
      </c>
      <c r="E615" s="653"/>
    </row>
    <row r="616" spans="1:5" x14ac:dyDescent="0.3">
      <c r="A616" s="654" t="s">
        <v>168</v>
      </c>
      <c r="B616" s="657" t="s">
        <v>75</v>
      </c>
      <c r="C616" s="428" t="s">
        <v>603</v>
      </c>
      <c r="D616" s="443" t="s">
        <v>71</v>
      </c>
      <c r="E616" s="651" t="s">
        <v>599</v>
      </c>
    </row>
    <row r="617" spans="1:5" ht="25.2" x14ac:dyDescent="0.3">
      <c r="A617" s="655"/>
      <c r="B617" s="658"/>
      <c r="C617" s="439" t="s">
        <v>604</v>
      </c>
      <c r="D617" s="428" t="s">
        <v>598</v>
      </c>
      <c r="E617" s="652"/>
    </row>
    <row r="618" spans="1:5" ht="15" thickBot="1" x14ac:dyDescent="0.35">
      <c r="A618" s="656"/>
      <c r="B618" s="659"/>
      <c r="C618" s="444" t="s">
        <v>605</v>
      </c>
      <c r="D618" s="434"/>
      <c r="E618" s="653"/>
    </row>
    <row r="619" spans="1:5" x14ac:dyDescent="0.3">
      <c r="A619" s="645">
        <v>30</v>
      </c>
      <c r="B619" s="648" t="s">
        <v>142</v>
      </c>
      <c r="C619" s="428" t="s">
        <v>954</v>
      </c>
      <c r="D619" s="668" t="s">
        <v>143</v>
      </c>
      <c r="E619" s="651" t="s">
        <v>958</v>
      </c>
    </row>
    <row r="620" spans="1:5" x14ac:dyDescent="0.3">
      <c r="A620" s="646"/>
      <c r="B620" s="649"/>
      <c r="C620" s="439" t="s">
        <v>955</v>
      </c>
      <c r="D620" s="669"/>
      <c r="E620" s="652"/>
    </row>
    <row r="621" spans="1:5" ht="25.2" x14ac:dyDescent="0.3">
      <c r="A621" s="646"/>
      <c r="B621" s="649"/>
      <c r="C621" s="428" t="s">
        <v>956</v>
      </c>
      <c r="D621" s="669"/>
      <c r="E621" s="652"/>
    </row>
    <row r="622" spans="1:5" x14ac:dyDescent="0.3">
      <c r="A622" s="646"/>
      <c r="B622" s="649"/>
      <c r="C622" s="439" t="s">
        <v>957</v>
      </c>
      <c r="D622" s="669"/>
      <c r="E622" s="652"/>
    </row>
    <row r="623" spans="1:5" ht="25.2" x14ac:dyDescent="0.3">
      <c r="A623" s="662"/>
      <c r="B623" s="662"/>
      <c r="C623" s="437" t="s">
        <v>959</v>
      </c>
      <c r="D623" s="439" t="s">
        <v>964</v>
      </c>
      <c r="E623" s="662"/>
    </row>
    <row r="624" spans="1:5" ht="25.2" x14ac:dyDescent="0.3">
      <c r="A624" s="662"/>
      <c r="B624" s="662"/>
      <c r="C624" s="437" t="s">
        <v>960</v>
      </c>
      <c r="D624" s="459" t="s">
        <v>965</v>
      </c>
      <c r="E624" s="662"/>
    </row>
    <row r="625" spans="1:5" ht="25.2" x14ac:dyDescent="0.3">
      <c r="A625" s="662"/>
      <c r="B625" s="662"/>
      <c r="C625" s="474" t="s">
        <v>961</v>
      </c>
      <c r="D625" s="433"/>
      <c r="E625" s="662"/>
    </row>
    <row r="626" spans="1:5" ht="25.2" x14ac:dyDescent="0.3">
      <c r="A626" s="662"/>
      <c r="B626" s="662"/>
      <c r="C626" s="474" t="s">
        <v>962</v>
      </c>
      <c r="D626" s="433"/>
      <c r="E626" s="662"/>
    </row>
    <row r="627" spans="1:5" ht="25.8" thickBot="1" x14ac:dyDescent="0.35">
      <c r="A627" s="663"/>
      <c r="B627" s="663"/>
      <c r="C627" s="444" t="s">
        <v>963</v>
      </c>
      <c r="D627" s="434"/>
      <c r="E627" s="663"/>
    </row>
    <row r="628" spans="1:5" ht="25.2" x14ac:dyDescent="0.3">
      <c r="A628" s="654" t="s">
        <v>170</v>
      </c>
      <c r="B628" s="674" t="s">
        <v>145</v>
      </c>
      <c r="C628" s="428" t="s">
        <v>966</v>
      </c>
      <c r="D628" s="443" t="s">
        <v>71</v>
      </c>
      <c r="E628" s="651" t="s">
        <v>599</v>
      </c>
    </row>
    <row r="629" spans="1:5" ht="25.8" thickBot="1" x14ac:dyDescent="0.35">
      <c r="A629" s="656"/>
      <c r="B629" s="675"/>
      <c r="C629" s="444" t="s">
        <v>953</v>
      </c>
      <c r="D629" s="444" t="s">
        <v>598</v>
      </c>
      <c r="E629" s="653"/>
    </row>
    <row r="630" spans="1:5" x14ac:dyDescent="0.3">
      <c r="A630" s="654" t="s">
        <v>172</v>
      </c>
      <c r="B630" s="657" t="s">
        <v>147</v>
      </c>
      <c r="C630" s="428" t="s">
        <v>967</v>
      </c>
      <c r="D630" s="443" t="s">
        <v>71</v>
      </c>
      <c r="E630" s="651" t="s">
        <v>599</v>
      </c>
    </row>
    <row r="631" spans="1:5" ht="40.200000000000003" customHeight="1" thickBot="1" x14ac:dyDescent="0.35">
      <c r="A631" s="656"/>
      <c r="B631" s="659"/>
      <c r="C631" s="444" t="s">
        <v>968</v>
      </c>
      <c r="D631" s="444" t="s">
        <v>598</v>
      </c>
      <c r="E631" s="653"/>
    </row>
    <row r="632" spans="1:5" x14ac:dyDescent="0.3">
      <c r="A632" s="654" t="s">
        <v>969</v>
      </c>
      <c r="B632" s="657" t="s">
        <v>75</v>
      </c>
      <c r="C632" s="428" t="s">
        <v>603</v>
      </c>
      <c r="D632" s="443" t="s">
        <v>71</v>
      </c>
      <c r="E632" s="651" t="s">
        <v>599</v>
      </c>
    </row>
    <row r="633" spans="1:5" ht="25.2" x14ac:dyDescent="0.3">
      <c r="A633" s="655"/>
      <c r="B633" s="658"/>
      <c r="C633" s="439" t="s">
        <v>604</v>
      </c>
      <c r="D633" s="428" t="s">
        <v>598</v>
      </c>
      <c r="E633" s="652"/>
    </row>
    <row r="634" spans="1:5" x14ac:dyDescent="0.3">
      <c r="A634" s="655"/>
      <c r="B634" s="658"/>
      <c r="C634" s="428" t="s">
        <v>605</v>
      </c>
      <c r="D634" s="433"/>
      <c r="E634" s="652"/>
    </row>
    <row r="635" spans="1:5" x14ac:dyDescent="0.3">
      <c r="A635" s="655"/>
      <c r="B635" s="658"/>
      <c r="C635" s="439"/>
      <c r="D635" s="433"/>
      <c r="E635" s="652"/>
    </row>
    <row r="636" spans="1:5" x14ac:dyDescent="0.3">
      <c r="A636" s="655"/>
      <c r="B636" s="658"/>
      <c r="C636" s="439"/>
      <c r="D636" s="433"/>
      <c r="E636" s="652"/>
    </row>
    <row r="637" spans="1:5" x14ac:dyDescent="0.3">
      <c r="A637" s="655"/>
      <c r="B637" s="658"/>
      <c r="C637" s="439"/>
      <c r="D637" s="433"/>
      <c r="E637" s="652"/>
    </row>
    <row r="638" spans="1:5" x14ac:dyDescent="0.3">
      <c r="A638" s="655"/>
      <c r="B638" s="658"/>
      <c r="C638" s="439"/>
      <c r="D638" s="433"/>
      <c r="E638" s="652"/>
    </row>
    <row r="639" spans="1:5" x14ac:dyDescent="0.3">
      <c r="A639" s="655"/>
      <c r="B639" s="658"/>
      <c r="C639" s="439"/>
      <c r="D639" s="433"/>
      <c r="E639" s="652"/>
    </row>
    <row r="640" spans="1:5" ht="15" thickBot="1" x14ac:dyDescent="0.35">
      <c r="A640" s="656"/>
      <c r="B640" s="659"/>
      <c r="C640" s="451"/>
      <c r="D640" s="434"/>
      <c r="E640" s="653"/>
    </row>
    <row r="641" spans="1:5" ht="37.799999999999997" x14ac:dyDescent="0.3">
      <c r="A641" s="645">
        <v>31</v>
      </c>
      <c r="B641" s="648" t="s">
        <v>149</v>
      </c>
      <c r="C641" s="428" t="s">
        <v>970</v>
      </c>
      <c r="D641" s="439" t="s">
        <v>978</v>
      </c>
      <c r="E641" s="651" t="s">
        <v>1581</v>
      </c>
    </row>
    <row r="642" spans="1:5" ht="25.2" x14ac:dyDescent="0.3">
      <c r="A642" s="646"/>
      <c r="B642" s="649"/>
      <c r="C642" s="435" t="s">
        <v>971</v>
      </c>
      <c r="D642" s="459" t="s">
        <v>979</v>
      </c>
      <c r="E642" s="652"/>
    </row>
    <row r="643" spans="1:5" ht="25.2" x14ac:dyDescent="0.3">
      <c r="A643" s="646"/>
      <c r="B643" s="649"/>
      <c r="C643" s="435" t="s">
        <v>972</v>
      </c>
      <c r="D643" s="439" t="s">
        <v>980</v>
      </c>
      <c r="E643" s="652"/>
    </row>
    <row r="644" spans="1:5" ht="25.2" x14ac:dyDescent="0.3">
      <c r="A644" s="646"/>
      <c r="B644" s="649"/>
      <c r="C644" s="437" t="s">
        <v>973</v>
      </c>
      <c r="D644" s="433"/>
      <c r="E644" s="652"/>
    </row>
    <row r="645" spans="1:5" ht="25.2" x14ac:dyDescent="0.3">
      <c r="A645" s="646"/>
      <c r="B645" s="649"/>
      <c r="C645" s="474" t="s">
        <v>974</v>
      </c>
      <c r="D645" s="433"/>
      <c r="E645" s="652"/>
    </row>
    <row r="646" spans="1:5" x14ac:dyDescent="0.3">
      <c r="A646" s="646"/>
      <c r="B646" s="649"/>
      <c r="C646" s="437" t="s">
        <v>975</v>
      </c>
      <c r="D646" s="433"/>
      <c r="E646" s="652"/>
    </row>
    <row r="647" spans="1:5" x14ac:dyDescent="0.3">
      <c r="A647" s="646"/>
      <c r="B647" s="649"/>
      <c r="C647" s="475" t="s">
        <v>976</v>
      </c>
      <c r="D647" s="433"/>
      <c r="E647" s="652"/>
    </row>
    <row r="648" spans="1:5" ht="25.8" thickBot="1" x14ac:dyDescent="0.35">
      <c r="A648" s="647"/>
      <c r="B648" s="650"/>
      <c r="C648" s="444" t="s">
        <v>977</v>
      </c>
      <c r="D648" s="434"/>
      <c r="E648" s="653"/>
    </row>
    <row r="649" spans="1:5" ht="25.2" x14ac:dyDescent="0.3">
      <c r="A649" s="654" t="s">
        <v>981</v>
      </c>
      <c r="B649" s="657" t="s">
        <v>151</v>
      </c>
      <c r="C649" s="428" t="s">
        <v>982</v>
      </c>
      <c r="D649" s="443" t="s">
        <v>71</v>
      </c>
      <c r="E649" s="651" t="s">
        <v>599</v>
      </c>
    </row>
    <row r="650" spans="1:5" ht="25.8" thickBot="1" x14ac:dyDescent="0.35">
      <c r="A650" s="656"/>
      <c r="B650" s="659"/>
      <c r="C650" s="444" t="s">
        <v>983</v>
      </c>
      <c r="D650" s="444" t="s">
        <v>598</v>
      </c>
      <c r="E650" s="653"/>
    </row>
    <row r="651" spans="1:5" x14ac:dyDescent="0.3">
      <c r="A651" s="654" t="s">
        <v>984</v>
      </c>
      <c r="B651" s="657" t="s">
        <v>75</v>
      </c>
      <c r="C651" s="428" t="s">
        <v>603</v>
      </c>
      <c r="D651" s="443" t="s">
        <v>71</v>
      </c>
      <c r="E651" s="651" t="s">
        <v>599</v>
      </c>
    </row>
    <row r="652" spans="1:5" ht="25.2" x14ac:dyDescent="0.3">
      <c r="A652" s="655"/>
      <c r="B652" s="658"/>
      <c r="C652" s="439" t="s">
        <v>604</v>
      </c>
      <c r="D652" s="428" t="s">
        <v>598</v>
      </c>
      <c r="E652" s="652"/>
    </row>
    <row r="653" spans="1:5" ht="15" thickBot="1" x14ac:dyDescent="0.35">
      <c r="A653" s="656"/>
      <c r="B653" s="659"/>
      <c r="C653" s="444" t="s">
        <v>605</v>
      </c>
      <c r="D653" s="434"/>
      <c r="E653" s="653"/>
    </row>
    <row r="654" spans="1:5" ht="25.2" x14ac:dyDescent="0.3">
      <c r="A654" s="645">
        <v>32</v>
      </c>
      <c r="B654" s="491" t="s">
        <v>985</v>
      </c>
      <c r="C654" s="651" t="s">
        <v>987</v>
      </c>
      <c r="D654" s="493" t="s">
        <v>988</v>
      </c>
      <c r="E654" s="651" t="s">
        <v>729</v>
      </c>
    </row>
    <row r="655" spans="1:5" ht="25.2" x14ac:dyDescent="0.3">
      <c r="A655" s="646"/>
      <c r="B655" s="432" t="s">
        <v>986</v>
      </c>
      <c r="C655" s="652"/>
      <c r="D655" s="439" t="s">
        <v>989</v>
      </c>
      <c r="E655" s="652"/>
    </row>
    <row r="656" spans="1:5" x14ac:dyDescent="0.3">
      <c r="A656" s="646"/>
      <c r="B656" s="433"/>
      <c r="C656" s="652"/>
      <c r="D656" s="459" t="s">
        <v>918</v>
      </c>
      <c r="E656" s="652"/>
    </row>
    <row r="657" spans="1:5" ht="25.2" x14ac:dyDescent="0.3">
      <c r="A657" s="662"/>
      <c r="B657" s="649" t="s">
        <v>61</v>
      </c>
      <c r="C657" s="428" t="s">
        <v>990</v>
      </c>
      <c r="D657" s="662"/>
      <c r="E657" s="662"/>
    </row>
    <row r="658" spans="1:5" ht="33.6" customHeight="1" x14ac:dyDescent="0.3">
      <c r="A658" s="662"/>
      <c r="B658" s="649"/>
      <c r="C658" s="437" t="s">
        <v>991</v>
      </c>
      <c r="D658" s="662"/>
      <c r="E658" s="662"/>
    </row>
    <row r="659" spans="1:5" ht="23.4" customHeight="1" x14ac:dyDescent="0.3">
      <c r="A659" s="662"/>
      <c r="B659" s="649"/>
      <c r="C659" s="437" t="s">
        <v>992</v>
      </c>
      <c r="D659" s="662"/>
      <c r="E659" s="662"/>
    </row>
    <row r="660" spans="1:5" ht="50.4" customHeight="1" thickBot="1" x14ac:dyDescent="0.35">
      <c r="A660" s="663"/>
      <c r="B660" s="650"/>
      <c r="C660" s="463" t="s">
        <v>993</v>
      </c>
      <c r="D660" s="663"/>
      <c r="E660" s="663"/>
    </row>
    <row r="661" spans="1:5" ht="25.2" x14ac:dyDescent="0.3">
      <c r="A661" s="645">
        <v>33</v>
      </c>
      <c r="B661" s="648" t="s">
        <v>154</v>
      </c>
      <c r="C661" s="428" t="s">
        <v>994</v>
      </c>
      <c r="D661" s="439" t="s">
        <v>996</v>
      </c>
      <c r="E661" s="692" t="s">
        <v>999</v>
      </c>
    </row>
    <row r="662" spans="1:5" ht="37.799999999999997" x14ac:dyDescent="0.3">
      <c r="A662" s="646"/>
      <c r="B662" s="649"/>
      <c r="C662" s="428" t="s">
        <v>995</v>
      </c>
      <c r="D662" s="439" t="s">
        <v>997</v>
      </c>
      <c r="E662" s="693"/>
    </row>
    <row r="663" spans="1:5" ht="25.8" thickBot="1" x14ac:dyDescent="0.35">
      <c r="A663" s="647"/>
      <c r="B663" s="650"/>
      <c r="C663" s="434"/>
      <c r="D663" s="446" t="s">
        <v>998</v>
      </c>
      <c r="E663" s="694"/>
    </row>
    <row r="664" spans="1:5" x14ac:dyDescent="0.3">
      <c r="A664" s="654" t="s">
        <v>177</v>
      </c>
      <c r="B664" s="657" t="s">
        <v>156</v>
      </c>
      <c r="C664" s="428" t="s">
        <v>1000</v>
      </c>
      <c r="D664" s="443" t="s">
        <v>71</v>
      </c>
      <c r="E664" s="651" t="s">
        <v>599</v>
      </c>
    </row>
    <row r="665" spans="1:5" ht="34.799999999999997" customHeight="1" thickBot="1" x14ac:dyDescent="0.35">
      <c r="A665" s="656"/>
      <c r="B665" s="659"/>
      <c r="C665" s="444" t="s">
        <v>602</v>
      </c>
      <c r="D665" s="444" t="s">
        <v>598</v>
      </c>
      <c r="E665" s="653"/>
    </row>
    <row r="666" spans="1:5" ht="25.2" x14ac:dyDescent="0.3">
      <c r="A666" s="654" t="s">
        <v>179</v>
      </c>
      <c r="B666" s="657" t="s">
        <v>102</v>
      </c>
      <c r="C666" s="428" t="s">
        <v>1001</v>
      </c>
      <c r="D666" s="443" t="s">
        <v>71</v>
      </c>
      <c r="E666" s="651" t="s">
        <v>599</v>
      </c>
    </row>
    <row r="667" spans="1:5" ht="25.8" thickBot="1" x14ac:dyDescent="0.35">
      <c r="A667" s="656"/>
      <c r="B667" s="659"/>
      <c r="C667" s="444" t="s">
        <v>789</v>
      </c>
      <c r="D667" s="444" t="s">
        <v>598</v>
      </c>
      <c r="E667" s="653"/>
    </row>
    <row r="668" spans="1:5" x14ac:dyDescent="0.3">
      <c r="A668" s="654" t="s">
        <v>181</v>
      </c>
      <c r="B668" s="657" t="s">
        <v>108</v>
      </c>
      <c r="C668" s="651" t="s">
        <v>810</v>
      </c>
      <c r="D668" s="443" t="s">
        <v>71</v>
      </c>
      <c r="E668" s="651" t="s">
        <v>599</v>
      </c>
    </row>
    <row r="669" spans="1:5" ht="35.4" customHeight="1" thickBot="1" x14ac:dyDescent="0.35">
      <c r="A669" s="656"/>
      <c r="B669" s="659"/>
      <c r="C669" s="653"/>
      <c r="D669" s="444" t="s">
        <v>598</v>
      </c>
      <c r="E669" s="653"/>
    </row>
    <row r="670" spans="1:5" ht="25.2" x14ac:dyDescent="0.3">
      <c r="A670" s="654" t="s">
        <v>183</v>
      </c>
      <c r="B670" s="657" t="s">
        <v>75</v>
      </c>
      <c r="C670" s="428" t="s">
        <v>812</v>
      </c>
      <c r="D670" s="443" t="s">
        <v>71</v>
      </c>
      <c r="E670" s="651" t="s">
        <v>599</v>
      </c>
    </row>
    <row r="671" spans="1:5" ht="25.8" thickBot="1" x14ac:dyDescent="0.35">
      <c r="A671" s="656"/>
      <c r="B671" s="659"/>
      <c r="C671" s="444" t="s">
        <v>605</v>
      </c>
      <c r="D671" s="444" t="s">
        <v>598</v>
      </c>
      <c r="E671" s="653"/>
    </row>
    <row r="672" spans="1:5" ht="37.799999999999997" x14ac:dyDescent="0.3">
      <c r="A672" s="645">
        <v>34</v>
      </c>
      <c r="B672" s="432" t="s">
        <v>158</v>
      </c>
      <c r="C672" s="428" t="s">
        <v>1002</v>
      </c>
      <c r="D672" s="439" t="s">
        <v>1004</v>
      </c>
      <c r="E672" s="651" t="s">
        <v>729</v>
      </c>
    </row>
    <row r="673" spans="1:5" ht="37.799999999999997" x14ac:dyDescent="0.3">
      <c r="A673" s="646"/>
      <c r="B673" s="453"/>
      <c r="C673" s="428" t="s">
        <v>1003</v>
      </c>
      <c r="D673" s="439" t="s">
        <v>1005</v>
      </c>
      <c r="E673" s="652"/>
    </row>
    <row r="674" spans="1:5" ht="38.4" thickBot="1" x14ac:dyDescent="0.35">
      <c r="A674" s="647"/>
      <c r="B674" s="438" t="s">
        <v>61</v>
      </c>
      <c r="C674" s="434"/>
      <c r="D674" s="446" t="s">
        <v>1006</v>
      </c>
      <c r="E674" s="653"/>
    </row>
    <row r="675" spans="1:5" ht="37.799999999999997" x14ac:dyDescent="0.3">
      <c r="A675" s="645">
        <v>35</v>
      </c>
      <c r="B675" s="648" t="s">
        <v>159</v>
      </c>
      <c r="C675" s="428" t="s">
        <v>1007</v>
      </c>
      <c r="D675" s="439" t="s">
        <v>1011</v>
      </c>
      <c r="E675" s="428" t="s">
        <v>1582</v>
      </c>
    </row>
    <row r="676" spans="1:5" ht="50.4" x14ac:dyDescent="0.3">
      <c r="A676" s="646"/>
      <c r="B676" s="649"/>
      <c r="C676" s="428" t="s">
        <v>1008</v>
      </c>
      <c r="D676" s="439" t="s">
        <v>1012</v>
      </c>
      <c r="E676" s="428" t="s">
        <v>1013</v>
      </c>
    </row>
    <row r="677" spans="1:5" x14ac:dyDescent="0.3">
      <c r="A677" s="646"/>
      <c r="B677" s="649"/>
      <c r="C677" s="453"/>
      <c r="D677" s="433"/>
      <c r="E677" s="439" t="s">
        <v>1014</v>
      </c>
    </row>
    <row r="678" spans="1:5" x14ac:dyDescent="0.3">
      <c r="A678" s="646"/>
      <c r="B678" s="649"/>
      <c r="C678" s="432" t="s">
        <v>1009</v>
      </c>
      <c r="D678" s="433"/>
      <c r="E678" s="428" t="s">
        <v>1015</v>
      </c>
    </row>
    <row r="679" spans="1:5" x14ac:dyDescent="0.3">
      <c r="A679" s="646"/>
      <c r="B679" s="649"/>
      <c r="C679" s="432" t="s">
        <v>1010</v>
      </c>
      <c r="D679" s="433"/>
      <c r="E679" s="439" t="s">
        <v>1016</v>
      </c>
    </row>
    <row r="680" spans="1:5" x14ac:dyDescent="0.3">
      <c r="A680" s="646"/>
      <c r="B680" s="649"/>
      <c r="C680" s="433"/>
      <c r="D680" s="433"/>
      <c r="E680" s="428" t="s">
        <v>1017</v>
      </c>
    </row>
    <row r="681" spans="1:5" ht="24" customHeight="1" x14ac:dyDescent="0.3">
      <c r="A681" s="646"/>
      <c r="B681" s="649"/>
      <c r="C681" s="433"/>
      <c r="D681" s="433"/>
      <c r="E681" s="439" t="s">
        <v>1018</v>
      </c>
    </row>
    <row r="682" spans="1:5" ht="25.8" customHeight="1" thickBot="1" x14ac:dyDescent="0.35">
      <c r="A682" s="647"/>
      <c r="B682" s="650"/>
      <c r="C682" s="434"/>
      <c r="D682" s="434"/>
      <c r="E682" s="444" t="s">
        <v>951</v>
      </c>
    </row>
    <row r="683" spans="1:5" x14ac:dyDescent="0.3">
      <c r="A683" s="654" t="s">
        <v>187</v>
      </c>
      <c r="B683" s="657" t="s">
        <v>102</v>
      </c>
      <c r="C683" s="428" t="s">
        <v>1019</v>
      </c>
      <c r="D683" s="443" t="s">
        <v>71</v>
      </c>
      <c r="E683" s="651" t="s">
        <v>599</v>
      </c>
    </row>
    <row r="684" spans="1:5" ht="38.4" customHeight="1" thickBot="1" x14ac:dyDescent="0.35">
      <c r="A684" s="656"/>
      <c r="B684" s="659"/>
      <c r="C684" s="444" t="s">
        <v>789</v>
      </c>
      <c r="D684" s="444" t="s">
        <v>598</v>
      </c>
      <c r="E684" s="653"/>
    </row>
    <row r="685" spans="1:5" x14ac:dyDescent="0.3">
      <c r="A685" s="654" t="s">
        <v>189</v>
      </c>
      <c r="B685" s="657" t="s">
        <v>108</v>
      </c>
      <c r="C685" s="651" t="s">
        <v>810</v>
      </c>
      <c r="D685" s="443" t="s">
        <v>71</v>
      </c>
      <c r="E685" s="651" t="s">
        <v>599</v>
      </c>
    </row>
    <row r="686" spans="1:5" ht="37.200000000000003" customHeight="1" thickBot="1" x14ac:dyDescent="0.35">
      <c r="A686" s="656"/>
      <c r="B686" s="659"/>
      <c r="C686" s="653"/>
      <c r="D686" s="444" t="s">
        <v>598</v>
      </c>
      <c r="E686" s="653"/>
    </row>
    <row r="687" spans="1:5" ht="25.2" x14ac:dyDescent="0.3">
      <c r="A687" s="654" t="s">
        <v>190</v>
      </c>
      <c r="B687" s="657" t="s">
        <v>75</v>
      </c>
      <c r="C687" s="428" t="s">
        <v>812</v>
      </c>
      <c r="D687" s="443" t="s">
        <v>71</v>
      </c>
      <c r="E687" s="651" t="s">
        <v>599</v>
      </c>
    </row>
    <row r="688" spans="1:5" ht="25.8" thickBot="1" x14ac:dyDescent="0.35">
      <c r="A688" s="656"/>
      <c r="B688" s="659"/>
      <c r="C688" s="444" t="s">
        <v>605</v>
      </c>
      <c r="D688" s="444" t="s">
        <v>598</v>
      </c>
      <c r="E688" s="653"/>
    </row>
    <row r="689" spans="1:5" ht="25.2" x14ac:dyDescent="0.3">
      <c r="A689" s="645">
        <v>36</v>
      </c>
      <c r="B689" s="648" t="s">
        <v>163</v>
      </c>
      <c r="C689" s="651" t="s">
        <v>1020</v>
      </c>
      <c r="D689" s="439" t="s">
        <v>1021</v>
      </c>
      <c r="E689" s="428" t="s">
        <v>1582</v>
      </c>
    </row>
    <row r="690" spans="1:5" ht="25.2" x14ac:dyDescent="0.3">
      <c r="A690" s="646"/>
      <c r="B690" s="649"/>
      <c r="C690" s="652"/>
      <c r="D690" s="439" t="s">
        <v>1022</v>
      </c>
      <c r="E690" s="428" t="s">
        <v>1013</v>
      </c>
    </row>
    <row r="691" spans="1:5" x14ac:dyDescent="0.3">
      <c r="A691" s="646"/>
      <c r="B691" s="649"/>
      <c r="C691" s="652"/>
      <c r="D691" s="433"/>
      <c r="E691" s="439" t="s">
        <v>1014</v>
      </c>
    </row>
    <row r="692" spans="1:5" x14ac:dyDescent="0.3">
      <c r="A692" s="646"/>
      <c r="B692" s="649"/>
      <c r="C692" s="652"/>
      <c r="D692" s="433"/>
      <c r="E692" s="428" t="s">
        <v>1015</v>
      </c>
    </row>
    <row r="693" spans="1:5" x14ac:dyDescent="0.3">
      <c r="A693" s="646"/>
      <c r="B693" s="649"/>
      <c r="C693" s="652"/>
      <c r="D693" s="433"/>
      <c r="E693" s="439" t="s">
        <v>1016</v>
      </c>
    </row>
    <row r="694" spans="1:5" x14ac:dyDescent="0.3">
      <c r="A694" s="646"/>
      <c r="B694" s="649"/>
      <c r="C694" s="652"/>
      <c r="D694" s="433"/>
      <c r="E694" s="428" t="s">
        <v>1017</v>
      </c>
    </row>
    <row r="695" spans="1:5" x14ac:dyDescent="0.3">
      <c r="A695" s="646"/>
      <c r="B695" s="649"/>
      <c r="C695" s="652"/>
      <c r="D695" s="433"/>
      <c r="E695" s="439" t="s">
        <v>1018</v>
      </c>
    </row>
    <row r="696" spans="1:5" ht="32.4" customHeight="1" thickBot="1" x14ac:dyDescent="0.35">
      <c r="A696" s="647"/>
      <c r="B696" s="650"/>
      <c r="C696" s="653"/>
      <c r="D696" s="434"/>
      <c r="E696" s="444" t="s">
        <v>951</v>
      </c>
    </row>
    <row r="697" spans="1:5" ht="25.8" customHeight="1" x14ac:dyDescent="0.3">
      <c r="A697" s="654" t="s">
        <v>192</v>
      </c>
      <c r="B697" s="657" t="s">
        <v>165</v>
      </c>
      <c r="C697" s="651" t="s">
        <v>1023</v>
      </c>
      <c r="D697" s="494" t="s">
        <v>71</v>
      </c>
      <c r="E697" s="492" t="s">
        <v>854</v>
      </c>
    </row>
    <row r="698" spans="1:5" ht="25.2" x14ac:dyDescent="0.3">
      <c r="A698" s="655"/>
      <c r="B698" s="658"/>
      <c r="C698" s="652"/>
      <c r="D698" s="428" t="s">
        <v>598</v>
      </c>
      <c r="E698" s="439" t="s">
        <v>921</v>
      </c>
    </row>
    <row r="699" spans="1:5" ht="25.2" x14ac:dyDescent="0.3">
      <c r="A699" s="662"/>
      <c r="B699" s="662"/>
      <c r="C699" s="662"/>
      <c r="D699" s="662"/>
      <c r="E699" s="439" t="s">
        <v>1024</v>
      </c>
    </row>
    <row r="700" spans="1:5" ht="15" thickBot="1" x14ac:dyDescent="0.35">
      <c r="A700" s="663"/>
      <c r="B700" s="663"/>
      <c r="C700" s="663"/>
      <c r="D700" s="663"/>
      <c r="E700" s="446" t="s">
        <v>716</v>
      </c>
    </row>
    <row r="701" spans="1:5" x14ac:dyDescent="0.3">
      <c r="A701" s="654" t="s">
        <v>194</v>
      </c>
      <c r="B701" s="657" t="s">
        <v>75</v>
      </c>
      <c r="C701" s="428" t="s">
        <v>603</v>
      </c>
      <c r="D701" s="443" t="s">
        <v>71</v>
      </c>
      <c r="E701" s="651" t="s">
        <v>599</v>
      </c>
    </row>
    <row r="702" spans="1:5" ht="25.2" x14ac:dyDescent="0.3">
      <c r="A702" s="655"/>
      <c r="B702" s="658"/>
      <c r="C702" s="439" t="s">
        <v>604</v>
      </c>
      <c r="D702" s="428" t="s">
        <v>598</v>
      </c>
      <c r="E702" s="652"/>
    </row>
    <row r="703" spans="1:5" x14ac:dyDescent="0.3">
      <c r="A703" s="655"/>
      <c r="B703" s="658"/>
      <c r="C703" s="428" t="s">
        <v>605</v>
      </c>
      <c r="D703" s="433"/>
      <c r="E703" s="652"/>
    </row>
    <row r="704" spans="1:5" x14ac:dyDescent="0.3">
      <c r="A704" s="655"/>
      <c r="B704" s="658"/>
      <c r="C704" s="439"/>
      <c r="D704" s="433"/>
      <c r="E704" s="652"/>
    </row>
    <row r="705" spans="1:5" x14ac:dyDescent="0.3">
      <c r="A705" s="655"/>
      <c r="B705" s="658"/>
      <c r="C705" s="439"/>
      <c r="D705" s="433"/>
      <c r="E705" s="652"/>
    </row>
    <row r="706" spans="1:5" x14ac:dyDescent="0.3">
      <c r="A706" s="655"/>
      <c r="B706" s="658"/>
      <c r="C706" s="439"/>
      <c r="D706" s="433"/>
      <c r="E706" s="652"/>
    </row>
    <row r="707" spans="1:5" x14ac:dyDescent="0.3">
      <c r="A707" s="655"/>
      <c r="B707" s="658"/>
      <c r="C707" s="439"/>
      <c r="D707" s="433"/>
      <c r="E707" s="652"/>
    </row>
    <row r="708" spans="1:5" ht="12.6" customHeight="1" x14ac:dyDescent="0.3">
      <c r="A708" s="655"/>
      <c r="B708" s="658"/>
      <c r="C708" s="439"/>
      <c r="D708" s="433"/>
      <c r="E708" s="652"/>
    </row>
    <row r="709" spans="1:5" hidden="1" x14ac:dyDescent="0.3">
      <c r="A709" s="655"/>
      <c r="B709" s="658"/>
      <c r="C709" s="439"/>
      <c r="D709" s="433"/>
      <c r="E709" s="652"/>
    </row>
    <row r="710" spans="1:5" ht="3.6" hidden="1" customHeight="1" x14ac:dyDescent="0.3">
      <c r="A710" s="655"/>
      <c r="B710" s="658"/>
      <c r="C710" s="439"/>
      <c r="D710" s="433"/>
      <c r="E710" s="652"/>
    </row>
    <row r="711" spans="1:5" hidden="1" x14ac:dyDescent="0.3">
      <c r="A711" s="655"/>
      <c r="B711" s="658"/>
      <c r="C711" s="439"/>
      <c r="D711" s="433"/>
      <c r="E711" s="652"/>
    </row>
    <row r="712" spans="1:5" hidden="1" x14ac:dyDescent="0.3">
      <c r="A712" s="655"/>
      <c r="B712" s="658"/>
      <c r="C712" s="439"/>
      <c r="D712" s="433"/>
      <c r="E712" s="652"/>
    </row>
    <row r="713" spans="1:5" hidden="1" x14ac:dyDescent="0.3">
      <c r="A713" s="655"/>
      <c r="B713" s="658"/>
      <c r="C713" s="439"/>
      <c r="D713" s="433"/>
      <c r="E713" s="652"/>
    </row>
    <row r="714" spans="1:5" ht="12.6" hidden="1" customHeight="1" x14ac:dyDescent="0.3">
      <c r="A714" s="655"/>
      <c r="B714" s="658"/>
      <c r="C714" s="439"/>
      <c r="D714" s="433"/>
      <c r="E714" s="652"/>
    </row>
    <row r="715" spans="1:5" hidden="1" x14ac:dyDescent="0.3">
      <c r="A715" s="655"/>
      <c r="B715" s="658"/>
      <c r="C715" s="439"/>
      <c r="D715" s="433"/>
      <c r="E715" s="652"/>
    </row>
    <row r="716" spans="1:5" hidden="1" x14ac:dyDescent="0.3">
      <c r="A716" s="655"/>
      <c r="B716" s="658"/>
      <c r="C716" s="439"/>
      <c r="D716" s="433"/>
      <c r="E716" s="652"/>
    </row>
    <row r="717" spans="1:5" hidden="1" x14ac:dyDescent="0.3">
      <c r="A717" s="655"/>
      <c r="B717" s="658"/>
      <c r="C717" s="439"/>
      <c r="D717" s="433"/>
      <c r="E717" s="652"/>
    </row>
    <row r="718" spans="1:5" ht="3" hidden="1" customHeight="1" x14ac:dyDescent="0.3">
      <c r="A718" s="655"/>
      <c r="B718" s="658"/>
      <c r="C718" s="439"/>
      <c r="D718" s="433"/>
      <c r="E718" s="652"/>
    </row>
    <row r="719" spans="1:5" hidden="1" x14ac:dyDescent="0.3">
      <c r="A719" s="655"/>
      <c r="B719" s="658"/>
      <c r="C719" s="439"/>
      <c r="D719" s="433"/>
      <c r="E719" s="652"/>
    </row>
    <row r="720" spans="1:5" hidden="1" x14ac:dyDescent="0.3">
      <c r="A720" s="655"/>
      <c r="B720" s="658"/>
      <c r="C720" s="439"/>
      <c r="D720" s="433"/>
      <c r="E720" s="652"/>
    </row>
    <row r="721" spans="1:5" hidden="1" x14ac:dyDescent="0.3">
      <c r="A721" s="655"/>
      <c r="B721" s="658"/>
      <c r="C721" s="439"/>
      <c r="D721" s="433"/>
      <c r="E721" s="652"/>
    </row>
    <row r="722" spans="1:5" hidden="1" x14ac:dyDescent="0.3">
      <c r="A722" s="655"/>
      <c r="B722" s="658"/>
      <c r="C722" s="439"/>
      <c r="D722" s="433"/>
      <c r="E722" s="652"/>
    </row>
    <row r="723" spans="1:5" hidden="1" x14ac:dyDescent="0.3">
      <c r="A723" s="655"/>
      <c r="B723" s="658"/>
      <c r="C723" s="439"/>
      <c r="D723" s="433"/>
      <c r="E723" s="652"/>
    </row>
    <row r="724" spans="1:5" hidden="1" x14ac:dyDescent="0.3">
      <c r="A724" s="655"/>
      <c r="B724" s="658"/>
      <c r="C724" s="439"/>
      <c r="D724" s="433"/>
      <c r="E724" s="652"/>
    </row>
    <row r="725" spans="1:5" hidden="1" x14ac:dyDescent="0.3">
      <c r="A725" s="655"/>
      <c r="B725" s="658"/>
      <c r="C725" s="439"/>
      <c r="D725" s="433"/>
      <c r="E725" s="652"/>
    </row>
    <row r="726" spans="1:5" hidden="1" x14ac:dyDescent="0.3">
      <c r="A726" s="655"/>
      <c r="B726" s="658"/>
      <c r="C726" s="439"/>
      <c r="D726" s="433"/>
      <c r="E726" s="652"/>
    </row>
    <row r="727" spans="1:5" ht="3" hidden="1" customHeight="1" x14ac:dyDescent="0.3">
      <c r="A727" s="655"/>
      <c r="B727" s="658"/>
      <c r="C727" s="439"/>
      <c r="D727" s="433"/>
      <c r="E727" s="652"/>
    </row>
    <row r="728" spans="1:5" hidden="1" x14ac:dyDescent="0.3">
      <c r="A728" s="655"/>
      <c r="B728" s="658"/>
      <c r="C728" s="439"/>
      <c r="D728" s="433"/>
      <c r="E728" s="652"/>
    </row>
    <row r="729" spans="1:5" hidden="1" x14ac:dyDescent="0.3">
      <c r="A729" s="655"/>
      <c r="B729" s="658"/>
      <c r="C729" s="439"/>
      <c r="D729" s="433"/>
      <c r="E729" s="652"/>
    </row>
    <row r="730" spans="1:5" hidden="1" x14ac:dyDescent="0.3">
      <c r="A730" s="655"/>
      <c r="B730" s="658"/>
      <c r="C730" s="439"/>
      <c r="D730" s="433"/>
      <c r="E730" s="652"/>
    </row>
    <row r="731" spans="1:5" hidden="1" x14ac:dyDescent="0.3">
      <c r="A731" s="655"/>
      <c r="B731" s="658"/>
      <c r="C731" s="439"/>
      <c r="D731" s="433"/>
      <c r="E731" s="652"/>
    </row>
    <row r="732" spans="1:5" hidden="1" x14ac:dyDescent="0.3">
      <c r="A732" s="655"/>
      <c r="B732" s="658"/>
      <c r="C732" s="439"/>
      <c r="D732" s="433"/>
      <c r="E732" s="652"/>
    </row>
    <row r="733" spans="1:5" hidden="1" x14ac:dyDescent="0.3">
      <c r="A733" s="655"/>
      <c r="B733" s="658"/>
      <c r="C733" s="439"/>
      <c r="D733" s="433"/>
      <c r="E733" s="652"/>
    </row>
    <row r="734" spans="1:5" ht="15" thickBot="1" x14ac:dyDescent="0.35">
      <c r="A734" s="656"/>
      <c r="B734" s="659"/>
      <c r="C734" s="446"/>
      <c r="D734" s="434"/>
      <c r="E734" s="653"/>
    </row>
    <row r="735" spans="1:5" ht="37.799999999999997" x14ac:dyDescent="0.3">
      <c r="A735" s="645">
        <v>37</v>
      </c>
      <c r="B735" s="648" t="s">
        <v>169</v>
      </c>
      <c r="C735" s="435" t="s">
        <v>1025</v>
      </c>
      <c r="D735" s="439" t="s">
        <v>1035</v>
      </c>
      <c r="E735" s="428" t="s">
        <v>1583</v>
      </c>
    </row>
    <row r="736" spans="1:5" ht="37.799999999999997" x14ac:dyDescent="0.3">
      <c r="A736" s="646"/>
      <c r="B736" s="649"/>
      <c r="C736" s="428" t="s">
        <v>1026</v>
      </c>
      <c r="D736" s="439" t="s">
        <v>1036</v>
      </c>
      <c r="E736" s="428" t="s">
        <v>1038</v>
      </c>
    </row>
    <row r="737" spans="1:5" ht="25.2" x14ac:dyDescent="0.3">
      <c r="A737" s="646"/>
      <c r="B737" s="649"/>
      <c r="C737" s="428" t="s">
        <v>1027</v>
      </c>
      <c r="D737" s="439" t="s">
        <v>1037</v>
      </c>
      <c r="E737" s="433"/>
    </row>
    <row r="738" spans="1:5" x14ac:dyDescent="0.3">
      <c r="A738" s="646"/>
      <c r="B738" s="649"/>
      <c r="C738" s="437" t="s">
        <v>1028</v>
      </c>
      <c r="D738" s="433"/>
      <c r="E738" s="433"/>
    </row>
    <row r="739" spans="1:5" ht="25.2" x14ac:dyDescent="0.3">
      <c r="A739" s="646"/>
      <c r="B739" s="649"/>
      <c r="C739" s="437" t="s">
        <v>1029</v>
      </c>
      <c r="D739" s="433"/>
      <c r="E739" s="433"/>
    </row>
    <row r="740" spans="1:5" x14ac:dyDescent="0.3">
      <c r="A740" s="646"/>
      <c r="B740" s="649"/>
      <c r="C740" s="437" t="s">
        <v>1030</v>
      </c>
      <c r="D740" s="433"/>
      <c r="E740" s="433"/>
    </row>
    <row r="741" spans="1:5" x14ac:dyDescent="0.3">
      <c r="A741" s="646"/>
      <c r="B741" s="649"/>
      <c r="C741" s="437" t="s">
        <v>1031</v>
      </c>
      <c r="D741" s="433"/>
      <c r="E741" s="433"/>
    </row>
    <row r="742" spans="1:5" x14ac:dyDescent="0.3">
      <c r="A742" s="646"/>
      <c r="B742" s="649"/>
      <c r="C742" s="437" t="s">
        <v>1032</v>
      </c>
      <c r="D742" s="433"/>
      <c r="E742" s="433"/>
    </row>
    <row r="743" spans="1:5" x14ac:dyDescent="0.3">
      <c r="A743" s="646"/>
      <c r="B743" s="649"/>
      <c r="C743" s="437" t="s">
        <v>1033</v>
      </c>
      <c r="D743" s="433"/>
      <c r="E743" s="433"/>
    </row>
    <row r="744" spans="1:5" ht="15" thickBot="1" x14ac:dyDescent="0.35">
      <c r="A744" s="647"/>
      <c r="B744" s="650"/>
      <c r="C744" s="463" t="s">
        <v>1034</v>
      </c>
      <c r="D744" s="434"/>
      <c r="E744" s="434"/>
    </row>
    <row r="745" spans="1:5" x14ac:dyDescent="0.3">
      <c r="A745" s="654" t="s">
        <v>195</v>
      </c>
      <c r="B745" s="657" t="s">
        <v>171</v>
      </c>
      <c r="C745" s="428" t="s">
        <v>1039</v>
      </c>
      <c r="D745" s="443" t="s">
        <v>71</v>
      </c>
      <c r="E745" s="651" t="s">
        <v>599</v>
      </c>
    </row>
    <row r="746" spans="1:5" ht="38.4" customHeight="1" thickBot="1" x14ac:dyDescent="0.35">
      <c r="A746" s="656"/>
      <c r="B746" s="659"/>
      <c r="C746" s="444" t="s">
        <v>602</v>
      </c>
      <c r="D746" s="444" t="s">
        <v>598</v>
      </c>
      <c r="E746" s="653"/>
    </row>
    <row r="747" spans="1:5" x14ac:dyDescent="0.3">
      <c r="A747" s="654" t="s">
        <v>197</v>
      </c>
      <c r="B747" s="657" t="s">
        <v>75</v>
      </c>
      <c r="C747" s="428" t="s">
        <v>603</v>
      </c>
      <c r="D747" s="443" t="s">
        <v>71</v>
      </c>
      <c r="E747" s="651" t="s">
        <v>599</v>
      </c>
    </row>
    <row r="748" spans="1:5" ht="25.2" x14ac:dyDescent="0.3">
      <c r="A748" s="655"/>
      <c r="B748" s="658"/>
      <c r="C748" s="439" t="s">
        <v>604</v>
      </c>
      <c r="D748" s="428" t="s">
        <v>598</v>
      </c>
      <c r="E748" s="652"/>
    </row>
    <row r="749" spans="1:5" x14ac:dyDescent="0.3">
      <c r="A749" s="655"/>
      <c r="B749" s="658"/>
      <c r="C749" s="428" t="s">
        <v>605</v>
      </c>
      <c r="D749" s="433"/>
      <c r="E749" s="652"/>
    </row>
    <row r="750" spans="1:5" x14ac:dyDescent="0.3">
      <c r="A750" s="655"/>
      <c r="B750" s="658"/>
      <c r="C750" s="439"/>
      <c r="D750" s="433"/>
      <c r="E750" s="652"/>
    </row>
    <row r="751" spans="1:5" x14ac:dyDescent="0.3">
      <c r="A751" s="655"/>
      <c r="B751" s="658"/>
      <c r="C751" s="439"/>
      <c r="D751" s="433"/>
      <c r="E751" s="652"/>
    </row>
    <row r="752" spans="1:5" x14ac:dyDescent="0.3">
      <c r="A752" s="655"/>
      <c r="B752" s="658"/>
      <c r="C752" s="439"/>
      <c r="D752" s="433"/>
      <c r="E752" s="652"/>
    </row>
    <row r="753" spans="1:5" x14ac:dyDescent="0.3">
      <c r="A753" s="655"/>
      <c r="B753" s="658"/>
      <c r="C753" s="439"/>
      <c r="D753" s="433"/>
      <c r="E753" s="652"/>
    </row>
    <row r="754" spans="1:5" hidden="1" x14ac:dyDescent="0.3">
      <c r="A754" s="655"/>
      <c r="B754" s="658"/>
      <c r="C754" s="439"/>
      <c r="D754" s="433"/>
      <c r="E754" s="652"/>
    </row>
    <row r="755" spans="1:5" ht="4.2" customHeight="1" x14ac:dyDescent="0.3">
      <c r="A755" s="655"/>
      <c r="B755" s="658"/>
      <c r="C755" s="439"/>
      <c r="D755" s="433"/>
      <c r="E755" s="652"/>
    </row>
    <row r="756" spans="1:5" hidden="1" x14ac:dyDescent="0.3">
      <c r="A756" s="655"/>
      <c r="B756" s="658"/>
      <c r="C756" s="439"/>
      <c r="D756" s="433"/>
      <c r="E756" s="652"/>
    </row>
    <row r="757" spans="1:5" hidden="1" x14ac:dyDescent="0.3">
      <c r="A757" s="655"/>
      <c r="B757" s="658"/>
      <c r="C757" s="439"/>
      <c r="D757" s="433"/>
      <c r="E757" s="652"/>
    </row>
    <row r="758" spans="1:5" x14ac:dyDescent="0.3">
      <c r="A758" s="655"/>
      <c r="B758" s="658"/>
      <c r="C758" s="439"/>
      <c r="D758" s="433"/>
      <c r="E758" s="652"/>
    </row>
    <row r="759" spans="1:5" ht="15" thickBot="1" x14ac:dyDescent="0.35">
      <c r="A759" s="656"/>
      <c r="B759" s="659"/>
      <c r="C759" s="451"/>
      <c r="D759" s="434"/>
      <c r="E759" s="653"/>
    </row>
    <row r="760" spans="1:5" ht="25.2" x14ac:dyDescent="0.3">
      <c r="A760" s="664">
        <v>38</v>
      </c>
      <c r="B760" s="648" t="s">
        <v>173</v>
      </c>
      <c r="C760" s="428" t="s">
        <v>1040</v>
      </c>
      <c r="D760" s="439" t="s">
        <v>1043</v>
      </c>
      <c r="E760" s="651" t="s">
        <v>1045</v>
      </c>
    </row>
    <row r="761" spans="1:5" ht="50.4" x14ac:dyDescent="0.3">
      <c r="A761" s="665"/>
      <c r="B761" s="649"/>
      <c r="C761" s="428" t="s">
        <v>1041</v>
      </c>
      <c r="D761" s="439" t="s">
        <v>1044</v>
      </c>
      <c r="E761" s="652"/>
    </row>
    <row r="762" spans="1:5" ht="37.799999999999997" x14ac:dyDescent="0.3">
      <c r="A762" s="665"/>
      <c r="B762" s="649"/>
      <c r="C762" s="428" t="s">
        <v>1042</v>
      </c>
      <c r="D762" s="439"/>
      <c r="E762" s="652"/>
    </row>
    <row r="763" spans="1:5" ht="15" thickBot="1" x14ac:dyDescent="0.35">
      <c r="A763" s="666"/>
      <c r="B763" s="650"/>
      <c r="C763" s="446"/>
      <c r="D763" s="434"/>
      <c r="E763" s="653"/>
    </row>
    <row r="764" spans="1:5" x14ac:dyDescent="0.3">
      <c r="A764" s="689" t="s">
        <v>199</v>
      </c>
      <c r="B764" s="657" t="s">
        <v>1046</v>
      </c>
      <c r="C764" s="428" t="s">
        <v>1047</v>
      </c>
      <c r="D764" s="439" t="s">
        <v>1048</v>
      </c>
      <c r="E764" s="651" t="s">
        <v>1050</v>
      </c>
    </row>
    <row r="765" spans="1:5" ht="25.8" x14ac:dyDescent="0.3">
      <c r="A765" s="691"/>
      <c r="B765" s="658"/>
      <c r="C765" s="428" t="s">
        <v>602</v>
      </c>
      <c r="D765" s="476" t="s">
        <v>1049</v>
      </c>
      <c r="E765" s="652"/>
    </row>
    <row r="766" spans="1:5" ht="15" thickBot="1" x14ac:dyDescent="0.35">
      <c r="A766" s="690"/>
      <c r="B766" s="659"/>
      <c r="C766" s="434"/>
      <c r="D766" s="446"/>
      <c r="E766" s="653"/>
    </row>
    <row r="767" spans="1:5" x14ac:dyDescent="0.3">
      <c r="A767" s="689" t="s">
        <v>200</v>
      </c>
      <c r="B767" s="657" t="s">
        <v>75</v>
      </c>
      <c r="C767" s="428" t="s">
        <v>790</v>
      </c>
      <c r="D767" s="439" t="s">
        <v>1048</v>
      </c>
      <c r="E767" s="651" t="s">
        <v>1050</v>
      </c>
    </row>
    <row r="768" spans="1:5" ht="25.8" x14ac:dyDescent="0.3">
      <c r="A768" s="691"/>
      <c r="B768" s="658"/>
      <c r="C768" s="439" t="s">
        <v>779</v>
      </c>
      <c r="D768" s="476" t="s">
        <v>1049</v>
      </c>
      <c r="E768" s="652"/>
    </row>
    <row r="769" spans="1:5" ht="15" thickBot="1" x14ac:dyDescent="0.35">
      <c r="A769" s="690"/>
      <c r="B769" s="659"/>
      <c r="C769" s="444" t="s">
        <v>605</v>
      </c>
      <c r="D769" s="446"/>
      <c r="E769" s="653"/>
    </row>
    <row r="770" spans="1:5" ht="37.799999999999997" x14ac:dyDescent="0.3">
      <c r="A770" s="664">
        <v>39</v>
      </c>
      <c r="B770" s="432" t="s">
        <v>174</v>
      </c>
      <c r="C770" s="651" t="s">
        <v>1051</v>
      </c>
      <c r="D770" s="439" t="s">
        <v>1052</v>
      </c>
      <c r="E770" s="428" t="s">
        <v>729</v>
      </c>
    </row>
    <row r="771" spans="1:5" ht="25.2" x14ac:dyDescent="0.3">
      <c r="A771" s="665"/>
      <c r="B771" s="432" t="s">
        <v>61</v>
      </c>
      <c r="C771" s="652"/>
      <c r="D771" s="439" t="s">
        <v>1053</v>
      </c>
      <c r="E771" s="428" t="s">
        <v>951</v>
      </c>
    </row>
    <row r="772" spans="1:5" ht="15" thickBot="1" x14ac:dyDescent="0.35">
      <c r="A772" s="666"/>
      <c r="B772" s="434"/>
      <c r="C772" s="653"/>
      <c r="D772" s="434"/>
      <c r="E772" s="434"/>
    </row>
    <row r="773" spans="1:5" x14ac:dyDescent="0.3">
      <c r="A773" s="695" t="s">
        <v>1571</v>
      </c>
      <c r="B773" s="696"/>
      <c r="C773" s="696"/>
      <c r="D773" s="696"/>
      <c r="E773" s="697"/>
    </row>
    <row r="774" spans="1:5" x14ac:dyDescent="0.3">
      <c r="A774" s="698" t="s">
        <v>1054</v>
      </c>
      <c r="B774" s="699"/>
      <c r="C774" s="699"/>
      <c r="D774" s="699"/>
      <c r="E774" s="700"/>
    </row>
    <row r="775" spans="1:5" x14ac:dyDescent="0.3">
      <c r="A775" s="698" t="s">
        <v>1055</v>
      </c>
      <c r="B775" s="699"/>
      <c r="C775" s="699"/>
      <c r="D775" s="699"/>
      <c r="E775" s="700"/>
    </row>
    <row r="776" spans="1:5" x14ac:dyDescent="0.3">
      <c r="A776" s="698" t="s">
        <v>1056</v>
      </c>
      <c r="B776" s="699"/>
      <c r="C776" s="699"/>
      <c r="D776" s="699"/>
      <c r="E776" s="700"/>
    </row>
    <row r="777" spans="1:5" ht="15" thickBot="1" x14ac:dyDescent="0.35">
      <c r="A777" s="701" t="s">
        <v>1057</v>
      </c>
      <c r="B777" s="702"/>
      <c r="C777" s="702"/>
      <c r="D777" s="702"/>
      <c r="E777" s="703"/>
    </row>
    <row r="778" spans="1:5" ht="25.2" x14ac:dyDescent="0.3">
      <c r="A778" s="664">
        <v>40</v>
      </c>
      <c r="B778" s="648" t="s">
        <v>175</v>
      </c>
      <c r="C778" s="428" t="s">
        <v>1058</v>
      </c>
      <c r="D778" s="439" t="s">
        <v>1064</v>
      </c>
      <c r="E778" s="428" t="s">
        <v>1067</v>
      </c>
    </row>
    <row r="779" spans="1:5" ht="25.2" x14ac:dyDescent="0.3">
      <c r="A779" s="665"/>
      <c r="B779" s="649"/>
      <c r="C779" s="428" t="s">
        <v>1059</v>
      </c>
      <c r="D779" s="439" t="s">
        <v>1065</v>
      </c>
      <c r="E779" s="428" t="s">
        <v>697</v>
      </c>
    </row>
    <row r="780" spans="1:5" ht="25.2" x14ac:dyDescent="0.3">
      <c r="A780" s="665"/>
      <c r="B780" s="649"/>
      <c r="C780" s="437" t="s">
        <v>1060</v>
      </c>
      <c r="D780" s="439" t="s">
        <v>1066</v>
      </c>
      <c r="E780" s="428" t="s">
        <v>1068</v>
      </c>
    </row>
    <row r="781" spans="1:5" ht="25.2" x14ac:dyDescent="0.3">
      <c r="A781" s="665"/>
      <c r="B781" s="649"/>
      <c r="C781" s="437" t="s">
        <v>1061</v>
      </c>
      <c r="D781" s="433"/>
      <c r="E781" s="428" t="s">
        <v>1069</v>
      </c>
    </row>
    <row r="782" spans="1:5" ht="37.799999999999997" x14ac:dyDescent="0.3">
      <c r="A782" s="665"/>
      <c r="B782" s="649"/>
      <c r="C782" s="474" t="s">
        <v>1062</v>
      </c>
      <c r="D782" s="433"/>
      <c r="E782" s="433"/>
    </row>
    <row r="783" spans="1:5" x14ac:dyDescent="0.3">
      <c r="A783" s="665"/>
      <c r="B783" s="649"/>
      <c r="C783" s="466" t="s">
        <v>1063</v>
      </c>
      <c r="D783" s="433"/>
      <c r="E783" s="433"/>
    </row>
    <row r="784" spans="1:5" x14ac:dyDescent="0.3">
      <c r="A784" s="665"/>
      <c r="B784" s="649"/>
      <c r="C784" s="466"/>
      <c r="D784" s="433"/>
      <c r="E784" s="433"/>
    </row>
    <row r="785" spans="1:5" ht="25.2" x14ac:dyDescent="0.3">
      <c r="A785" s="665"/>
      <c r="B785" s="649"/>
      <c r="C785" s="454" t="s">
        <v>176</v>
      </c>
      <c r="D785" s="433"/>
      <c r="E785" s="433"/>
    </row>
    <row r="786" spans="1:5" hidden="1" x14ac:dyDescent="0.3">
      <c r="A786" s="665"/>
      <c r="B786" s="649"/>
      <c r="C786" s="454"/>
      <c r="D786" s="433"/>
      <c r="E786" s="433"/>
    </row>
    <row r="787" spans="1:5" hidden="1" x14ac:dyDescent="0.3">
      <c r="A787" s="665"/>
      <c r="B787" s="649"/>
      <c r="C787" s="454"/>
      <c r="D787" s="433"/>
      <c r="E787" s="433"/>
    </row>
    <row r="788" spans="1:5" ht="4.2" hidden="1" customHeight="1" x14ac:dyDescent="0.3">
      <c r="A788" s="665"/>
      <c r="B788" s="649"/>
      <c r="C788" s="454"/>
      <c r="D788" s="433"/>
      <c r="E788" s="433"/>
    </row>
    <row r="789" spans="1:5" ht="9.6" hidden="1" customHeight="1" x14ac:dyDescent="0.3">
      <c r="A789" s="665"/>
      <c r="B789" s="649"/>
      <c r="C789" s="454"/>
      <c r="D789" s="433"/>
      <c r="E789" s="433"/>
    </row>
    <row r="790" spans="1:5" hidden="1" x14ac:dyDescent="0.3">
      <c r="A790" s="665"/>
      <c r="B790" s="649"/>
      <c r="C790" s="454"/>
      <c r="D790" s="433"/>
      <c r="E790" s="433"/>
    </row>
    <row r="791" spans="1:5" hidden="1" x14ac:dyDescent="0.3">
      <c r="A791" s="665"/>
      <c r="B791" s="649"/>
      <c r="C791" s="454"/>
      <c r="D791" s="433"/>
      <c r="E791" s="433"/>
    </row>
    <row r="792" spans="1:5" hidden="1" x14ac:dyDescent="0.3">
      <c r="A792" s="665"/>
      <c r="B792" s="649"/>
      <c r="C792" s="454"/>
      <c r="D792" s="433"/>
      <c r="E792" s="433"/>
    </row>
    <row r="793" spans="1:5" hidden="1" x14ac:dyDescent="0.3">
      <c r="A793" s="665"/>
      <c r="B793" s="649"/>
      <c r="C793" s="454"/>
      <c r="D793" s="433"/>
      <c r="E793" s="433"/>
    </row>
    <row r="794" spans="1:5" hidden="1" x14ac:dyDescent="0.3">
      <c r="A794" s="665"/>
      <c r="B794" s="649"/>
      <c r="C794" s="454"/>
      <c r="D794" s="433"/>
      <c r="E794" s="433"/>
    </row>
    <row r="795" spans="1:5" hidden="1" x14ac:dyDescent="0.3">
      <c r="A795" s="665"/>
      <c r="B795" s="649"/>
      <c r="C795" s="454"/>
      <c r="D795" s="433"/>
      <c r="E795" s="433"/>
    </row>
    <row r="796" spans="1:5" hidden="1" x14ac:dyDescent="0.3">
      <c r="A796" s="665"/>
      <c r="B796" s="649"/>
      <c r="C796" s="454"/>
      <c r="D796" s="433"/>
      <c r="E796" s="433"/>
    </row>
    <row r="797" spans="1:5" hidden="1" x14ac:dyDescent="0.3">
      <c r="A797" s="665"/>
      <c r="B797" s="649"/>
      <c r="C797" s="454"/>
      <c r="D797" s="433"/>
      <c r="E797" s="433"/>
    </row>
    <row r="798" spans="1:5" hidden="1" x14ac:dyDescent="0.3">
      <c r="A798" s="665"/>
      <c r="B798" s="649"/>
      <c r="C798" s="454"/>
      <c r="D798" s="433"/>
      <c r="E798" s="433"/>
    </row>
    <row r="799" spans="1:5" hidden="1" x14ac:dyDescent="0.3">
      <c r="A799" s="665"/>
      <c r="B799" s="649"/>
      <c r="C799" s="454"/>
      <c r="D799" s="433"/>
      <c r="E799" s="433"/>
    </row>
    <row r="800" spans="1:5" x14ac:dyDescent="0.3">
      <c r="A800" s="665"/>
      <c r="B800" s="649"/>
      <c r="C800" s="454"/>
      <c r="D800" s="433"/>
      <c r="E800" s="433"/>
    </row>
    <row r="801" spans="1:5" x14ac:dyDescent="0.3">
      <c r="A801" s="665"/>
      <c r="B801" s="649"/>
      <c r="C801" s="454"/>
      <c r="D801" s="433"/>
      <c r="E801" s="433"/>
    </row>
    <row r="802" spans="1:5" ht="15" thickBot="1" x14ac:dyDescent="0.35">
      <c r="A802" s="666"/>
      <c r="B802" s="650"/>
      <c r="C802" s="451"/>
      <c r="D802" s="434"/>
      <c r="E802" s="434"/>
    </row>
    <row r="803" spans="1:5" ht="25.2" x14ac:dyDescent="0.3">
      <c r="A803" s="654" t="s">
        <v>206</v>
      </c>
      <c r="B803" s="657" t="s">
        <v>178</v>
      </c>
      <c r="C803" s="428" t="s">
        <v>1070</v>
      </c>
      <c r="D803" s="443" t="s">
        <v>71</v>
      </c>
      <c r="E803" s="651" t="s">
        <v>599</v>
      </c>
    </row>
    <row r="804" spans="1:5" ht="25.8" thickBot="1" x14ac:dyDescent="0.35">
      <c r="A804" s="656"/>
      <c r="B804" s="659"/>
      <c r="C804" s="444" t="s">
        <v>602</v>
      </c>
      <c r="D804" s="444" t="s">
        <v>598</v>
      </c>
      <c r="E804" s="653"/>
    </row>
    <row r="805" spans="1:5" ht="25.2" x14ac:dyDescent="0.3">
      <c r="A805" s="654" t="s">
        <v>208</v>
      </c>
      <c r="B805" s="657" t="s">
        <v>180</v>
      </c>
      <c r="C805" s="428" t="s">
        <v>1071</v>
      </c>
      <c r="D805" s="443" t="s">
        <v>71</v>
      </c>
      <c r="E805" s="651" t="s">
        <v>599</v>
      </c>
    </row>
    <row r="806" spans="1:5" ht="25.8" thickBot="1" x14ac:dyDescent="0.35">
      <c r="A806" s="656"/>
      <c r="B806" s="659"/>
      <c r="C806" s="444" t="s">
        <v>602</v>
      </c>
      <c r="D806" s="444" t="s">
        <v>598</v>
      </c>
      <c r="E806" s="653"/>
    </row>
    <row r="807" spans="1:5" ht="25.2" x14ac:dyDescent="0.3">
      <c r="A807" s="654" t="s">
        <v>1072</v>
      </c>
      <c r="B807" s="657" t="s">
        <v>182</v>
      </c>
      <c r="C807" s="428" t="s">
        <v>1073</v>
      </c>
      <c r="D807" s="443" t="s">
        <v>71</v>
      </c>
      <c r="E807" s="651" t="s">
        <v>599</v>
      </c>
    </row>
    <row r="808" spans="1:5" ht="25.8" thickBot="1" x14ac:dyDescent="0.35">
      <c r="A808" s="656"/>
      <c r="B808" s="659"/>
      <c r="C808" s="444" t="s">
        <v>602</v>
      </c>
      <c r="D808" s="444" t="s">
        <v>598</v>
      </c>
      <c r="E808" s="653"/>
    </row>
    <row r="809" spans="1:5" x14ac:dyDescent="0.3">
      <c r="A809" s="654" t="s">
        <v>1074</v>
      </c>
      <c r="B809" s="657" t="s">
        <v>75</v>
      </c>
      <c r="C809" s="428" t="s">
        <v>603</v>
      </c>
      <c r="D809" s="443" t="s">
        <v>71</v>
      </c>
      <c r="E809" s="651" t="s">
        <v>599</v>
      </c>
    </row>
    <row r="810" spans="1:5" ht="25.2" x14ac:dyDescent="0.3">
      <c r="A810" s="655"/>
      <c r="B810" s="658"/>
      <c r="C810" s="439" t="s">
        <v>604</v>
      </c>
      <c r="D810" s="428" t="s">
        <v>598</v>
      </c>
      <c r="E810" s="652"/>
    </row>
    <row r="811" spans="1:5" x14ac:dyDescent="0.3">
      <c r="A811" s="655"/>
      <c r="B811" s="658"/>
      <c r="C811" s="428" t="s">
        <v>605</v>
      </c>
      <c r="D811" s="433"/>
      <c r="E811" s="652"/>
    </row>
    <row r="812" spans="1:5" x14ac:dyDescent="0.3">
      <c r="A812" s="655"/>
      <c r="B812" s="658"/>
      <c r="C812" s="439"/>
      <c r="D812" s="433"/>
      <c r="E812" s="652"/>
    </row>
    <row r="813" spans="1:5" x14ac:dyDescent="0.3">
      <c r="A813" s="655"/>
      <c r="B813" s="658"/>
      <c r="C813" s="439"/>
      <c r="D813" s="433"/>
      <c r="E813" s="652"/>
    </row>
    <row r="814" spans="1:5" x14ac:dyDescent="0.3">
      <c r="A814" s="655"/>
      <c r="B814" s="658"/>
      <c r="C814" s="439"/>
      <c r="D814" s="433"/>
      <c r="E814" s="652"/>
    </row>
    <row r="815" spans="1:5" x14ac:dyDescent="0.3">
      <c r="A815" s="655"/>
      <c r="B815" s="658"/>
      <c r="C815" s="439"/>
      <c r="D815" s="433"/>
      <c r="E815" s="652"/>
    </row>
    <row r="816" spans="1:5" ht="7.8" customHeight="1" x14ac:dyDescent="0.3">
      <c r="A816" s="655"/>
      <c r="B816" s="658"/>
      <c r="C816" s="439"/>
      <c r="D816" s="433"/>
      <c r="E816" s="652"/>
    </row>
    <row r="817" spans="1:5" ht="0.6" hidden="1" customHeight="1" x14ac:dyDescent="0.3">
      <c r="A817" s="655"/>
      <c r="B817" s="658"/>
      <c r="C817" s="439"/>
      <c r="D817" s="433"/>
      <c r="E817" s="652"/>
    </row>
    <row r="818" spans="1:5" hidden="1" x14ac:dyDescent="0.3">
      <c r="A818" s="655"/>
      <c r="B818" s="658"/>
      <c r="C818" s="439"/>
      <c r="D818" s="433"/>
      <c r="E818" s="652"/>
    </row>
    <row r="819" spans="1:5" hidden="1" x14ac:dyDescent="0.3">
      <c r="A819" s="655"/>
      <c r="B819" s="658"/>
      <c r="C819" s="439"/>
      <c r="D819" s="433"/>
      <c r="E819" s="652"/>
    </row>
    <row r="820" spans="1:5" hidden="1" x14ac:dyDescent="0.3">
      <c r="A820" s="655"/>
      <c r="B820" s="658"/>
      <c r="C820" s="443"/>
      <c r="D820" s="433"/>
      <c r="E820" s="652"/>
    </row>
    <row r="821" spans="1:5" hidden="1" x14ac:dyDescent="0.3">
      <c r="A821" s="655"/>
      <c r="B821" s="658"/>
      <c r="C821" s="439"/>
      <c r="D821" s="433"/>
      <c r="E821" s="652"/>
    </row>
    <row r="822" spans="1:5" ht="15" thickBot="1" x14ac:dyDescent="0.35">
      <c r="A822" s="656"/>
      <c r="B822" s="659"/>
      <c r="C822" s="451"/>
      <c r="D822" s="434"/>
      <c r="E822" s="653"/>
    </row>
    <row r="823" spans="1:5" ht="25.2" x14ac:dyDescent="0.3">
      <c r="A823" s="645">
        <v>41</v>
      </c>
      <c r="B823" s="648" t="s">
        <v>184</v>
      </c>
      <c r="C823" s="428" t="s">
        <v>1075</v>
      </c>
      <c r="D823" s="439" t="s">
        <v>1064</v>
      </c>
      <c r="E823" s="428" t="s">
        <v>1067</v>
      </c>
    </row>
    <row r="824" spans="1:5" ht="25.2" x14ac:dyDescent="0.3">
      <c r="A824" s="646"/>
      <c r="B824" s="649"/>
      <c r="C824" s="428" t="s">
        <v>1059</v>
      </c>
      <c r="D824" s="439" t="s">
        <v>1065</v>
      </c>
      <c r="E824" s="428" t="s">
        <v>697</v>
      </c>
    </row>
    <row r="825" spans="1:5" ht="25.2" x14ac:dyDescent="0.3">
      <c r="A825" s="646"/>
      <c r="B825" s="649"/>
      <c r="C825" s="437" t="s">
        <v>1060</v>
      </c>
      <c r="D825" s="439" t="s">
        <v>1079</v>
      </c>
      <c r="E825" s="428" t="s">
        <v>1080</v>
      </c>
    </row>
    <row r="826" spans="1:5" ht="25.2" x14ac:dyDescent="0.3">
      <c r="A826" s="646"/>
      <c r="B826" s="649"/>
      <c r="C826" s="437" t="s">
        <v>1061</v>
      </c>
      <c r="D826" s="433"/>
      <c r="E826" s="428" t="s">
        <v>1081</v>
      </c>
    </row>
    <row r="827" spans="1:5" ht="50.4" x14ac:dyDescent="0.3">
      <c r="A827" s="646"/>
      <c r="B827" s="649"/>
      <c r="C827" s="474" t="s">
        <v>1076</v>
      </c>
      <c r="D827" s="433"/>
      <c r="E827" s="433"/>
    </row>
    <row r="828" spans="1:5" x14ac:dyDescent="0.3">
      <c r="A828" s="646"/>
      <c r="B828" s="649"/>
      <c r="C828" s="432" t="s">
        <v>1077</v>
      </c>
      <c r="D828" s="433"/>
      <c r="E828" s="433"/>
    </row>
    <row r="829" spans="1:5" ht="15" thickBot="1" x14ac:dyDescent="0.35">
      <c r="A829" s="647"/>
      <c r="B829" s="650"/>
      <c r="C829" s="438" t="s">
        <v>1078</v>
      </c>
      <c r="D829" s="434"/>
      <c r="E829" s="434"/>
    </row>
    <row r="830" spans="1:5" ht="25.2" x14ac:dyDescent="0.3">
      <c r="A830" s="654" t="s">
        <v>210</v>
      </c>
      <c r="B830" s="657" t="s">
        <v>185</v>
      </c>
      <c r="C830" s="428" t="s">
        <v>1070</v>
      </c>
      <c r="D830" s="443" t="s">
        <v>71</v>
      </c>
      <c r="E830" s="651" t="s">
        <v>599</v>
      </c>
    </row>
    <row r="831" spans="1:5" ht="25.8" thickBot="1" x14ac:dyDescent="0.35">
      <c r="A831" s="656"/>
      <c r="B831" s="659"/>
      <c r="C831" s="444" t="s">
        <v>602</v>
      </c>
      <c r="D831" s="444" t="s">
        <v>598</v>
      </c>
      <c r="E831" s="653"/>
    </row>
    <row r="832" spans="1:5" ht="25.2" x14ac:dyDescent="0.3">
      <c r="A832" s="654" t="s">
        <v>212</v>
      </c>
      <c r="B832" s="657" t="s">
        <v>180</v>
      </c>
      <c r="C832" s="428" t="s">
        <v>1071</v>
      </c>
      <c r="D832" s="443" t="s">
        <v>71</v>
      </c>
      <c r="E832" s="651" t="s">
        <v>599</v>
      </c>
    </row>
    <row r="833" spans="1:5" ht="25.8" thickBot="1" x14ac:dyDescent="0.35">
      <c r="A833" s="656"/>
      <c r="B833" s="659"/>
      <c r="C833" s="444" t="s">
        <v>602</v>
      </c>
      <c r="D833" s="444" t="s">
        <v>598</v>
      </c>
      <c r="E833" s="653"/>
    </row>
    <row r="834" spans="1:5" ht="37.799999999999997" x14ac:dyDescent="0.3">
      <c r="A834" s="654" t="s">
        <v>213</v>
      </c>
      <c r="B834" s="443" t="s">
        <v>1082</v>
      </c>
      <c r="C834" s="428" t="s">
        <v>1073</v>
      </c>
      <c r="D834" s="443" t="s">
        <v>71</v>
      </c>
      <c r="E834" s="428" t="s">
        <v>1084</v>
      </c>
    </row>
    <row r="835" spans="1:5" ht="25.8" thickBot="1" x14ac:dyDescent="0.35">
      <c r="A835" s="656"/>
      <c r="B835" s="451" t="s">
        <v>1083</v>
      </c>
      <c r="C835" s="444" t="s">
        <v>602</v>
      </c>
      <c r="D835" s="444" t="s">
        <v>598</v>
      </c>
      <c r="E835" s="446" t="s">
        <v>922</v>
      </c>
    </row>
    <row r="836" spans="1:5" x14ac:dyDescent="0.3">
      <c r="A836" s="654" t="s">
        <v>1086</v>
      </c>
      <c r="B836" s="657" t="s">
        <v>75</v>
      </c>
      <c r="C836" s="428" t="s">
        <v>603</v>
      </c>
      <c r="D836" s="443" t="s">
        <v>71</v>
      </c>
      <c r="E836" s="651" t="s">
        <v>599</v>
      </c>
    </row>
    <row r="837" spans="1:5" ht="25.2" x14ac:dyDescent="0.3">
      <c r="A837" s="655"/>
      <c r="B837" s="658"/>
      <c r="C837" s="439" t="s">
        <v>604</v>
      </c>
      <c r="D837" s="428" t="s">
        <v>598</v>
      </c>
      <c r="E837" s="652"/>
    </row>
    <row r="838" spans="1:5" ht="15" thickBot="1" x14ac:dyDescent="0.35">
      <c r="A838" s="656"/>
      <c r="B838" s="659"/>
      <c r="C838" s="444" t="s">
        <v>605</v>
      </c>
      <c r="D838" s="434"/>
      <c r="E838" s="653"/>
    </row>
    <row r="839" spans="1:5" ht="25.2" x14ac:dyDescent="0.3">
      <c r="A839" s="645">
        <v>42</v>
      </c>
      <c r="B839" s="648" t="s">
        <v>186</v>
      </c>
      <c r="C839" s="428" t="s">
        <v>1075</v>
      </c>
      <c r="D839" s="439" t="s">
        <v>1064</v>
      </c>
      <c r="E839" s="428" t="s">
        <v>1067</v>
      </c>
    </row>
    <row r="840" spans="1:5" ht="25.2" x14ac:dyDescent="0.3">
      <c r="A840" s="646"/>
      <c r="B840" s="649"/>
      <c r="C840" s="428" t="s">
        <v>1059</v>
      </c>
      <c r="D840" s="439" t="s">
        <v>1065</v>
      </c>
      <c r="E840" s="428" t="s">
        <v>697</v>
      </c>
    </row>
    <row r="841" spans="1:5" ht="25.2" x14ac:dyDescent="0.3">
      <c r="A841" s="646"/>
      <c r="B841" s="649"/>
      <c r="C841" s="437" t="s">
        <v>1060</v>
      </c>
      <c r="D841" s="439" t="s">
        <v>1079</v>
      </c>
      <c r="E841" s="428" t="s">
        <v>1080</v>
      </c>
    </row>
    <row r="842" spans="1:5" ht="25.2" x14ac:dyDescent="0.3">
      <c r="A842" s="646"/>
      <c r="B842" s="649"/>
      <c r="C842" s="437" t="s">
        <v>1061</v>
      </c>
      <c r="D842" s="433"/>
      <c r="E842" s="428" t="s">
        <v>1081</v>
      </c>
    </row>
    <row r="843" spans="1:5" ht="50.4" x14ac:dyDescent="0.3">
      <c r="A843" s="646"/>
      <c r="B843" s="649"/>
      <c r="C843" s="474" t="s">
        <v>1076</v>
      </c>
      <c r="D843" s="433"/>
      <c r="E843" s="433"/>
    </row>
    <row r="844" spans="1:5" x14ac:dyDescent="0.3">
      <c r="A844" s="646"/>
      <c r="B844" s="649"/>
      <c r="C844" s="432" t="s">
        <v>1077</v>
      </c>
      <c r="D844" s="433"/>
      <c r="E844" s="433"/>
    </row>
    <row r="845" spans="1:5" ht="15" thickBot="1" x14ac:dyDescent="0.35">
      <c r="A845" s="647"/>
      <c r="B845" s="650"/>
      <c r="C845" s="438" t="s">
        <v>1078</v>
      </c>
      <c r="D845" s="434"/>
      <c r="E845" s="434"/>
    </row>
    <row r="846" spans="1:5" ht="25.2" x14ac:dyDescent="0.3">
      <c r="A846" s="654" t="s">
        <v>216</v>
      </c>
      <c r="B846" s="657" t="s">
        <v>188</v>
      </c>
      <c r="C846" s="428" t="s">
        <v>1087</v>
      </c>
      <c r="D846" s="443" t="s">
        <v>71</v>
      </c>
      <c r="E846" s="651" t="s">
        <v>599</v>
      </c>
    </row>
    <row r="847" spans="1:5" ht="25.8" thickBot="1" x14ac:dyDescent="0.35">
      <c r="A847" s="656"/>
      <c r="B847" s="659"/>
      <c r="C847" s="444" t="s">
        <v>602</v>
      </c>
      <c r="D847" s="444" t="s">
        <v>598</v>
      </c>
      <c r="E847" s="653"/>
    </row>
    <row r="848" spans="1:5" ht="25.2" x14ac:dyDescent="0.3">
      <c r="A848" s="654" t="s">
        <v>218</v>
      </c>
      <c r="B848" s="657" t="s">
        <v>180</v>
      </c>
      <c r="C848" s="428" t="s">
        <v>1071</v>
      </c>
      <c r="D848" s="443" t="s">
        <v>71</v>
      </c>
      <c r="E848" s="651" t="s">
        <v>599</v>
      </c>
    </row>
    <row r="849" spans="1:5" ht="25.8" thickBot="1" x14ac:dyDescent="0.35">
      <c r="A849" s="656"/>
      <c r="B849" s="659"/>
      <c r="C849" s="444" t="s">
        <v>602</v>
      </c>
      <c r="D849" s="444" t="s">
        <v>598</v>
      </c>
      <c r="E849" s="653"/>
    </row>
    <row r="850" spans="1:5" ht="25.2" x14ac:dyDescent="0.3">
      <c r="A850" s="654" t="s">
        <v>219</v>
      </c>
      <c r="B850" s="657" t="s">
        <v>182</v>
      </c>
      <c r="C850" s="428" t="s">
        <v>1073</v>
      </c>
      <c r="D850" s="443" t="s">
        <v>71</v>
      </c>
      <c r="E850" s="651" t="s">
        <v>599</v>
      </c>
    </row>
    <row r="851" spans="1:5" ht="25.8" thickBot="1" x14ac:dyDescent="0.35">
      <c r="A851" s="656"/>
      <c r="B851" s="659"/>
      <c r="C851" s="444" t="s">
        <v>602</v>
      </c>
      <c r="D851" s="444" t="s">
        <v>598</v>
      </c>
      <c r="E851" s="653"/>
    </row>
    <row r="852" spans="1:5" x14ac:dyDescent="0.3">
      <c r="A852" s="654" t="s">
        <v>1088</v>
      </c>
      <c r="B852" s="657" t="s">
        <v>75</v>
      </c>
      <c r="C852" s="428" t="s">
        <v>603</v>
      </c>
      <c r="D852" s="443" t="s">
        <v>71</v>
      </c>
      <c r="E852" s="651" t="s">
        <v>599</v>
      </c>
    </row>
    <row r="853" spans="1:5" ht="25.2" x14ac:dyDescent="0.3">
      <c r="A853" s="655"/>
      <c r="B853" s="658"/>
      <c r="C853" s="439" t="s">
        <v>604</v>
      </c>
      <c r="D853" s="428" t="s">
        <v>598</v>
      </c>
      <c r="E853" s="652"/>
    </row>
    <row r="854" spans="1:5" ht="15" thickBot="1" x14ac:dyDescent="0.35">
      <c r="A854" s="656"/>
      <c r="B854" s="659"/>
      <c r="C854" s="444" t="s">
        <v>605</v>
      </c>
      <c r="D854" s="434"/>
      <c r="E854" s="653"/>
    </row>
    <row r="855" spans="1:5" ht="25.2" x14ac:dyDescent="0.3">
      <c r="A855" s="645">
        <v>43</v>
      </c>
      <c r="B855" s="491" t="s">
        <v>1089</v>
      </c>
      <c r="C855" s="492" t="s">
        <v>1091</v>
      </c>
      <c r="D855" s="490" t="s">
        <v>1064</v>
      </c>
      <c r="E855" s="492" t="s">
        <v>1067</v>
      </c>
    </row>
    <row r="856" spans="1:5" ht="25.2" x14ac:dyDescent="0.3">
      <c r="A856" s="646"/>
      <c r="B856" s="432" t="s">
        <v>1090</v>
      </c>
      <c r="C856" s="428" t="s">
        <v>1059</v>
      </c>
      <c r="D856" s="439" t="s">
        <v>1065</v>
      </c>
      <c r="E856" s="428" t="s">
        <v>697</v>
      </c>
    </row>
    <row r="857" spans="1:5" ht="25.2" x14ac:dyDescent="0.3">
      <c r="A857" s="646"/>
      <c r="B857" s="433"/>
      <c r="C857" s="437" t="s">
        <v>1060</v>
      </c>
      <c r="D857" s="439" t="s">
        <v>1092</v>
      </c>
      <c r="E857" s="428" t="s">
        <v>1080</v>
      </c>
    </row>
    <row r="858" spans="1:5" ht="25.2" x14ac:dyDescent="0.3">
      <c r="A858" s="646"/>
      <c r="B858" s="433"/>
      <c r="C858" s="437" t="s">
        <v>1061</v>
      </c>
      <c r="D858" s="433"/>
      <c r="E858" s="428" t="s">
        <v>1081</v>
      </c>
    </row>
    <row r="859" spans="1:5" ht="37.799999999999997" x14ac:dyDescent="0.3">
      <c r="A859" s="646"/>
      <c r="B859" s="433"/>
      <c r="C859" s="474" t="s">
        <v>1062</v>
      </c>
      <c r="D859" s="433"/>
      <c r="E859" s="433"/>
    </row>
    <row r="860" spans="1:5" x14ac:dyDescent="0.3">
      <c r="A860" s="646"/>
      <c r="B860" s="433"/>
      <c r="C860" s="466" t="s">
        <v>1063</v>
      </c>
      <c r="D860" s="433"/>
      <c r="E860" s="433"/>
    </row>
    <row r="861" spans="1:5" x14ac:dyDescent="0.3">
      <c r="A861" s="662"/>
      <c r="B861" s="662"/>
      <c r="C861" s="432" t="s">
        <v>1077</v>
      </c>
      <c r="D861" s="662"/>
      <c r="E861" s="662"/>
    </row>
    <row r="862" spans="1:5" ht="15" thickBot="1" x14ac:dyDescent="0.35">
      <c r="A862" s="663"/>
      <c r="B862" s="663"/>
      <c r="C862" s="438" t="s">
        <v>1078</v>
      </c>
      <c r="D862" s="663"/>
      <c r="E862" s="663"/>
    </row>
    <row r="863" spans="1:5" ht="25.2" x14ac:dyDescent="0.3">
      <c r="A863" s="654" t="s">
        <v>1093</v>
      </c>
      <c r="B863" s="657" t="s">
        <v>193</v>
      </c>
      <c r="C863" s="428" t="s">
        <v>1094</v>
      </c>
      <c r="D863" s="443" t="s">
        <v>71</v>
      </c>
      <c r="E863" s="651" t="s">
        <v>599</v>
      </c>
    </row>
    <row r="864" spans="1:5" ht="25.8" thickBot="1" x14ac:dyDescent="0.35">
      <c r="A864" s="656"/>
      <c r="B864" s="659"/>
      <c r="C864" s="444" t="s">
        <v>602</v>
      </c>
      <c r="D864" s="444" t="s">
        <v>598</v>
      </c>
      <c r="E864" s="653"/>
    </row>
    <row r="865" spans="1:5" ht="25.2" x14ac:dyDescent="0.3">
      <c r="A865" s="654" t="s">
        <v>1095</v>
      </c>
      <c r="B865" s="657" t="s">
        <v>180</v>
      </c>
      <c r="C865" s="428" t="s">
        <v>1071</v>
      </c>
      <c r="D865" s="443" t="s">
        <v>71</v>
      </c>
      <c r="E865" s="651" t="s">
        <v>599</v>
      </c>
    </row>
    <row r="866" spans="1:5" ht="25.8" thickBot="1" x14ac:dyDescent="0.35">
      <c r="A866" s="656"/>
      <c r="B866" s="659"/>
      <c r="C866" s="444" t="s">
        <v>602</v>
      </c>
      <c r="D866" s="444" t="s">
        <v>598</v>
      </c>
      <c r="E866" s="653"/>
    </row>
    <row r="867" spans="1:5" ht="25.2" x14ac:dyDescent="0.3">
      <c r="A867" s="654" t="s">
        <v>1096</v>
      </c>
      <c r="B867" s="657" t="s">
        <v>182</v>
      </c>
      <c r="C867" s="428" t="s">
        <v>1073</v>
      </c>
      <c r="D867" s="443" t="s">
        <v>71</v>
      </c>
      <c r="E867" s="651" t="s">
        <v>599</v>
      </c>
    </row>
    <row r="868" spans="1:5" ht="25.8" thickBot="1" x14ac:dyDescent="0.35">
      <c r="A868" s="656"/>
      <c r="B868" s="659"/>
      <c r="C868" s="444" t="s">
        <v>602</v>
      </c>
      <c r="D868" s="444" t="s">
        <v>598</v>
      </c>
      <c r="E868" s="653"/>
    </row>
    <row r="869" spans="1:5" x14ac:dyDescent="0.3">
      <c r="A869" s="654" t="s">
        <v>1097</v>
      </c>
      <c r="B869" s="657" t="s">
        <v>75</v>
      </c>
      <c r="C869" s="428" t="s">
        <v>603</v>
      </c>
      <c r="D869" s="443" t="s">
        <v>71</v>
      </c>
      <c r="E869" s="651" t="s">
        <v>599</v>
      </c>
    </row>
    <row r="870" spans="1:5" ht="25.2" x14ac:dyDescent="0.3">
      <c r="A870" s="655"/>
      <c r="B870" s="658"/>
      <c r="C870" s="439" t="s">
        <v>604</v>
      </c>
      <c r="D870" s="428" t="s">
        <v>598</v>
      </c>
      <c r="E870" s="652"/>
    </row>
    <row r="871" spans="1:5" ht="15" thickBot="1" x14ac:dyDescent="0.35">
      <c r="A871" s="656"/>
      <c r="B871" s="659"/>
      <c r="C871" s="444" t="s">
        <v>605</v>
      </c>
      <c r="D871" s="434"/>
      <c r="E871" s="653"/>
    </row>
    <row r="872" spans="1:5" ht="37.799999999999997" x14ac:dyDescent="0.3">
      <c r="A872" s="664">
        <v>44</v>
      </c>
      <c r="B872" s="648" t="s">
        <v>1098</v>
      </c>
      <c r="C872" s="428" t="s">
        <v>1099</v>
      </c>
      <c r="D872" s="428" t="s">
        <v>1114</v>
      </c>
      <c r="E872" s="428" t="s">
        <v>1572</v>
      </c>
    </row>
    <row r="873" spans="1:5" ht="50.4" x14ac:dyDescent="0.3">
      <c r="A873" s="665"/>
      <c r="B873" s="649"/>
      <c r="C873" s="428" t="s">
        <v>1100</v>
      </c>
      <c r="D873" s="453"/>
      <c r="E873" s="428" t="s">
        <v>951</v>
      </c>
    </row>
    <row r="874" spans="1:5" ht="63" x14ac:dyDescent="0.3">
      <c r="A874" s="665"/>
      <c r="B874" s="649"/>
      <c r="C874" s="428" t="s">
        <v>1101</v>
      </c>
      <c r="D874" s="439" t="s">
        <v>1115</v>
      </c>
      <c r="E874" s="428" t="s">
        <v>1118</v>
      </c>
    </row>
    <row r="875" spans="1:5" ht="37.799999999999997" x14ac:dyDescent="0.3">
      <c r="A875" s="665"/>
      <c r="B875" s="649"/>
      <c r="C875" s="428" t="s">
        <v>1102</v>
      </c>
      <c r="D875" s="439" t="s">
        <v>1116</v>
      </c>
      <c r="E875" s="428" t="s">
        <v>1119</v>
      </c>
    </row>
    <row r="876" spans="1:5" ht="37.799999999999997" x14ac:dyDescent="0.3">
      <c r="A876" s="665"/>
      <c r="B876" s="649"/>
      <c r="C876" s="441" t="s">
        <v>1103</v>
      </c>
      <c r="D876" s="439" t="s">
        <v>1117</v>
      </c>
      <c r="E876" s="433"/>
    </row>
    <row r="877" spans="1:5" ht="25.2" x14ac:dyDescent="0.3">
      <c r="A877" s="665"/>
      <c r="B877" s="649"/>
      <c r="C877" s="466" t="s">
        <v>1104</v>
      </c>
      <c r="D877" s="439"/>
      <c r="E877" s="433"/>
    </row>
    <row r="878" spans="1:5" x14ac:dyDescent="0.3">
      <c r="A878" s="665"/>
      <c r="B878" s="649"/>
      <c r="C878" s="466" t="s">
        <v>1105</v>
      </c>
      <c r="D878" s="433"/>
      <c r="E878" s="433"/>
    </row>
    <row r="879" spans="1:5" x14ac:dyDescent="0.3">
      <c r="A879" s="665"/>
      <c r="B879" s="649"/>
      <c r="C879" s="466" t="s">
        <v>1106</v>
      </c>
      <c r="D879" s="433"/>
      <c r="E879" s="433"/>
    </row>
    <row r="880" spans="1:5" x14ac:dyDescent="0.3">
      <c r="A880" s="665"/>
      <c r="B880" s="649"/>
      <c r="C880" s="466" t="s">
        <v>1107</v>
      </c>
      <c r="D880" s="433"/>
      <c r="E880" s="433"/>
    </row>
    <row r="881" spans="1:5" x14ac:dyDescent="0.3">
      <c r="A881" s="665"/>
      <c r="B881" s="649"/>
      <c r="C881" s="466" t="s">
        <v>1108</v>
      </c>
      <c r="D881" s="433"/>
      <c r="E881" s="433"/>
    </row>
    <row r="882" spans="1:5" x14ac:dyDescent="0.3">
      <c r="A882" s="665"/>
      <c r="B882" s="649"/>
      <c r="C882" s="466" t="s">
        <v>1109</v>
      </c>
      <c r="D882" s="433"/>
      <c r="E882" s="433"/>
    </row>
    <row r="883" spans="1:5" ht="25.2" x14ac:dyDescent="0.3">
      <c r="A883" s="665"/>
      <c r="B883" s="649"/>
      <c r="C883" s="466" t="s">
        <v>1110</v>
      </c>
      <c r="D883" s="433"/>
      <c r="E883" s="433"/>
    </row>
    <row r="884" spans="1:5" x14ac:dyDescent="0.3">
      <c r="A884" s="665"/>
      <c r="B884" s="649"/>
      <c r="C884" s="466" t="s">
        <v>1111</v>
      </c>
      <c r="D884" s="433"/>
      <c r="E884" s="433"/>
    </row>
    <row r="885" spans="1:5" x14ac:dyDescent="0.3">
      <c r="A885" s="665"/>
      <c r="B885" s="649"/>
      <c r="C885" s="466" t="s">
        <v>1112</v>
      </c>
      <c r="D885" s="433"/>
      <c r="E885" s="433"/>
    </row>
    <row r="886" spans="1:5" ht="63.6" thickBot="1" x14ac:dyDescent="0.35">
      <c r="A886" s="666"/>
      <c r="B886" s="650"/>
      <c r="C886" s="477" t="s">
        <v>1113</v>
      </c>
      <c r="D886" s="434"/>
      <c r="E886" s="434"/>
    </row>
    <row r="887" spans="1:5" x14ac:dyDescent="0.3">
      <c r="A887" s="660" t="s">
        <v>1120</v>
      </c>
      <c r="B887" s="657" t="s">
        <v>196</v>
      </c>
      <c r="C887" s="651" t="s">
        <v>1121</v>
      </c>
      <c r="D887" s="443" t="s">
        <v>71</v>
      </c>
      <c r="E887" s="651" t="s">
        <v>599</v>
      </c>
    </row>
    <row r="888" spans="1:5" ht="36.6" customHeight="1" thickBot="1" x14ac:dyDescent="0.35">
      <c r="A888" s="661"/>
      <c r="B888" s="659"/>
      <c r="C888" s="653"/>
      <c r="D888" s="444" t="s">
        <v>598</v>
      </c>
      <c r="E888" s="653"/>
    </row>
    <row r="889" spans="1:5" x14ac:dyDescent="0.3">
      <c r="A889" s="660" t="s">
        <v>1122</v>
      </c>
      <c r="B889" s="657" t="s">
        <v>198</v>
      </c>
      <c r="C889" s="651" t="s">
        <v>1123</v>
      </c>
      <c r="D889" s="443" t="s">
        <v>71</v>
      </c>
      <c r="E889" s="651" t="s">
        <v>599</v>
      </c>
    </row>
    <row r="890" spans="1:5" ht="38.4" customHeight="1" thickBot="1" x14ac:dyDescent="0.35">
      <c r="A890" s="661"/>
      <c r="B890" s="659"/>
      <c r="C890" s="653"/>
      <c r="D890" s="444" t="s">
        <v>598</v>
      </c>
      <c r="E890" s="653"/>
    </row>
    <row r="891" spans="1:5" ht="50.4" x14ac:dyDescent="0.3">
      <c r="A891" s="680">
        <v>45</v>
      </c>
      <c r="B891" s="648" t="s">
        <v>557</v>
      </c>
      <c r="C891" s="492" t="s">
        <v>1124</v>
      </c>
      <c r="D891" s="492" t="s">
        <v>1129</v>
      </c>
      <c r="E891" s="495" t="s">
        <v>1136</v>
      </c>
    </row>
    <row r="892" spans="1:5" ht="37.799999999999997" x14ac:dyDescent="0.3">
      <c r="A892" s="681"/>
      <c r="B892" s="649"/>
      <c r="C892" s="435" t="s">
        <v>1125</v>
      </c>
      <c r="D892" s="439" t="s">
        <v>1130</v>
      </c>
      <c r="E892" s="428" t="s">
        <v>951</v>
      </c>
    </row>
    <row r="893" spans="1:5" ht="37.799999999999997" x14ac:dyDescent="0.3">
      <c r="A893" s="681"/>
      <c r="B893" s="649"/>
      <c r="C893" s="478" t="s">
        <v>1126</v>
      </c>
      <c r="D893" s="479" t="s">
        <v>1131</v>
      </c>
      <c r="E893" s="428" t="s">
        <v>1118</v>
      </c>
    </row>
    <row r="894" spans="1:5" ht="50.4" x14ac:dyDescent="0.3">
      <c r="A894" s="681"/>
      <c r="B894" s="649"/>
      <c r="C894" s="478" t="s">
        <v>1127</v>
      </c>
      <c r="D894" s="479" t="s">
        <v>1132</v>
      </c>
      <c r="E894" s="428" t="s">
        <v>1119</v>
      </c>
    </row>
    <row r="895" spans="1:5" ht="25.2" x14ac:dyDescent="0.3">
      <c r="A895" s="681"/>
      <c r="B895" s="649"/>
      <c r="C895" s="478" t="s">
        <v>1128</v>
      </c>
      <c r="D895" s="479" t="s">
        <v>1133</v>
      </c>
      <c r="E895" s="433"/>
    </row>
    <row r="896" spans="1:5" ht="37.799999999999997" x14ac:dyDescent="0.3">
      <c r="A896" s="681"/>
      <c r="B896" s="649"/>
      <c r="C896" s="433"/>
      <c r="D896" s="439" t="s">
        <v>1134</v>
      </c>
      <c r="E896" s="433"/>
    </row>
    <row r="897" spans="1:5" ht="63" x14ac:dyDescent="0.3">
      <c r="A897" s="681"/>
      <c r="B897" s="649"/>
      <c r="C897" s="433"/>
      <c r="D897" s="439" t="s">
        <v>1135</v>
      </c>
      <c r="E897" s="433"/>
    </row>
    <row r="898" spans="1:5" x14ac:dyDescent="0.3">
      <c r="A898" s="662"/>
      <c r="B898" s="662"/>
      <c r="C898" s="652" t="s">
        <v>1137</v>
      </c>
      <c r="D898" s="658"/>
      <c r="E898" s="662"/>
    </row>
    <row r="899" spans="1:5" ht="91.8" customHeight="1" thickBot="1" x14ac:dyDescent="0.35">
      <c r="A899" s="663"/>
      <c r="B899" s="663"/>
      <c r="C899" s="653"/>
      <c r="D899" s="659"/>
      <c r="E899" s="663"/>
    </row>
    <row r="900" spans="1:5" x14ac:dyDescent="0.3">
      <c r="A900" s="676" t="s">
        <v>1138</v>
      </c>
      <c r="B900" s="657" t="s">
        <v>196</v>
      </c>
      <c r="C900" s="651" t="s">
        <v>1121</v>
      </c>
      <c r="D900" s="443" t="s">
        <v>71</v>
      </c>
      <c r="E900" s="651" t="s">
        <v>599</v>
      </c>
    </row>
    <row r="901" spans="1:5" ht="41.4" customHeight="1" thickBot="1" x14ac:dyDescent="0.35">
      <c r="A901" s="677"/>
      <c r="B901" s="659"/>
      <c r="C901" s="653"/>
      <c r="D901" s="444" t="s">
        <v>598</v>
      </c>
      <c r="E901" s="653"/>
    </row>
    <row r="902" spans="1:5" x14ac:dyDescent="0.3">
      <c r="A902" s="676" t="s">
        <v>1139</v>
      </c>
      <c r="B902" s="657" t="s">
        <v>198</v>
      </c>
      <c r="C902" s="651" t="s">
        <v>1140</v>
      </c>
      <c r="D902" s="443" t="s">
        <v>71</v>
      </c>
      <c r="E902" s="651" t="s">
        <v>599</v>
      </c>
    </row>
    <row r="903" spans="1:5" ht="25.2" x14ac:dyDescent="0.3">
      <c r="A903" s="678"/>
      <c r="B903" s="658"/>
      <c r="C903" s="652"/>
      <c r="D903" s="428" t="s">
        <v>598</v>
      </c>
      <c r="E903" s="652"/>
    </row>
    <row r="904" spans="1:5" x14ac:dyDescent="0.3">
      <c r="A904" s="678"/>
      <c r="B904" s="658"/>
      <c r="C904" s="652"/>
      <c r="D904" s="433"/>
      <c r="E904" s="652"/>
    </row>
    <row r="905" spans="1:5" x14ac:dyDescent="0.3">
      <c r="A905" s="678"/>
      <c r="B905" s="658"/>
      <c r="C905" s="652"/>
      <c r="D905" s="433"/>
      <c r="E905" s="652"/>
    </row>
    <row r="906" spans="1:5" x14ac:dyDescent="0.3">
      <c r="A906" s="678"/>
      <c r="B906" s="658"/>
      <c r="C906" s="652"/>
      <c r="D906" s="433"/>
      <c r="E906" s="652"/>
    </row>
    <row r="907" spans="1:5" x14ac:dyDescent="0.3">
      <c r="A907" s="678"/>
      <c r="B907" s="658"/>
      <c r="C907" s="652"/>
      <c r="D907" s="433"/>
      <c r="E907" s="652"/>
    </row>
    <row r="908" spans="1:5" hidden="1" x14ac:dyDescent="0.3">
      <c r="A908" s="678"/>
      <c r="B908" s="658"/>
      <c r="C908" s="652"/>
      <c r="D908" s="433"/>
      <c r="E908" s="652"/>
    </row>
    <row r="909" spans="1:5" x14ac:dyDescent="0.3">
      <c r="A909" s="678"/>
      <c r="B909" s="658"/>
      <c r="C909" s="652"/>
      <c r="D909" s="433"/>
      <c r="E909" s="652"/>
    </row>
    <row r="910" spans="1:5" x14ac:dyDescent="0.3">
      <c r="A910" s="678"/>
      <c r="B910" s="658"/>
      <c r="C910" s="652"/>
      <c r="D910" s="433"/>
      <c r="E910" s="652"/>
    </row>
    <row r="911" spans="1:5" ht="7.2" customHeight="1" x14ac:dyDescent="0.3">
      <c r="A911" s="678"/>
      <c r="B911" s="658"/>
      <c r="C911" s="652"/>
      <c r="D911" s="433"/>
      <c r="E911" s="652"/>
    </row>
    <row r="912" spans="1:5" hidden="1" x14ac:dyDescent="0.3">
      <c r="A912" s="678"/>
      <c r="B912" s="658"/>
      <c r="C912" s="652"/>
      <c r="D912" s="433"/>
      <c r="E912" s="652"/>
    </row>
    <row r="913" spans="1:5" ht="4.2" hidden="1" customHeight="1" x14ac:dyDescent="0.3">
      <c r="A913" s="678"/>
      <c r="B913" s="658"/>
      <c r="C913" s="652"/>
      <c r="D913" s="433"/>
      <c r="E913" s="652"/>
    </row>
    <row r="914" spans="1:5" hidden="1" x14ac:dyDescent="0.3">
      <c r="A914" s="678"/>
      <c r="B914" s="658"/>
      <c r="C914" s="652"/>
      <c r="D914" s="433"/>
      <c r="E914" s="652"/>
    </row>
    <row r="915" spans="1:5" hidden="1" x14ac:dyDescent="0.3">
      <c r="A915" s="678"/>
      <c r="B915" s="658"/>
      <c r="C915" s="652"/>
      <c r="D915" s="433"/>
      <c r="E915" s="652"/>
    </row>
    <row r="916" spans="1:5" hidden="1" x14ac:dyDescent="0.3">
      <c r="A916" s="678"/>
      <c r="B916" s="658"/>
      <c r="C916" s="652"/>
      <c r="D916" s="433"/>
      <c r="E916" s="652"/>
    </row>
    <row r="917" spans="1:5" hidden="1" x14ac:dyDescent="0.3">
      <c r="A917" s="678"/>
      <c r="B917" s="658"/>
      <c r="C917" s="652"/>
      <c r="D917" s="433"/>
      <c r="E917" s="652"/>
    </row>
    <row r="918" spans="1:5" hidden="1" x14ac:dyDescent="0.3">
      <c r="A918" s="678"/>
      <c r="B918" s="658"/>
      <c r="C918" s="652"/>
      <c r="D918" s="433"/>
      <c r="E918" s="652"/>
    </row>
    <row r="919" spans="1:5" hidden="1" x14ac:dyDescent="0.3">
      <c r="A919" s="678"/>
      <c r="B919" s="658"/>
      <c r="C919" s="652"/>
      <c r="D919" s="433"/>
      <c r="E919" s="652"/>
    </row>
    <row r="920" spans="1:5" ht="15" thickBot="1" x14ac:dyDescent="0.35">
      <c r="A920" s="677"/>
      <c r="B920" s="659"/>
      <c r="C920" s="653"/>
      <c r="D920" s="434"/>
      <c r="E920" s="653"/>
    </row>
    <row r="921" spans="1:5" x14ac:dyDescent="0.3">
      <c r="A921" s="676" t="s">
        <v>1141</v>
      </c>
      <c r="B921" s="657" t="s">
        <v>201</v>
      </c>
      <c r="C921" s="651" t="s">
        <v>1142</v>
      </c>
      <c r="D921" s="443" t="s">
        <v>71</v>
      </c>
      <c r="E921" s="651" t="s">
        <v>599</v>
      </c>
    </row>
    <row r="922" spans="1:5" ht="44.4" customHeight="1" thickBot="1" x14ac:dyDescent="0.35">
      <c r="A922" s="677"/>
      <c r="B922" s="659"/>
      <c r="C922" s="653"/>
      <c r="D922" s="444" t="s">
        <v>598</v>
      </c>
      <c r="E922" s="653"/>
    </row>
    <row r="923" spans="1:5" ht="50.4" x14ac:dyDescent="0.3">
      <c r="A923" s="704">
        <v>46</v>
      </c>
      <c r="B923" s="432" t="s">
        <v>1143</v>
      </c>
      <c r="C923" s="428" t="s">
        <v>1144</v>
      </c>
      <c r="D923" s="439" t="s">
        <v>1155</v>
      </c>
      <c r="E923" s="651" t="s">
        <v>1119</v>
      </c>
    </row>
    <row r="924" spans="1:5" ht="50.4" x14ac:dyDescent="0.3">
      <c r="A924" s="705"/>
      <c r="B924" s="432"/>
      <c r="C924" s="428" t="s">
        <v>1145</v>
      </c>
      <c r="D924" s="481" t="s">
        <v>1156</v>
      </c>
      <c r="E924" s="652"/>
    </row>
    <row r="925" spans="1:5" ht="25.2" x14ac:dyDescent="0.3">
      <c r="A925" s="705"/>
      <c r="B925" s="432" t="s">
        <v>61</v>
      </c>
      <c r="C925" s="428" t="s">
        <v>1146</v>
      </c>
      <c r="D925" s="433"/>
      <c r="E925" s="652"/>
    </row>
    <row r="926" spans="1:5" ht="25.2" x14ac:dyDescent="0.3">
      <c r="A926" s="705"/>
      <c r="B926" s="433"/>
      <c r="C926" s="480" t="s">
        <v>1147</v>
      </c>
      <c r="D926" s="433"/>
      <c r="E926" s="652"/>
    </row>
    <row r="927" spans="1:5" x14ac:dyDescent="0.3">
      <c r="A927" s="705"/>
      <c r="B927" s="433"/>
      <c r="C927" s="480" t="s">
        <v>1148</v>
      </c>
      <c r="D927" s="433"/>
      <c r="E927" s="652"/>
    </row>
    <row r="928" spans="1:5" x14ac:dyDescent="0.3">
      <c r="A928" s="705"/>
      <c r="B928" s="433"/>
      <c r="C928" s="480" t="s">
        <v>1149</v>
      </c>
      <c r="D928" s="433"/>
      <c r="E928" s="652"/>
    </row>
    <row r="929" spans="1:5" x14ac:dyDescent="0.3">
      <c r="A929" s="705"/>
      <c r="B929" s="433"/>
      <c r="C929" s="439" t="s">
        <v>1150</v>
      </c>
      <c r="D929" s="433"/>
      <c r="E929" s="652"/>
    </row>
    <row r="930" spans="1:5" x14ac:dyDescent="0.3">
      <c r="A930" s="705"/>
      <c r="B930" s="433"/>
      <c r="C930" s="447" t="s">
        <v>1151</v>
      </c>
      <c r="D930" s="433"/>
      <c r="E930" s="652"/>
    </row>
    <row r="931" spans="1:5" x14ac:dyDescent="0.3">
      <c r="A931" s="705"/>
      <c r="B931" s="433"/>
      <c r="C931" s="447" t="s">
        <v>1152</v>
      </c>
      <c r="D931" s="433"/>
      <c r="E931" s="652"/>
    </row>
    <row r="932" spans="1:5" x14ac:dyDescent="0.3">
      <c r="A932" s="705"/>
      <c r="B932" s="433"/>
      <c r="C932" s="439"/>
      <c r="D932" s="433"/>
      <c r="E932" s="652"/>
    </row>
    <row r="933" spans="1:5" ht="50.4" x14ac:dyDescent="0.3">
      <c r="A933" s="705"/>
      <c r="B933" s="433"/>
      <c r="C933" s="462" t="s">
        <v>1153</v>
      </c>
      <c r="D933" s="433"/>
      <c r="E933" s="652"/>
    </row>
    <row r="934" spans="1:5" ht="51" thickBot="1" x14ac:dyDescent="0.35">
      <c r="A934" s="706"/>
      <c r="B934" s="434"/>
      <c r="C934" s="449" t="s">
        <v>1154</v>
      </c>
      <c r="D934" s="434"/>
      <c r="E934" s="653"/>
    </row>
    <row r="935" spans="1:5" ht="37.799999999999997" x14ac:dyDescent="0.3">
      <c r="A935" s="645">
        <v>47</v>
      </c>
      <c r="B935" s="432" t="s">
        <v>1157</v>
      </c>
      <c r="C935" s="428" t="s">
        <v>1159</v>
      </c>
      <c r="D935" s="469" t="s">
        <v>1168</v>
      </c>
      <c r="E935" s="428" t="s">
        <v>1170</v>
      </c>
    </row>
    <row r="936" spans="1:5" ht="25.2" x14ac:dyDescent="0.3">
      <c r="A936" s="646"/>
      <c r="B936" s="432" t="s">
        <v>1158</v>
      </c>
      <c r="C936" s="439" t="s">
        <v>1160</v>
      </c>
      <c r="D936" s="469" t="s">
        <v>1169</v>
      </c>
      <c r="E936" s="428" t="s">
        <v>1171</v>
      </c>
    </row>
    <row r="937" spans="1:5" ht="37.799999999999997" x14ac:dyDescent="0.3">
      <c r="A937" s="646"/>
      <c r="B937" s="433"/>
      <c r="C937" s="428" t="s">
        <v>1161</v>
      </c>
      <c r="D937" s="433"/>
      <c r="E937" s="439" t="s">
        <v>1172</v>
      </c>
    </row>
    <row r="938" spans="1:5" x14ac:dyDescent="0.3">
      <c r="A938" s="646"/>
      <c r="B938" s="433"/>
      <c r="C938" s="439" t="s">
        <v>1162</v>
      </c>
      <c r="D938" s="433"/>
      <c r="E938" s="433"/>
    </row>
    <row r="939" spans="1:5" x14ac:dyDescent="0.3">
      <c r="A939" s="646"/>
      <c r="B939" s="433"/>
      <c r="C939" s="455" t="s">
        <v>1163</v>
      </c>
      <c r="D939" s="433"/>
      <c r="E939" s="433"/>
    </row>
    <row r="940" spans="1:5" x14ac:dyDescent="0.3">
      <c r="A940" s="646"/>
      <c r="B940" s="433"/>
      <c r="C940" s="455" t="s">
        <v>1164</v>
      </c>
      <c r="D940" s="433"/>
      <c r="E940" s="433"/>
    </row>
    <row r="941" spans="1:5" x14ac:dyDescent="0.3">
      <c r="A941" s="646"/>
      <c r="B941" s="433"/>
      <c r="C941" s="455" t="s">
        <v>1165</v>
      </c>
      <c r="D941" s="433"/>
      <c r="E941" s="433"/>
    </row>
    <row r="942" spans="1:5" x14ac:dyDescent="0.3">
      <c r="A942" s="646"/>
      <c r="B942" s="433"/>
      <c r="C942" s="455" t="s">
        <v>1166</v>
      </c>
      <c r="D942" s="433"/>
      <c r="E942" s="433"/>
    </row>
    <row r="943" spans="1:5" ht="0.6" customHeight="1" x14ac:dyDescent="0.3">
      <c r="A943" s="646"/>
      <c r="B943" s="433"/>
      <c r="C943" s="455" t="s">
        <v>1167</v>
      </c>
      <c r="D943" s="433"/>
      <c r="E943" s="433"/>
    </row>
    <row r="944" spans="1:5" hidden="1" x14ac:dyDescent="0.3">
      <c r="A944" s="646"/>
      <c r="B944" s="433"/>
      <c r="C944" s="439"/>
      <c r="D944" s="433"/>
      <c r="E944" s="433"/>
    </row>
    <row r="945" spans="1:5" hidden="1" x14ac:dyDescent="0.3">
      <c r="A945" s="646"/>
      <c r="B945" s="433"/>
      <c r="C945" s="439"/>
      <c r="D945" s="433"/>
      <c r="E945" s="433"/>
    </row>
    <row r="946" spans="1:5" ht="4.2" customHeight="1" x14ac:dyDescent="0.3">
      <c r="A946" s="646"/>
      <c r="B946" s="433"/>
      <c r="C946" s="439"/>
      <c r="D946" s="433"/>
      <c r="E946" s="433"/>
    </row>
    <row r="947" spans="1:5" hidden="1" x14ac:dyDescent="0.3">
      <c r="A947" s="646"/>
      <c r="B947" s="433"/>
      <c r="C947" s="439"/>
      <c r="D947" s="433"/>
      <c r="E947" s="433"/>
    </row>
    <row r="948" spans="1:5" ht="0.6" hidden="1" customHeight="1" x14ac:dyDescent="0.3">
      <c r="A948" s="646"/>
      <c r="B948" s="433"/>
      <c r="C948" s="439"/>
      <c r="D948" s="433"/>
      <c r="E948" s="433"/>
    </row>
    <row r="949" spans="1:5" hidden="1" x14ac:dyDescent="0.3">
      <c r="A949" s="646"/>
      <c r="B949" s="433"/>
      <c r="C949" s="439"/>
      <c r="D949" s="433"/>
      <c r="E949" s="433"/>
    </row>
    <row r="950" spans="1:5" hidden="1" x14ac:dyDescent="0.3">
      <c r="A950" s="646"/>
      <c r="B950" s="433"/>
      <c r="C950" s="439"/>
      <c r="D950" s="433"/>
      <c r="E950" s="433"/>
    </row>
    <row r="951" spans="1:5" hidden="1" x14ac:dyDescent="0.3">
      <c r="A951" s="646"/>
      <c r="B951" s="433"/>
      <c r="C951" s="439"/>
      <c r="D951" s="433"/>
      <c r="E951" s="433"/>
    </row>
    <row r="952" spans="1:5" hidden="1" x14ac:dyDescent="0.3">
      <c r="A952" s="646"/>
      <c r="B952" s="433"/>
      <c r="C952" s="439"/>
      <c r="D952" s="433"/>
      <c r="E952" s="433"/>
    </row>
    <row r="953" spans="1:5" ht="10.199999999999999" hidden="1" customHeight="1" x14ac:dyDescent="0.3">
      <c r="A953" s="646"/>
      <c r="B953" s="433"/>
      <c r="C953" s="439"/>
      <c r="D953" s="433"/>
      <c r="E953" s="433"/>
    </row>
    <row r="954" spans="1:5" hidden="1" x14ac:dyDescent="0.3">
      <c r="A954" s="646"/>
      <c r="B954" s="433"/>
      <c r="C954" s="439"/>
      <c r="D954" s="433"/>
      <c r="E954" s="433"/>
    </row>
    <row r="955" spans="1:5" ht="4.2" hidden="1" customHeight="1" x14ac:dyDescent="0.3">
      <c r="A955" s="646"/>
      <c r="B955" s="433"/>
      <c r="C955" s="439"/>
      <c r="D955" s="433"/>
      <c r="E955" s="433"/>
    </row>
    <row r="956" spans="1:5" hidden="1" x14ac:dyDescent="0.3">
      <c r="A956" s="646"/>
      <c r="B956" s="433"/>
      <c r="C956" s="439"/>
      <c r="D956" s="433"/>
      <c r="E956" s="433"/>
    </row>
    <row r="957" spans="1:5" hidden="1" x14ac:dyDescent="0.3">
      <c r="A957" s="646"/>
      <c r="B957" s="433"/>
      <c r="C957" s="439"/>
      <c r="D957" s="433"/>
      <c r="E957" s="433"/>
    </row>
    <row r="958" spans="1:5" hidden="1" x14ac:dyDescent="0.3">
      <c r="A958" s="646"/>
      <c r="B958" s="433"/>
      <c r="C958" s="439"/>
      <c r="D958" s="433"/>
      <c r="E958" s="433"/>
    </row>
    <row r="959" spans="1:5" hidden="1" x14ac:dyDescent="0.3">
      <c r="A959" s="646"/>
      <c r="B959" s="433"/>
      <c r="C959" s="439"/>
      <c r="D959" s="433"/>
      <c r="E959" s="433"/>
    </row>
    <row r="960" spans="1:5" hidden="1" x14ac:dyDescent="0.3">
      <c r="A960" s="646"/>
      <c r="B960" s="433"/>
      <c r="C960" s="439"/>
      <c r="D960" s="433"/>
      <c r="E960" s="433"/>
    </row>
    <row r="961" spans="1:5" hidden="1" x14ac:dyDescent="0.3">
      <c r="A961" s="646"/>
      <c r="B961" s="433"/>
      <c r="C961" s="439"/>
      <c r="D961" s="433"/>
      <c r="E961" s="433"/>
    </row>
    <row r="962" spans="1:5" hidden="1" x14ac:dyDescent="0.3">
      <c r="A962" s="646"/>
      <c r="B962" s="433"/>
      <c r="C962" s="439"/>
      <c r="D962" s="433"/>
      <c r="E962" s="433"/>
    </row>
    <row r="963" spans="1:5" hidden="1" x14ac:dyDescent="0.3">
      <c r="A963" s="646"/>
      <c r="B963" s="433"/>
      <c r="C963" s="439"/>
      <c r="D963" s="433"/>
      <c r="E963" s="433"/>
    </row>
    <row r="964" spans="1:5" hidden="1" x14ac:dyDescent="0.3">
      <c r="A964" s="646"/>
      <c r="B964" s="433"/>
      <c r="C964" s="439"/>
      <c r="D964" s="433"/>
      <c r="E964" s="433"/>
    </row>
    <row r="965" spans="1:5" hidden="1" x14ac:dyDescent="0.3">
      <c r="A965" s="646"/>
      <c r="B965" s="433"/>
      <c r="C965" s="439"/>
      <c r="D965" s="433"/>
      <c r="E965" s="433"/>
    </row>
    <row r="966" spans="1:5" hidden="1" x14ac:dyDescent="0.3">
      <c r="A966" s="646"/>
      <c r="B966" s="433"/>
      <c r="C966" s="439"/>
      <c r="D966" s="433"/>
      <c r="E966" s="433"/>
    </row>
    <row r="967" spans="1:5" hidden="1" x14ac:dyDescent="0.3">
      <c r="A967" s="646"/>
      <c r="B967" s="433"/>
      <c r="C967" s="439"/>
      <c r="D967" s="433"/>
      <c r="E967" s="433"/>
    </row>
    <row r="968" spans="1:5" hidden="1" x14ac:dyDescent="0.3">
      <c r="A968" s="646"/>
      <c r="B968" s="433"/>
      <c r="C968" s="439"/>
      <c r="D968" s="433"/>
      <c r="E968" s="433"/>
    </row>
    <row r="969" spans="1:5" hidden="1" x14ac:dyDescent="0.3">
      <c r="A969" s="646"/>
      <c r="B969" s="433"/>
      <c r="C969" s="439"/>
      <c r="D969" s="433"/>
      <c r="E969" s="433"/>
    </row>
    <row r="970" spans="1:5" x14ac:dyDescent="0.3">
      <c r="A970" s="646"/>
      <c r="B970" s="433"/>
      <c r="C970" s="439"/>
      <c r="D970" s="433"/>
      <c r="E970" s="433"/>
    </row>
    <row r="971" spans="1:5" x14ac:dyDescent="0.3">
      <c r="A971" s="646"/>
      <c r="B971" s="433"/>
      <c r="C971" s="443"/>
      <c r="D971" s="433"/>
      <c r="E971" s="433"/>
    </row>
    <row r="972" spans="1:5" ht="15" thickBot="1" x14ac:dyDescent="0.35">
      <c r="A972" s="647"/>
      <c r="B972" s="434"/>
      <c r="C972" s="446"/>
      <c r="D972" s="434"/>
      <c r="E972" s="434"/>
    </row>
    <row r="973" spans="1:5" ht="25.2" x14ac:dyDescent="0.3">
      <c r="A973" s="654" t="s">
        <v>230</v>
      </c>
      <c r="B973" s="657" t="s">
        <v>203</v>
      </c>
      <c r="C973" s="428" t="s">
        <v>1173</v>
      </c>
      <c r="D973" s="443" t="s">
        <v>71</v>
      </c>
      <c r="E973" s="651" t="s">
        <v>599</v>
      </c>
    </row>
    <row r="974" spans="1:5" ht="25.8" thickBot="1" x14ac:dyDescent="0.35">
      <c r="A974" s="656"/>
      <c r="B974" s="659"/>
      <c r="C974" s="444" t="s">
        <v>1174</v>
      </c>
      <c r="D974" s="444" t="s">
        <v>598</v>
      </c>
      <c r="E974" s="653"/>
    </row>
    <row r="975" spans="1:5" x14ac:dyDescent="0.3">
      <c r="A975" s="654" t="s">
        <v>231</v>
      </c>
      <c r="B975" s="657" t="s">
        <v>204</v>
      </c>
      <c r="C975" s="651" t="s">
        <v>1175</v>
      </c>
      <c r="D975" s="443" t="s">
        <v>71</v>
      </c>
      <c r="E975" s="651" t="s">
        <v>599</v>
      </c>
    </row>
    <row r="976" spans="1:5" ht="25.8" thickBot="1" x14ac:dyDescent="0.35">
      <c r="A976" s="656"/>
      <c r="B976" s="659"/>
      <c r="C976" s="653"/>
      <c r="D976" s="444" t="s">
        <v>598</v>
      </c>
      <c r="E976" s="653"/>
    </row>
    <row r="977" spans="1:5" x14ac:dyDescent="0.3">
      <c r="A977" s="654" t="s">
        <v>232</v>
      </c>
      <c r="B977" s="657" t="s">
        <v>75</v>
      </c>
      <c r="C977" s="428" t="s">
        <v>603</v>
      </c>
      <c r="D977" s="443" t="s">
        <v>71</v>
      </c>
      <c r="E977" s="651" t="s">
        <v>599</v>
      </c>
    </row>
    <row r="978" spans="1:5" ht="25.2" x14ac:dyDescent="0.3">
      <c r="A978" s="655"/>
      <c r="B978" s="658"/>
      <c r="C978" s="439" t="s">
        <v>604</v>
      </c>
      <c r="D978" s="428" t="s">
        <v>598</v>
      </c>
      <c r="E978" s="652"/>
    </row>
    <row r="979" spans="1:5" ht="15" thickBot="1" x14ac:dyDescent="0.35">
      <c r="A979" s="656"/>
      <c r="B979" s="659"/>
      <c r="C979" s="444" t="s">
        <v>605</v>
      </c>
      <c r="D979" s="434"/>
      <c r="E979" s="653"/>
    </row>
    <row r="980" spans="1:5" ht="37.799999999999997" x14ac:dyDescent="0.3">
      <c r="A980" s="645">
        <v>48</v>
      </c>
      <c r="B980" s="648" t="s">
        <v>205</v>
      </c>
      <c r="C980" s="428" t="s">
        <v>1176</v>
      </c>
      <c r="D980" s="439" t="s">
        <v>1179</v>
      </c>
      <c r="E980" s="651" t="s">
        <v>1574</v>
      </c>
    </row>
    <row r="981" spans="1:5" ht="37.799999999999997" x14ac:dyDescent="0.3">
      <c r="A981" s="646"/>
      <c r="B981" s="649"/>
      <c r="C981" s="428" t="s">
        <v>1573</v>
      </c>
      <c r="D981" s="439" t="s">
        <v>1180</v>
      </c>
      <c r="E981" s="652"/>
    </row>
    <row r="982" spans="1:5" x14ac:dyDescent="0.3">
      <c r="A982" s="646"/>
      <c r="B982" s="649"/>
      <c r="C982" s="439" t="s">
        <v>1177</v>
      </c>
      <c r="D982" s="439" t="s">
        <v>1181</v>
      </c>
      <c r="E982" s="652"/>
    </row>
    <row r="983" spans="1:5" ht="37.799999999999997" x14ac:dyDescent="0.3">
      <c r="A983" s="646"/>
      <c r="B983" s="649"/>
      <c r="C983" s="462" t="s">
        <v>1178</v>
      </c>
      <c r="D983" s="433"/>
      <c r="E983" s="652"/>
    </row>
    <row r="984" spans="1:5" x14ac:dyDescent="0.3">
      <c r="A984" s="646"/>
      <c r="B984" s="649"/>
      <c r="C984" s="439"/>
      <c r="D984" s="433"/>
      <c r="E984" s="652"/>
    </row>
    <row r="985" spans="1:5" x14ac:dyDescent="0.3">
      <c r="A985" s="646"/>
      <c r="B985" s="649"/>
      <c r="C985" s="439"/>
      <c r="D985" s="433"/>
      <c r="E985" s="652"/>
    </row>
    <row r="986" spans="1:5" ht="13.2" customHeight="1" x14ac:dyDescent="0.3">
      <c r="A986" s="646"/>
      <c r="B986" s="649"/>
      <c r="C986" s="439"/>
      <c r="D986" s="433"/>
      <c r="E986" s="652"/>
    </row>
    <row r="987" spans="1:5" ht="14.4" hidden="1" customHeight="1" x14ac:dyDescent="0.3">
      <c r="A987" s="646"/>
      <c r="B987" s="649"/>
      <c r="C987" s="439"/>
      <c r="D987" s="433"/>
      <c r="E987" s="652"/>
    </row>
    <row r="988" spans="1:5" ht="14.4" hidden="1" customHeight="1" x14ac:dyDescent="0.3">
      <c r="A988" s="646"/>
      <c r="B988" s="649"/>
      <c r="C988" s="439"/>
      <c r="D988" s="433"/>
      <c r="E988" s="652"/>
    </row>
    <row r="989" spans="1:5" ht="14.4" hidden="1" customHeight="1" x14ac:dyDescent="0.3">
      <c r="A989" s="646"/>
      <c r="B989" s="649"/>
      <c r="C989" s="439"/>
      <c r="D989" s="433"/>
      <c r="E989" s="652"/>
    </row>
    <row r="990" spans="1:5" ht="15" thickBot="1" x14ac:dyDescent="0.35">
      <c r="A990" s="647"/>
      <c r="B990" s="650"/>
      <c r="C990" s="451"/>
      <c r="D990" s="434"/>
      <c r="E990" s="653"/>
    </row>
    <row r="991" spans="1:5" x14ac:dyDescent="0.3">
      <c r="A991" s="654" t="s">
        <v>234</v>
      </c>
      <c r="B991" s="657" t="s">
        <v>207</v>
      </c>
      <c r="C991" s="651" t="s">
        <v>1182</v>
      </c>
      <c r="D991" s="443" t="s">
        <v>71</v>
      </c>
      <c r="E991" s="651" t="s">
        <v>599</v>
      </c>
    </row>
    <row r="992" spans="1:5" ht="25.8" thickBot="1" x14ac:dyDescent="0.35">
      <c r="A992" s="656"/>
      <c r="B992" s="659"/>
      <c r="C992" s="653"/>
      <c r="D992" s="444" t="s">
        <v>598</v>
      </c>
      <c r="E992" s="653"/>
    </row>
    <row r="993" spans="1:5" x14ac:dyDescent="0.3">
      <c r="A993" s="654" t="s">
        <v>235</v>
      </c>
      <c r="B993" s="657" t="s">
        <v>75</v>
      </c>
      <c r="C993" s="428" t="s">
        <v>603</v>
      </c>
      <c r="D993" s="443" t="s">
        <v>71</v>
      </c>
      <c r="E993" s="651" t="s">
        <v>599</v>
      </c>
    </row>
    <row r="994" spans="1:5" ht="25.2" x14ac:dyDescent="0.3">
      <c r="A994" s="655"/>
      <c r="B994" s="658"/>
      <c r="C994" s="439" t="s">
        <v>604</v>
      </c>
      <c r="D994" s="428" t="s">
        <v>598</v>
      </c>
      <c r="E994" s="652"/>
    </row>
    <row r="995" spans="1:5" ht="15" thickBot="1" x14ac:dyDescent="0.35">
      <c r="A995" s="656"/>
      <c r="B995" s="659"/>
      <c r="C995" s="444" t="s">
        <v>605</v>
      </c>
      <c r="D995" s="434"/>
      <c r="E995" s="653"/>
    </row>
    <row r="996" spans="1:5" ht="25.2" x14ac:dyDescent="0.3">
      <c r="A996" s="645">
        <v>49</v>
      </c>
      <c r="B996" s="648" t="s">
        <v>209</v>
      </c>
      <c r="C996" s="428" t="s">
        <v>1183</v>
      </c>
      <c r="D996" s="439" t="s">
        <v>1191</v>
      </c>
      <c r="E996" s="428" t="s">
        <v>951</v>
      </c>
    </row>
    <row r="997" spans="1:5" ht="37.799999999999997" x14ac:dyDescent="0.3">
      <c r="A997" s="646"/>
      <c r="B997" s="649"/>
      <c r="C997" s="428" t="s">
        <v>1184</v>
      </c>
      <c r="D997" s="443" t="s">
        <v>1192</v>
      </c>
      <c r="E997" s="428" t="s">
        <v>1193</v>
      </c>
    </row>
    <row r="998" spans="1:5" x14ac:dyDescent="0.3">
      <c r="A998" s="646"/>
      <c r="B998" s="649"/>
      <c r="C998" s="428" t="s">
        <v>1185</v>
      </c>
      <c r="D998" s="433"/>
      <c r="E998" s="433"/>
    </row>
    <row r="999" spans="1:5" x14ac:dyDescent="0.3">
      <c r="A999" s="646"/>
      <c r="B999" s="649"/>
      <c r="C999" s="455" t="s">
        <v>1186</v>
      </c>
      <c r="D999" s="433"/>
      <c r="E999" s="433"/>
    </row>
    <row r="1000" spans="1:5" x14ac:dyDescent="0.3">
      <c r="A1000" s="646"/>
      <c r="B1000" s="649"/>
      <c r="C1000" s="455" t="s">
        <v>1187</v>
      </c>
      <c r="D1000" s="433"/>
      <c r="E1000" s="433"/>
    </row>
    <row r="1001" spans="1:5" x14ac:dyDescent="0.3">
      <c r="A1001" s="646"/>
      <c r="B1001" s="649"/>
      <c r="C1001" s="455" t="s">
        <v>1188</v>
      </c>
      <c r="D1001" s="433"/>
      <c r="E1001" s="433"/>
    </row>
    <row r="1002" spans="1:5" x14ac:dyDescent="0.3">
      <c r="A1002" s="646"/>
      <c r="B1002" s="649"/>
      <c r="C1002" s="455" t="s">
        <v>1189</v>
      </c>
      <c r="D1002" s="433"/>
      <c r="E1002" s="433"/>
    </row>
    <row r="1003" spans="1:5" ht="36" customHeight="1" thickBot="1" x14ac:dyDescent="0.35">
      <c r="A1003" s="647"/>
      <c r="B1003" s="650"/>
      <c r="C1003" s="482" t="s">
        <v>1190</v>
      </c>
      <c r="D1003" s="434"/>
      <c r="E1003" s="434"/>
    </row>
    <row r="1004" spans="1:5" ht="25.2" x14ac:dyDescent="0.3">
      <c r="A1004" s="654" t="s">
        <v>238</v>
      </c>
      <c r="B1004" s="657" t="s">
        <v>211</v>
      </c>
      <c r="C1004" s="428" t="s">
        <v>1194</v>
      </c>
      <c r="D1004" s="443" t="s">
        <v>71</v>
      </c>
      <c r="E1004" s="428" t="s">
        <v>1084</v>
      </c>
    </row>
    <row r="1005" spans="1:5" ht="25.2" x14ac:dyDescent="0.3">
      <c r="A1005" s="655"/>
      <c r="B1005" s="658"/>
      <c r="C1005" s="428" t="s">
        <v>602</v>
      </c>
      <c r="D1005" s="428" t="s">
        <v>598</v>
      </c>
      <c r="E1005" s="439" t="s">
        <v>922</v>
      </c>
    </row>
    <row r="1006" spans="1:5" x14ac:dyDescent="0.3">
      <c r="A1006" s="655"/>
      <c r="B1006" s="658"/>
      <c r="C1006" s="439"/>
      <c r="D1006" s="433"/>
      <c r="E1006" s="433"/>
    </row>
    <row r="1007" spans="1:5" x14ac:dyDescent="0.3">
      <c r="A1007" s="655"/>
      <c r="B1007" s="658"/>
      <c r="C1007" s="439"/>
      <c r="D1007" s="433"/>
      <c r="E1007" s="433"/>
    </row>
    <row r="1008" spans="1:5" x14ac:dyDescent="0.3">
      <c r="A1008" s="655"/>
      <c r="B1008" s="658"/>
      <c r="C1008" s="439"/>
      <c r="D1008" s="433"/>
      <c r="E1008" s="433"/>
    </row>
    <row r="1009" spans="1:5" x14ac:dyDescent="0.3">
      <c r="A1009" s="655"/>
      <c r="B1009" s="658"/>
      <c r="C1009" s="439"/>
      <c r="D1009" s="433"/>
      <c r="E1009" s="433"/>
    </row>
    <row r="1010" spans="1:5" x14ac:dyDescent="0.3">
      <c r="A1010" s="655"/>
      <c r="B1010" s="658"/>
      <c r="C1010" s="439"/>
      <c r="D1010" s="433"/>
      <c r="E1010" s="433"/>
    </row>
    <row r="1011" spans="1:5" ht="15" thickBot="1" x14ac:dyDescent="0.35">
      <c r="A1011" s="656"/>
      <c r="B1011" s="659"/>
      <c r="C1011" s="451"/>
      <c r="D1011" s="434"/>
      <c r="E1011" s="434"/>
    </row>
    <row r="1012" spans="1:5" ht="37.799999999999997" x14ac:dyDescent="0.3">
      <c r="A1012" s="654" t="s">
        <v>239</v>
      </c>
      <c r="B1012" s="657" t="s">
        <v>96</v>
      </c>
      <c r="C1012" s="428" t="s">
        <v>1195</v>
      </c>
      <c r="D1012" s="443" t="s">
        <v>71</v>
      </c>
      <c r="E1012" s="428" t="s">
        <v>715</v>
      </c>
    </row>
    <row r="1013" spans="1:5" ht="25.8" thickBot="1" x14ac:dyDescent="0.35">
      <c r="A1013" s="656"/>
      <c r="B1013" s="659"/>
      <c r="C1013" s="444" t="s">
        <v>757</v>
      </c>
      <c r="D1013" s="444" t="s">
        <v>598</v>
      </c>
      <c r="E1013" s="446" t="s">
        <v>716</v>
      </c>
    </row>
    <row r="1014" spans="1:5" ht="37.799999999999997" x14ac:dyDescent="0.3">
      <c r="A1014" s="654" t="s">
        <v>240</v>
      </c>
      <c r="B1014" s="657" t="s">
        <v>75</v>
      </c>
      <c r="C1014" s="428" t="s">
        <v>603</v>
      </c>
      <c r="D1014" s="443" t="s">
        <v>71</v>
      </c>
      <c r="E1014" s="428" t="s">
        <v>715</v>
      </c>
    </row>
    <row r="1015" spans="1:5" ht="25.2" x14ac:dyDescent="0.3">
      <c r="A1015" s="655"/>
      <c r="B1015" s="658"/>
      <c r="C1015" s="439" t="s">
        <v>604</v>
      </c>
      <c r="D1015" s="428" t="s">
        <v>598</v>
      </c>
      <c r="E1015" s="439" t="s">
        <v>716</v>
      </c>
    </row>
    <row r="1016" spans="1:5" ht="15" thickBot="1" x14ac:dyDescent="0.35">
      <c r="A1016" s="656"/>
      <c r="B1016" s="659"/>
      <c r="C1016" s="444" t="s">
        <v>605</v>
      </c>
      <c r="D1016" s="434"/>
      <c r="E1016" s="434"/>
    </row>
    <row r="1017" spans="1:5" ht="17.399999999999999" x14ac:dyDescent="0.3">
      <c r="A1017" s="483"/>
    </row>
    <row r="1018" spans="1:5" ht="17.399999999999999" x14ac:dyDescent="0.3">
      <c r="A1018" s="419" t="s">
        <v>214</v>
      </c>
    </row>
    <row r="1019" spans="1:5" ht="15" thickBot="1" x14ac:dyDescent="0.35">
      <c r="A1019" s="484"/>
    </row>
    <row r="1020" spans="1:5" ht="25.2" x14ac:dyDescent="0.3">
      <c r="A1020" s="664">
        <v>50</v>
      </c>
      <c r="B1020" s="648" t="s">
        <v>215</v>
      </c>
      <c r="C1020" s="496" t="s">
        <v>1196</v>
      </c>
      <c r="D1020" s="497" t="s">
        <v>1205</v>
      </c>
      <c r="E1020" s="498" t="s">
        <v>1208</v>
      </c>
    </row>
    <row r="1021" spans="1:5" ht="25.2" x14ac:dyDescent="0.3">
      <c r="A1021" s="665"/>
      <c r="B1021" s="649"/>
      <c r="C1021" s="428" t="s">
        <v>1197</v>
      </c>
      <c r="D1021" s="469" t="s">
        <v>1206</v>
      </c>
      <c r="E1021" s="465" t="s">
        <v>1209</v>
      </c>
    </row>
    <row r="1022" spans="1:5" ht="25.2" x14ac:dyDescent="0.3">
      <c r="A1022" s="665"/>
      <c r="B1022" s="649"/>
      <c r="C1022" s="428" t="s">
        <v>1198</v>
      </c>
      <c r="D1022" s="439" t="s">
        <v>1207</v>
      </c>
      <c r="E1022" s="465" t="s">
        <v>1210</v>
      </c>
    </row>
    <row r="1023" spans="1:5" x14ac:dyDescent="0.3">
      <c r="A1023" s="665"/>
      <c r="B1023" s="649"/>
      <c r="C1023" s="428" t="s">
        <v>1199</v>
      </c>
      <c r="D1023" s="433"/>
      <c r="E1023" s="433"/>
    </row>
    <row r="1024" spans="1:5" ht="25.2" x14ac:dyDescent="0.3">
      <c r="A1024" s="665"/>
      <c r="B1024" s="649"/>
      <c r="C1024" s="455" t="s">
        <v>1200</v>
      </c>
      <c r="D1024" s="433"/>
      <c r="E1024" s="433"/>
    </row>
    <row r="1025" spans="1:5" x14ac:dyDescent="0.3">
      <c r="A1025" s="665"/>
      <c r="B1025" s="649"/>
      <c r="C1025" s="455" t="s">
        <v>1201</v>
      </c>
      <c r="D1025" s="433"/>
      <c r="E1025" s="433"/>
    </row>
    <row r="1026" spans="1:5" x14ac:dyDescent="0.3">
      <c r="A1026" s="665"/>
      <c r="B1026" s="649"/>
      <c r="C1026" s="455" t="s">
        <v>1202</v>
      </c>
      <c r="D1026" s="433"/>
      <c r="E1026" s="433"/>
    </row>
    <row r="1027" spans="1:5" ht="25.2" x14ac:dyDescent="0.3">
      <c r="A1027" s="665"/>
      <c r="B1027" s="649"/>
      <c r="C1027" s="455" t="s">
        <v>1203</v>
      </c>
      <c r="D1027" s="433"/>
      <c r="E1027" s="433"/>
    </row>
    <row r="1028" spans="1:5" ht="15" thickBot="1" x14ac:dyDescent="0.35">
      <c r="A1028" s="666"/>
      <c r="B1028" s="650"/>
      <c r="C1028" s="485" t="s">
        <v>1204</v>
      </c>
      <c r="D1028" s="434"/>
      <c r="E1028" s="434"/>
    </row>
    <row r="1029" spans="1:5" ht="37.799999999999997" x14ac:dyDescent="0.3">
      <c r="A1029" s="654" t="s">
        <v>1211</v>
      </c>
      <c r="B1029" s="657" t="s">
        <v>217</v>
      </c>
      <c r="C1029" s="428" t="s">
        <v>1212</v>
      </c>
      <c r="D1029" s="443" t="s">
        <v>71</v>
      </c>
      <c r="E1029" s="651" t="s">
        <v>599</v>
      </c>
    </row>
    <row r="1030" spans="1:5" ht="25.8" thickBot="1" x14ac:dyDescent="0.35">
      <c r="A1030" s="656"/>
      <c r="B1030" s="659"/>
      <c r="C1030" s="444" t="s">
        <v>602</v>
      </c>
      <c r="D1030" s="444" t="s">
        <v>598</v>
      </c>
      <c r="E1030" s="653"/>
    </row>
    <row r="1031" spans="1:5" x14ac:dyDescent="0.3">
      <c r="A1031" s="654" t="s">
        <v>1213</v>
      </c>
      <c r="B1031" s="657" t="s">
        <v>75</v>
      </c>
      <c r="C1031" s="428" t="s">
        <v>603</v>
      </c>
      <c r="D1031" s="443" t="s">
        <v>71</v>
      </c>
      <c r="E1031" s="651" t="s">
        <v>599</v>
      </c>
    </row>
    <row r="1032" spans="1:5" ht="25.2" x14ac:dyDescent="0.3">
      <c r="A1032" s="655"/>
      <c r="B1032" s="658"/>
      <c r="C1032" s="439" t="s">
        <v>604</v>
      </c>
      <c r="D1032" s="428" t="s">
        <v>598</v>
      </c>
      <c r="E1032" s="652"/>
    </row>
    <row r="1033" spans="1:5" ht="15" thickBot="1" x14ac:dyDescent="0.35">
      <c r="A1033" s="656"/>
      <c r="B1033" s="659"/>
      <c r="C1033" s="444" t="s">
        <v>605</v>
      </c>
      <c r="D1033" s="434"/>
      <c r="E1033" s="653"/>
    </row>
    <row r="1034" spans="1:5" ht="37.799999999999997" x14ac:dyDescent="0.3">
      <c r="A1034" s="654" t="s">
        <v>1214</v>
      </c>
      <c r="B1034" s="657" t="s">
        <v>220</v>
      </c>
      <c r="C1034" s="428" t="s">
        <v>1215</v>
      </c>
      <c r="D1034" s="667"/>
      <c r="E1034" s="667"/>
    </row>
    <row r="1035" spans="1:5" ht="15" thickBot="1" x14ac:dyDescent="0.35">
      <c r="A1035" s="656"/>
      <c r="B1035" s="659"/>
      <c r="C1035" s="444" t="s">
        <v>1216</v>
      </c>
      <c r="D1035" s="663"/>
      <c r="E1035" s="663"/>
    </row>
    <row r="1036" spans="1:5" x14ac:dyDescent="0.3">
      <c r="A1036" s="645">
        <v>51</v>
      </c>
      <c r="B1036" s="648" t="s">
        <v>1217</v>
      </c>
      <c r="C1036" s="428" t="s">
        <v>1218</v>
      </c>
      <c r="D1036" s="668" t="s">
        <v>1222</v>
      </c>
      <c r="E1036" s="428" t="s">
        <v>1223</v>
      </c>
    </row>
    <row r="1037" spans="1:5" x14ac:dyDescent="0.3">
      <c r="A1037" s="646"/>
      <c r="B1037" s="649"/>
      <c r="C1037" s="428" t="s">
        <v>1219</v>
      </c>
      <c r="D1037" s="669"/>
      <c r="E1037" s="428" t="s">
        <v>1224</v>
      </c>
    </row>
    <row r="1038" spans="1:5" x14ac:dyDescent="0.3">
      <c r="A1038" s="646"/>
      <c r="B1038" s="649"/>
      <c r="C1038" s="428" t="s">
        <v>1220</v>
      </c>
      <c r="D1038" s="669"/>
      <c r="E1038" s="433"/>
    </row>
    <row r="1039" spans="1:5" x14ac:dyDescent="0.3">
      <c r="A1039" s="646"/>
      <c r="B1039" s="649"/>
      <c r="C1039" s="428" t="s">
        <v>1221</v>
      </c>
      <c r="D1039" s="669"/>
      <c r="E1039" s="433"/>
    </row>
    <row r="1040" spans="1:5" ht="15" thickBot="1" x14ac:dyDescent="0.35">
      <c r="A1040" s="647"/>
      <c r="B1040" s="650"/>
      <c r="C1040" s="438" t="s">
        <v>222</v>
      </c>
      <c r="D1040" s="670"/>
      <c r="E1040" s="434"/>
    </row>
    <row r="1041" spans="1:5" x14ac:dyDescent="0.3">
      <c r="A1041" s="645">
        <v>52</v>
      </c>
      <c r="B1041" s="648" t="s">
        <v>1225</v>
      </c>
      <c r="C1041" s="428" t="s">
        <v>1226</v>
      </c>
      <c r="D1041" s="668" t="s">
        <v>1227</v>
      </c>
      <c r="E1041" s="428" t="s">
        <v>1223</v>
      </c>
    </row>
    <row r="1042" spans="1:5" x14ac:dyDescent="0.3">
      <c r="A1042" s="646"/>
      <c r="B1042" s="649"/>
      <c r="C1042" s="428" t="s">
        <v>1219</v>
      </c>
      <c r="D1042" s="669"/>
      <c r="E1042" s="439" t="s">
        <v>224</v>
      </c>
    </row>
    <row r="1043" spans="1:5" x14ac:dyDescent="0.3">
      <c r="A1043" s="646"/>
      <c r="B1043" s="649"/>
      <c r="C1043" s="428" t="s">
        <v>1220</v>
      </c>
      <c r="D1043" s="669"/>
      <c r="E1043" s="433"/>
    </row>
    <row r="1044" spans="1:5" x14ac:dyDescent="0.3">
      <c r="A1044" s="646"/>
      <c r="B1044" s="649"/>
      <c r="C1044" s="428" t="s">
        <v>1221</v>
      </c>
      <c r="D1044" s="669"/>
      <c r="E1044" s="433"/>
    </row>
    <row r="1045" spans="1:5" x14ac:dyDescent="0.3">
      <c r="A1045" s="646"/>
      <c r="B1045" s="649"/>
      <c r="C1045" s="453"/>
      <c r="D1045" s="669"/>
      <c r="E1045" s="433"/>
    </row>
    <row r="1046" spans="1:5" ht="15" thickBot="1" x14ac:dyDescent="0.35">
      <c r="A1046" s="647"/>
      <c r="B1046" s="650"/>
      <c r="C1046" s="438" t="s">
        <v>225</v>
      </c>
      <c r="D1046" s="670"/>
      <c r="E1046" s="434"/>
    </row>
    <row r="1047" spans="1:5" x14ac:dyDescent="0.3">
      <c r="A1047" s="645">
        <v>53</v>
      </c>
      <c r="B1047" s="648" t="s">
        <v>226</v>
      </c>
      <c r="C1047" s="428" t="s">
        <v>1228</v>
      </c>
      <c r="D1047" s="439" t="s">
        <v>1230</v>
      </c>
      <c r="E1047" s="428" t="s">
        <v>1223</v>
      </c>
    </row>
    <row r="1048" spans="1:5" x14ac:dyDescent="0.3">
      <c r="A1048" s="646"/>
      <c r="B1048" s="649"/>
      <c r="C1048" s="428" t="s">
        <v>1229</v>
      </c>
      <c r="D1048" s="439" t="s">
        <v>1231</v>
      </c>
      <c r="E1048" s="428" t="s">
        <v>697</v>
      </c>
    </row>
    <row r="1049" spans="1:5" ht="37.799999999999997" x14ac:dyDescent="0.3">
      <c r="A1049" s="646"/>
      <c r="B1049" s="649"/>
      <c r="C1049" s="433"/>
      <c r="D1049" s="439" t="s">
        <v>1232</v>
      </c>
      <c r="E1049" s="428" t="s">
        <v>1233</v>
      </c>
    </row>
    <row r="1050" spans="1:5" ht="15" thickBot="1" x14ac:dyDescent="0.35">
      <c r="A1050" s="647"/>
      <c r="B1050" s="650"/>
      <c r="C1050" s="434"/>
      <c r="D1050" s="434"/>
      <c r="E1050" s="444" t="s">
        <v>1224</v>
      </c>
    </row>
    <row r="1051" spans="1:5" ht="25.2" x14ac:dyDescent="0.3">
      <c r="A1051" s="645">
        <v>54</v>
      </c>
      <c r="B1051" s="648" t="s">
        <v>1234</v>
      </c>
      <c r="C1051" s="428" t="s">
        <v>1235</v>
      </c>
      <c r="D1051" s="439" t="s">
        <v>1242</v>
      </c>
      <c r="E1051" s="435" t="s">
        <v>1223</v>
      </c>
    </row>
    <row r="1052" spans="1:5" ht="25.2" x14ac:dyDescent="0.3">
      <c r="A1052" s="646"/>
      <c r="B1052" s="649"/>
      <c r="C1052" s="428" t="s">
        <v>1236</v>
      </c>
      <c r="D1052" s="439" t="s">
        <v>1243</v>
      </c>
      <c r="E1052" s="428" t="s">
        <v>697</v>
      </c>
    </row>
    <row r="1053" spans="1:5" ht="37.799999999999997" x14ac:dyDescent="0.3">
      <c r="A1053" s="646"/>
      <c r="B1053" s="649"/>
      <c r="C1053" s="428" t="s">
        <v>1237</v>
      </c>
      <c r="D1053" s="439" t="s">
        <v>1244</v>
      </c>
      <c r="E1053" s="428" t="s">
        <v>1233</v>
      </c>
    </row>
    <row r="1054" spans="1:5" ht="24" customHeight="1" x14ac:dyDescent="0.3">
      <c r="A1054" s="646"/>
      <c r="B1054" s="649"/>
      <c r="C1054" s="455" t="s">
        <v>1238</v>
      </c>
      <c r="D1054" s="439" t="s">
        <v>1245</v>
      </c>
      <c r="E1054" s="435" t="s">
        <v>1224</v>
      </c>
    </row>
    <row r="1055" spans="1:5" ht="25.8" customHeight="1" x14ac:dyDescent="0.3">
      <c r="A1055" s="646"/>
      <c r="B1055" s="649"/>
      <c r="C1055" s="428" t="s">
        <v>1239</v>
      </c>
      <c r="D1055" s="433"/>
      <c r="E1055" s="435" t="s">
        <v>1246</v>
      </c>
    </row>
    <row r="1056" spans="1:5" ht="25.2" x14ac:dyDescent="0.3">
      <c r="A1056" s="646"/>
      <c r="B1056" s="649"/>
      <c r="C1056" s="453"/>
      <c r="D1056" s="433"/>
      <c r="E1056" s="469" t="s">
        <v>1247</v>
      </c>
    </row>
    <row r="1057" spans="1:5" x14ac:dyDescent="0.3">
      <c r="A1057" s="646"/>
      <c r="B1057" s="649"/>
      <c r="C1057" s="432" t="s">
        <v>1240</v>
      </c>
      <c r="D1057" s="433"/>
      <c r="E1057" s="433"/>
    </row>
    <row r="1058" spans="1:5" ht="15" thickBot="1" x14ac:dyDescent="0.35">
      <c r="A1058" s="647"/>
      <c r="B1058" s="650"/>
      <c r="C1058" s="438" t="s">
        <v>1241</v>
      </c>
      <c r="D1058" s="434"/>
      <c r="E1058" s="434"/>
    </row>
    <row r="1059" spans="1:5" x14ac:dyDescent="0.3">
      <c r="A1059" s="654" t="s">
        <v>247</v>
      </c>
      <c r="B1059" s="657" t="s">
        <v>228</v>
      </c>
      <c r="C1059" s="428" t="s">
        <v>1248</v>
      </c>
      <c r="D1059" s="443" t="s">
        <v>71</v>
      </c>
      <c r="E1059" s="651" t="s">
        <v>599</v>
      </c>
    </row>
    <row r="1060" spans="1:5" ht="38.4" customHeight="1" thickBot="1" x14ac:dyDescent="0.35">
      <c r="A1060" s="656"/>
      <c r="B1060" s="659"/>
      <c r="C1060" s="444" t="s">
        <v>602</v>
      </c>
      <c r="D1060" s="444" t="s">
        <v>598</v>
      </c>
      <c r="E1060" s="653"/>
    </row>
    <row r="1061" spans="1:5" ht="25.2" x14ac:dyDescent="0.3">
      <c r="A1061" s="654" t="s">
        <v>249</v>
      </c>
      <c r="B1061" s="657" t="s">
        <v>102</v>
      </c>
      <c r="C1061" s="428" t="s">
        <v>1249</v>
      </c>
      <c r="D1061" s="443" t="s">
        <v>71</v>
      </c>
      <c r="E1061" s="651" t="s">
        <v>599</v>
      </c>
    </row>
    <row r="1062" spans="1:5" ht="25.8" thickBot="1" x14ac:dyDescent="0.35">
      <c r="A1062" s="656"/>
      <c r="B1062" s="659"/>
      <c r="C1062" s="444" t="s">
        <v>789</v>
      </c>
      <c r="D1062" s="444" t="s">
        <v>598</v>
      </c>
      <c r="E1062" s="653"/>
    </row>
    <row r="1063" spans="1:5" x14ac:dyDescent="0.3">
      <c r="A1063" s="654" t="s">
        <v>251</v>
      </c>
      <c r="B1063" s="657" t="s">
        <v>108</v>
      </c>
      <c r="C1063" s="651" t="s">
        <v>810</v>
      </c>
      <c r="D1063" s="443" t="s">
        <v>71</v>
      </c>
      <c r="E1063" s="651" t="s">
        <v>599</v>
      </c>
    </row>
    <row r="1064" spans="1:5" ht="39.6" customHeight="1" thickBot="1" x14ac:dyDescent="0.35">
      <c r="A1064" s="656"/>
      <c r="B1064" s="659"/>
      <c r="C1064" s="653"/>
      <c r="D1064" s="444" t="s">
        <v>598</v>
      </c>
      <c r="E1064" s="653"/>
    </row>
    <row r="1065" spans="1:5" x14ac:dyDescent="0.3">
      <c r="A1065" s="654" t="s">
        <v>253</v>
      </c>
      <c r="B1065" s="657" t="s">
        <v>75</v>
      </c>
      <c r="C1065" s="428" t="s">
        <v>603</v>
      </c>
      <c r="D1065" s="443" t="s">
        <v>71</v>
      </c>
      <c r="E1065" s="651" t="s">
        <v>599</v>
      </c>
    </row>
    <row r="1066" spans="1:5" ht="25.2" x14ac:dyDescent="0.3">
      <c r="A1066" s="655"/>
      <c r="B1066" s="658"/>
      <c r="C1066" s="439" t="s">
        <v>604</v>
      </c>
      <c r="D1066" s="428" t="s">
        <v>598</v>
      </c>
      <c r="E1066" s="652"/>
    </row>
    <row r="1067" spans="1:5" ht="15" thickBot="1" x14ac:dyDescent="0.35">
      <c r="A1067" s="656"/>
      <c r="B1067" s="659"/>
      <c r="C1067" s="444" t="s">
        <v>605</v>
      </c>
      <c r="D1067" s="434"/>
      <c r="E1067" s="653"/>
    </row>
    <row r="1068" spans="1:5" ht="37.799999999999997" x14ac:dyDescent="0.3">
      <c r="A1068" s="654" t="s">
        <v>254</v>
      </c>
      <c r="B1068" s="657" t="s">
        <v>220</v>
      </c>
      <c r="C1068" s="428" t="s">
        <v>1215</v>
      </c>
      <c r="D1068" s="667"/>
      <c r="E1068" s="667"/>
    </row>
    <row r="1069" spans="1:5" ht="15" thickBot="1" x14ac:dyDescent="0.35">
      <c r="A1069" s="656"/>
      <c r="B1069" s="659"/>
      <c r="C1069" s="444" t="s">
        <v>1216</v>
      </c>
      <c r="D1069" s="663"/>
      <c r="E1069" s="663"/>
    </row>
    <row r="1070" spans="1:5" ht="25.2" x14ac:dyDescent="0.3">
      <c r="A1070" s="645">
        <v>55</v>
      </c>
      <c r="B1070" s="648" t="s">
        <v>229</v>
      </c>
      <c r="C1070" s="651" t="s">
        <v>1250</v>
      </c>
      <c r="D1070" s="439" t="s">
        <v>1251</v>
      </c>
      <c r="E1070" s="428" t="s">
        <v>1223</v>
      </c>
    </row>
    <row r="1071" spans="1:5" ht="25.2" x14ac:dyDescent="0.3">
      <c r="A1071" s="646"/>
      <c r="B1071" s="649"/>
      <c r="C1071" s="652"/>
      <c r="D1071" s="439" t="s">
        <v>1252</v>
      </c>
      <c r="E1071" s="428" t="s">
        <v>1224</v>
      </c>
    </row>
    <row r="1072" spans="1:5" x14ac:dyDescent="0.3">
      <c r="A1072" s="646"/>
      <c r="B1072" s="649"/>
      <c r="C1072" s="652"/>
      <c r="D1072" s="443" t="s">
        <v>1253</v>
      </c>
      <c r="E1072" s="433"/>
    </row>
    <row r="1073" spans="1:5" ht="25.2" x14ac:dyDescent="0.3">
      <c r="A1073" s="646"/>
      <c r="B1073" s="649"/>
      <c r="C1073" s="652"/>
      <c r="D1073" s="439" t="s">
        <v>1546</v>
      </c>
      <c r="E1073" s="433"/>
    </row>
    <row r="1074" spans="1:5" ht="50.4" x14ac:dyDescent="0.3">
      <c r="A1074" s="662"/>
      <c r="B1074" s="662"/>
      <c r="C1074" s="437" t="s">
        <v>1254</v>
      </c>
      <c r="D1074" s="669"/>
      <c r="E1074" s="662"/>
    </row>
    <row r="1075" spans="1:5" ht="25.2" x14ac:dyDescent="0.3">
      <c r="A1075" s="662"/>
      <c r="B1075" s="662"/>
      <c r="C1075" s="428" t="s">
        <v>1255</v>
      </c>
      <c r="D1075" s="669"/>
      <c r="E1075" s="662"/>
    </row>
    <row r="1076" spans="1:5" x14ac:dyDescent="0.3">
      <c r="A1076" s="662"/>
      <c r="B1076" s="662"/>
      <c r="C1076" s="439" t="s">
        <v>1256</v>
      </c>
      <c r="D1076" s="669"/>
      <c r="E1076" s="662"/>
    </row>
    <row r="1077" spans="1:5" ht="25.2" x14ac:dyDescent="0.3">
      <c r="A1077" s="662"/>
      <c r="B1077" s="662"/>
      <c r="C1077" s="428" t="s">
        <v>1257</v>
      </c>
      <c r="D1077" s="669"/>
      <c r="E1077" s="662"/>
    </row>
    <row r="1078" spans="1:5" x14ac:dyDescent="0.3">
      <c r="A1078" s="662"/>
      <c r="B1078" s="662"/>
      <c r="C1078" s="428" t="s">
        <v>1258</v>
      </c>
      <c r="D1078" s="669"/>
      <c r="E1078" s="662"/>
    </row>
    <row r="1079" spans="1:5" x14ac:dyDescent="0.3">
      <c r="A1079" s="662"/>
      <c r="B1079" s="662"/>
      <c r="C1079" s="428" t="s">
        <v>1259</v>
      </c>
      <c r="D1079" s="669"/>
      <c r="E1079" s="662"/>
    </row>
    <row r="1080" spans="1:5" x14ac:dyDescent="0.3">
      <c r="A1080" s="662"/>
      <c r="B1080" s="662"/>
      <c r="C1080" s="453"/>
      <c r="D1080" s="669"/>
      <c r="E1080" s="662"/>
    </row>
    <row r="1081" spans="1:5" x14ac:dyDescent="0.3">
      <c r="A1081" s="662"/>
      <c r="B1081" s="662"/>
      <c r="C1081" s="432" t="s">
        <v>1260</v>
      </c>
      <c r="D1081" s="669"/>
      <c r="E1081" s="662"/>
    </row>
    <row r="1082" spans="1:5" ht="15" thickBot="1" x14ac:dyDescent="0.35">
      <c r="A1082" s="663"/>
      <c r="B1082" s="663"/>
      <c r="C1082" s="438" t="s">
        <v>1261</v>
      </c>
      <c r="D1082" s="670"/>
      <c r="E1082" s="663"/>
    </row>
    <row r="1083" spans="1:5" ht="25.2" x14ac:dyDescent="0.3">
      <c r="A1083" s="654" t="s">
        <v>256</v>
      </c>
      <c r="B1083" s="657" t="s">
        <v>102</v>
      </c>
      <c r="C1083" s="428" t="s">
        <v>1262</v>
      </c>
      <c r="D1083" s="443" t="s">
        <v>71</v>
      </c>
      <c r="E1083" s="651" t="s">
        <v>599</v>
      </c>
    </row>
    <row r="1084" spans="1:5" ht="25.8" thickBot="1" x14ac:dyDescent="0.35">
      <c r="A1084" s="656"/>
      <c r="B1084" s="659"/>
      <c r="C1084" s="444" t="s">
        <v>789</v>
      </c>
      <c r="D1084" s="444" t="s">
        <v>598</v>
      </c>
      <c r="E1084" s="653"/>
    </row>
    <row r="1085" spans="1:5" x14ac:dyDescent="0.3">
      <c r="A1085" s="654" t="s">
        <v>257</v>
      </c>
      <c r="B1085" s="657" t="s">
        <v>108</v>
      </c>
      <c r="C1085" s="651" t="s">
        <v>810</v>
      </c>
      <c r="D1085" s="443" t="s">
        <v>71</v>
      </c>
      <c r="E1085" s="651" t="s">
        <v>599</v>
      </c>
    </row>
    <row r="1086" spans="1:5" ht="25.8" thickBot="1" x14ac:dyDescent="0.35">
      <c r="A1086" s="656"/>
      <c r="B1086" s="659"/>
      <c r="C1086" s="653"/>
      <c r="D1086" s="444" t="s">
        <v>598</v>
      </c>
      <c r="E1086" s="653"/>
    </row>
    <row r="1087" spans="1:5" x14ac:dyDescent="0.3">
      <c r="A1087" s="654" t="s">
        <v>258</v>
      </c>
      <c r="B1087" s="657" t="s">
        <v>75</v>
      </c>
      <c r="C1087" s="428" t="s">
        <v>603</v>
      </c>
      <c r="D1087" s="443" t="s">
        <v>71</v>
      </c>
      <c r="E1087" s="651" t="s">
        <v>599</v>
      </c>
    </row>
    <row r="1088" spans="1:5" ht="25.2" x14ac:dyDescent="0.3">
      <c r="A1088" s="655"/>
      <c r="B1088" s="658"/>
      <c r="C1088" s="439" t="s">
        <v>604</v>
      </c>
      <c r="D1088" s="428" t="s">
        <v>598</v>
      </c>
      <c r="E1088" s="652"/>
    </row>
    <row r="1089" spans="1:5" ht="15" thickBot="1" x14ac:dyDescent="0.35">
      <c r="A1089" s="656"/>
      <c r="B1089" s="659"/>
      <c r="C1089" s="444" t="s">
        <v>605</v>
      </c>
      <c r="D1089" s="434"/>
      <c r="E1089" s="653"/>
    </row>
    <row r="1090" spans="1:5" ht="37.799999999999997" x14ac:dyDescent="0.3">
      <c r="A1090" s="654" t="s">
        <v>259</v>
      </c>
      <c r="B1090" s="657" t="s">
        <v>220</v>
      </c>
      <c r="C1090" s="428" t="s">
        <v>1215</v>
      </c>
      <c r="D1090" s="667"/>
      <c r="E1090" s="667"/>
    </row>
    <row r="1091" spans="1:5" ht="15" thickBot="1" x14ac:dyDescent="0.35">
      <c r="A1091" s="656"/>
      <c r="B1091" s="659"/>
      <c r="C1091" s="444" t="s">
        <v>1216</v>
      </c>
      <c r="D1091" s="663"/>
      <c r="E1091" s="663"/>
    </row>
    <row r="1092" spans="1:5" ht="37.799999999999997" x14ac:dyDescent="0.3">
      <c r="A1092" s="645">
        <v>56</v>
      </c>
      <c r="B1092" s="648" t="s">
        <v>233</v>
      </c>
      <c r="C1092" s="428" t="s">
        <v>1263</v>
      </c>
      <c r="D1092" s="439" t="s">
        <v>1267</v>
      </c>
      <c r="E1092" s="428" t="s">
        <v>1223</v>
      </c>
    </row>
    <row r="1093" spans="1:5" ht="37.799999999999997" x14ac:dyDescent="0.3">
      <c r="A1093" s="646"/>
      <c r="B1093" s="649"/>
      <c r="C1093" s="437" t="s">
        <v>1264</v>
      </c>
      <c r="D1093" s="439" t="s">
        <v>1268</v>
      </c>
      <c r="E1093" s="428" t="s">
        <v>951</v>
      </c>
    </row>
    <row r="1094" spans="1:5" ht="30" customHeight="1" x14ac:dyDescent="0.3">
      <c r="A1094" s="646"/>
      <c r="B1094" s="649"/>
      <c r="C1094" s="453"/>
      <c r="D1094" s="439" t="s">
        <v>1232</v>
      </c>
      <c r="E1094" s="428" t="s">
        <v>1269</v>
      </c>
    </row>
    <row r="1095" spans="1:5" x14ac:dyDescent="0.3">
      <c r="A1095" s="646"/>
      <c r="B1095" s="649"/>
      <c r="C1095" s="432" t="s">
        <v>1265</v>
      </c>
      <c r="D1095" s="433"/>
      <c r="E1095" s="433"/>
    </row>
    <row r="1096" spans="1:5" ht="15" thickBot="1" x14ac:dyDescent="0.35">
      <c r="A1096" s="647"/>
      <c r="B1096" s="650"/>
      <c r="C1096" s="438" t="s">
        <v>1266</v>
      </c>
      <c r="D1096" s="434"/>
      <c r="E1096" s="434"/>
    </row>
    <row r="1097" spans="1:5" ht="25.2" x14ac:dyDescent="0.3">
      <c r="A1097" s="654" t="s">
        <v>260</v>
      </c>
      <c r="B1097" s="657" t="s">
        <v>102</v>
      </c>
      <c r="C1097" s="428" t="s">
        <v>1262</v>
      </c>
      <c r="D1097" s="443" t="s">
        <v>71</v>
      </c>
      <c r="E1097" s="651" t="s">
        <v>599</v>
      </c>
    </row>
    <row r="1098" spans="1:5" ht="25.8" thickBot="1" x14ac:dyDescent="0.35">
      <c r="A1098" s="656"/>
      <c r="B1098" s="659"/>
      <c r="C1098" s="444" t="s">
        <v>789</v>
      </c>
      <c r="D1098" s="444" t="s">
        <v>598</v>
      </c>
      <c r="E1098" s="653"/>
    </row>
    <row r="1099" spans="1:5" x14ac:dyDescent="0.3">
      <c r="A1099" s="654" t="s">
        <v>261</v>
      </c>
      <c r="B1099" s="657" t="s">
        <v>108</v>
      </c>
      <c r="C1099" s="651" t="s">
        <v>853</v>
      </c>
      <c r="D1099" s="443" t="s">
        <v>71</v>
      </c>
      <c r="E1099" s="651" t="s">
        <v>599</v>
      </c>
    </row>
    <row r="1100" spans="1:5" ht="25.8" thickBot="1" x14ac:dyDescent="0.35">
      <c r="A1100" s="656"/>
      <c r="B1100" s="659"/>
      <c r="C1100" s="653"/>
      <c r="D1100" s="444" t="s">
        <v>598</v>
      </c>
      <c r="E1100" s="653"/>
    </row>
    <row r="1101" spans="1:5" ht="25.2" x14ac:dyDescent="0.3">
      <c r="A1101" s="654" t="s">
        <v>263</v>
      </c>
      <c r="B1101" s="657" t="s">
        <v>75</v>
      </c>
      <c r="C1101" s="428" t="s">
        <v>812</v>
      </c>
      <c r="D1101" s="443" t="s">
        <v>71</v>
      </c>
      <c r="E1101" s="428" t="s">
        <v>758</v>
      </c>
    </row>
    <row r="1102" spans="1:5" ht="25.8" thickBot="1" x14ac:dyDescent="0.35">
      <c r="A1102" s="656"/>
      <c r="B1102" s="659"/>
      <c r="C1102" s="444" t="s">
        <v>605</v>
      </c>
      <c r="D1102" s="444" t="s">
        <v>598</v>
      </c>
      <c r="E1102" s="446" t="s">
        <v>1085</v>
      </c>
    </row>
    <row r="1103" spans="1:5" ht="37.799999999999997" x14ac:dyDescent="0.3">
      <c r="A1103" s="654" t="s">
        <v>264</v>
      </c>
      <c r="B1103" s="657" t="s">
        <v>220</v>
      </c>
      <c r="C1103" s="428" t="s">
        <v>1215</v>
      </c>
      <c r="D1103" s="667"/>
      <c r="E1103" s="667"/>
    </row>
    <row r="1104" spans="1:5" ht="15" thickBot="1" x14ac:dyDescent="0.35">
      <c r="A1104" s="656"/>
      <c r="B1104" s="659"/>
      <c r="C1104" s="444" t="s">
        <v>1216</v>
      </c>
      <c r="D1104" s="663"/>
      <c r="E1104" s="663"/>
    </row>
    <row r="1105" spans="1:5" ht="37.799999999999997" x14ac:dyDescent="0.3">
      <c r="A1105" s="645">
        <v>57</v>
      </c>
      <c r="B1105" s="707" t="s">
        <v>236</v>
      </c>
      <c r="C1105" s="428" t="s">
        <v>1270</v>
      </c>
      <c r="D1105" s="439" t="s">
        <v>1271</v>
      </c>
      <c r="E1105" s="428" t="s">
        <v>1274</v>
      </c>
    </row>
    <row r="1106" spans="1:5" ht="25.2" x14ac:dyDescent="0.3">
      <c r="A1106" s="646"/>
      <c r="B1106" s="708"/>
      <c r="C1106" s="453"/>
      <c r="D1106" s="439" t="s">
        <v>1272</v>
      </c>
      <c r="E1106" s="428" t="s">
        <v>1275</v>
      </c>
    </row>
    <row r="1107" spans="1:5" ht="25.8" thickBot="1" x14ac:dyDescent="0.35">
      <c r="A1107" s="647"/>
      <c r="B1107" s="709"/>
      <c r="C1107" s="438" t="s">
        <v>237</v>
      </c>
      <c r="D1107" s="446" t="s">
        <v>1273</v>
      </c>
      <c r="E1107" s="434"/>
    </row>
    <row r="1108" spans="1:5" ht="25.2" x14ac:dyDescent="0.3">
      <c r="A1108" s="654" t="s">
        <v>265</v>
      </c>
      <c r="B1108" s="657" t="s">
        <v>102</v>
      </c>
      <c r="C1108" s="428" t="s">
        <v>1262</v>
      </c>
      <c r="D1108" s="443" t="s">
        <v>71</v>
      </c>
      <c r="E1108" s="651" t="s">
        <v>599</v>
      </c>
    </row>
    <row r="1109" spans="1:5" ht="25.8" thickBot="1" x14ac:dyDescent="0.35">
      <c r="A1109" s="656"/>
      <c r="B1109" s="659"/>
      <c r="C1109" s="444" t="s">
        <v>789</v>
      </c>
      <c r="D1109" s="444" t="s">
        <v>598</v>
      </c>
      <c r="E1109" s="653"/>
    </row>
    <row r="1110" spans="1:5" x14ac:dyDescent="0.3">
      <c r="A1110" s="654" t="s">
        <v>266</v>
      </c>
      <c r="B1110" s="657" t="s">
        <v>108</v>
      </c>
      <c r="C1110" s="651" t="s">
        <v>853</v>
      </c>
      <c r="D1110" s="443" t="s">
        <v>71</v>
      </c>
      <c r="E1110" s="651" t="s">
        <v>599</v>
      </c>
    </row>
    <row r="1111" spans="1:5" ht="25.8" thickBot="1" x14ac:dyDescent="0.35">
      <c r="A1111" s="656"/>
      <c r="B1111" s="659"/>
      <c r="C1111" s="653"/>
      <c r="D1111" s="444" t="s">
        <v>598</v>
      </c>
      <c r="E1111" s="653"/>
    </row>
    <row r="1112" spans="1:5" ht="25.2" x14ac:dyDescent="0.3">
      <c r="A1112" s="654" t="s">
        <v>267</v>
      </c>
      <c r="B1112" s="657" t="s">
        <v>75</v>
      </c>
      <c r="C1112" s="428" t="s">
        <v>603</v>
      </c>
      <c r="D1112" s="443" t="s">
        <v>71</v>
      </c>
      <c r="E1112" s="428" t="s">
        <v>1084</v>
      </c>
    </row>
    <row r="1113" spans="1:5" ht="25.2" x14ac:dyDescent="0.3">
      <c r="A1113" s="655"/>
      <c r="B1113" s="658"/>
      <c r="C1113" s="439" t="s">
        <v>604</v>
      </c>
      <c r="D1113" s="428" t="s">
        <v>598</v>
      </c>
      <c r="E1113" s="439" t="s">
        <v>922</v>
      </c>
    </row>
    <row r="1114" spans="1:5" ht="15" thickBot="1" x14ac:dyDescent="0.35">
      <c r="A1114" s="656"/>
      <c r="B1114" s="659"/>
      <c r="C1114" s="444" t="s">
        <v>605</v>
      </c>
      <c r="D1114" s="434"/>
      <c r="E1114" s="434"/>
    </row>
    <row r="1115" spans="1:5" ht="37.799999999999997" x14ac:dyDescent="0.3">
      <c r="A1115" s="654" t="s">
        <v>268</v>
      </c>
      <c r="B1115" s="657" t="s">
        <v>220</v>
      </c>
      <c r="C1115" s="428" t="s">
        <v>1215</v>
      </c>
      <c r="D1115" s="667"/>
      <c r="E1115" s="667"/>
    </row>
    <row r="1116" spans="1:5" ht="15" thickBot="1" x14ac:dyDescent="0.35">
      <c r="A1116" s="656"/>
      <c r="B1116" s="659"/>
      <c r="C1116" s="444" t="s">
        <v>1216</v>
      </c>
      <c r="D1116" s="663"/>
      <c r="E1116" s="663"/>
    </row>
    <row r="1117" spans="1:5" ht="25.2" x14ac:dyDescent="0.3">
      <c r="A1117" s="645">
        <v>58</v>
      </c>
      <c r="B1117" s="432" t="s">
        <v>241</v>
      </c>
      <c r="C1117" s="428" t="s">
        <v>1276</v>
      </c>
      <c r="D1117" s="439" t="s">
        <v>1281</v>
      </c>
      <c r="E1117" s="428" t="s">
        <v>1283</v>
      </c>
    </row>
    <row r="1118" spans="1:5" ht="37.799999999999997" x14ac:dyDescent="0.3">
      <c r="A1118" s="646"/>
      <c r="B1118" s="453"/>
      <c r="C1118" s="428" t="s">
        <v>1277</v>
      </c>
      <c r="D1118" s="439" t="s">
        <v>1282</v>
      </c>
      <c r="E1118" s="428" t="s">
        <v>697</v>
      </c>
    </row>
    <row r="1119" spans="1:5" ht="50.4" x14ac:dyDescent="0.3">
      <c r="A1119" s="646"/>
      <c r="B1119" s="432" t="s">
        <v>61</v>
      </c>
      <c r="C1119" s="428" t="s">
        <v>1278</v>
      </c>
      <c r="D1119" s="433"/>
      <c r="E1119" s="428" t="s">
        <v>1284</v>
      </c>
    </row>
    <row r="1120" spans="1:5" x14ac:dyDescent="0.3">
      <c r="A1120" s="646"/>
      <c r="B1120" s="433"/>
      <c r="C1120" s="453"/>
      <c r="D1120" s="433"/>
      <c r="E1120" s="433"/>
    </row>
    <row r="1121" spans="1:5" x14ac:dyDescent="0.3">
      <c r="A1121" s="646"/>
      <c r="B1121" s="433"/>
      <c r="C1121" s="432" t="s">
        <v>1279</v>
      </c>
      <c r="D1121" s="433"/>
      <c r="E1121" s="433"/>
    </row>
    <row r="1122" spans="1:5" ht="15" thickBot="1" x14ac:dyDescent="0.35">
      <c r="A1122" s="647"/>
      <c r="B1122" s="434"/>
      <c r="C1122" s="438" t="s">
        <v>1280</v>
      </c>
      <c r="D1122" s="434"/>
      <c r="E1122" s="434"/>
    </row>
    <row r="1123" spans="1:5" ht="25.2" x14ac:dyDescent="0.3">
      <c r="A1123" s="645">
        <v>59</v>
      </c>
      <c r="B1123" s="707" t="s">
        <v>1285</v>
      </c>
      <c r="C1123" s="428" t="s">
        <v>1276</v>
      </c>
      <c r="D1123" s="439" t="s">
        <v>1290</v>
      </c>
      <c r="E1123" s="428" t="s">
        <v>1584</v>
      </c>
    </row>
    <row r="1124" spans="1:5" ht="25.2" x14ac:dyDescent="0.3">
      <c r="A1124" s="646"/>
      <c r="B1124" s="708"/>
      <c r="C1124" s="428" t="s">
        <v>1286</v>
      </c>
      <c r="D1124" s="439" t="s">
        <v>1291</v>
      </c>
      <c r="E1124" s="428" t="s">
        <v>697</v>
      </c>
    </row>
    <row r="1125" spans="1:5" ht="75.599999999999994" x14ac:dyDescent="0.3">
      <c r="A1125" s="646"/>
      <c r="B1125" s="708"/>
      <c r="C1125" s="428" t="s">
        <v>1287</v>
      </c>
      <c r="D1125" s="439" t="s">
        <v>1292</v>
      </c>
      <c r="E1125" s="428" t="s">
        <v>1293</v>
      </c>
    </row>
    <row r="1126" spans="1:5" x14ac:dyDescent="0.3">
      <c r="A1126" s="646"/>
      <c r="B1126" s="708"/>
      <c r="C1126" s="428" t="s">
        <v>1288</v>
      </c>
      <c r="D1126" s="433"/>
      <c r="E1126" s="433"/>
    </row>
    <row r="1127" spans="1:5" ht="15" thickBot="1" x14ac:dyDescent="0.35">
      <c r="A1127" s="647"/>
      <c r="B1127" s="709"/>
      <c r="C1127" s="446" t="s">
        <v>1289</v>
      </c>
      <c r="D1127" s="434"/>
      <c r="E1127" s="434"/>
    </row>
    <row r="1128" spans="1:5" x14ac:dyDescent="0.3">
      <c r="A1128" s="654" t="s">
        <v>272</v>
      </c>
      <c r="B1128" s="657" t="s">
        <v>243</v>
      </c>
      <c r="C1128" s="428" t="s">
        <v>1294</v>
      </c>
      <c r="D1128" s="443" t="s">
        <v>71</v>
      </c>
      <c r="E1128" s="651" t="s">
        <v>599</v>
      </c>
    </row>
    <row r="1129" spans="1:5" ht="25.2" x14ac:dyDescent="0.3">
      <c r="A1129" s="655"/>
      <c r="B1129" s="658"/>
      <c r="C1129" s="428" t="s">
        <v>1287</v>
      </c>
      <c r="D1129" s="428" t="s">
        <v>598</v>
      </c>
      <c r="E1129" s="652"/>
    </row>
    <row r="1130" spans="1:5" x14ac:dyDescent="0.3">
      <c r="A1130" s="655"/>
      <c r="B1130" s="658"/>
      <c r="C1130" s="428" t="s">
        <v>602</v>
      </c>
      <c r="D1130" s="433"/>
      <c r="E1130" s="652"/>
    </row>
    <row r="1131" spans="1:5" ht="38.4" thickBot="1" x14ac:dyDescent="0.35">
      <c r="A1131" s="656"/>
      <c r="B1131" s="659"/>
      <c r="C1131" s="438" t="s">
        <v>244</v>
      </c>
      <c r="D1131" s="434"/>
      <c r="E1131" s="653"/>
    </row>
    <row r="1132" spans="1:5" x14ac:dyDescent="0.3">
      <c r="A1132" s="654" t="s">
        <v>274</v>
      </c>
      <c r="B1132" s="657" t="s">
        <v>75</v>
      </c>
      <c r="C1132" s="428" t="s">
        <v>603</v>
      </c>
      <c r="D1132" s="443" t="s">
        <v>71</v>
      </c>
      <c r="E1132" s="651" t="s">
        <v>599</v>
      </c>
    </row>
    <row r="1133" spans="1:5" ht="25.2" x14ac:dyDescent="0.3">
      <c r="A1133" s="655"/>
      <c r="B1133" s="658"/>
      <c r="C1133" s="439" t="s">
        <v>604</v>
      </c>
      <c r="D1133" s="428" t="s">
        <v>598</v>
      </c>
      <c r="E1133" s="652"/>
    </row>
    <row r="1134" spans="1:5" ht="15" thickBot="1" x14ac:dyDescent="0.35">
      <c r="A1134" s="656"/>
      <c r="B1134" s="659"/>
      <c r="C1134" s="444" t="s">
        <v>605</v>
      </c>
      <c r="D1134" s="434"/>
      <c r="E1134" s="653"/>
    </row>
    <row r="1135" spans="1:5" ht="37.799999999999997" x14ac:dyDescent="0.3">
      <c r="A1135" s="654" t="s">
        <v>275</v>
      </c>
      <c r="B1135" s="657" t="s">
        <v>220</v>
      </c>
      <c r="C1135" s="428" t="s">
        <v>1215</v>
      </c>
      <c r="D1135" s="667"/>
      <c r="E1135" s="667"/>
    </row>
    <row r="1136" spans="1:5" ht="15" thickBot="1" x14ac:dyDescent="0.35">
      <c r="A1136" s="656"/>
      <c r="B1136" s="659"/>
      <c r="C1136" s="444" t="s">
        <v>1216</v>
      </c>
      <c r="D1136" s="663"/>
      <c r="E1136" s="663"/>
    </row>
    <row r="1137" spans="1:5" ht="50.4" x14ac:dyDescent="0.3">
      <c r="A1137" s="645">
        <v>60</v>
      </c>
      <c r="B1137" s="648" t="s">
        <v>245</v>
      </c>
      <c r="C1137" s="428" t="s">
        <v>1295</v>
      </c>
      <c r="D1137" s="439" t="s">
        <v>1300</v>
      </c>
      <c r="E1137" s="428" t="s">
        <v>1303</v>
      </c>
    </row>
    <row r="1138" spans="1:5" ht="50.4" x14ac:dyDescent="0.3">
      <c r="A1138" s="646"/>
      <c r="B1138" s="649"/>
      <c r="C1138" s="455" t="s">
        <v>1296</v>
      </c>
      <c r="D1138" s="439" t="s">
        <v>1301</v>
      </c>
      <c r="E1138" s="428" t="s">
        <v>697</v>
      </c>
    </row>
    <row r="1139" spans="1:5" ht="25.2" x14ac:dyDescent="0.3">
      <c r="A1139" s="646"/>
      <c r="B1139" s="649"/>
      <c r="C1139" s="455" t="s">
        <v>1297</v>
      </c>
      <c r="D1139" s="439" t="s">
        <v>1302</v>
      </c>
      <c r="E1139" s="428" t="s">
        <v>1304</v>
      </c>
    </row>
    <row r="1140" spans="1:5" ht="25.2" x14ac:dyDescent="0.3">
      <c r="A1140" s="646"/>
      <c r="B1140" s="649"/>
      <c r="C1140" s="455" t="s">
        <v>1298</v>
      </c>
      <c r="D1140" s="433"/>
      <c r="E1140" s="433"/>
    </row>
    <row r="1141" spans="1:5" ht="38.4" thickBot="1" x14ac:dyDescent="0.35">
      <c r="A1141" s="647"/>
      <c r="B1141" s="650"/>
      <c r="C1141" s="444" t="s">
        <v>1299</v>
      </c>
      <c r="D1141" s="434"/>
      <c r="E1141" s="434"/>
    </row>
    <row r="1142" spans="1:5" x14ac:dyDescent="0.3">
      <c r="A1142" s="654" t="s">
        <v>276</v>
      </c>
      <c r="B1142" s="657" t="s">
        <v>246</v>
      </c>
      <c r="C1142" s="428" t="s">
        <v>1305</v>
      </c>
      <c r="D1142" s="443" t="s">
        <v>71</v>
      </c>
      <c r="E1142" s="651" t="s">
        <v>599</v>
      </c>
    </row>
    <row r="1143" spans="1:5" ht="34.799999999999997" customHeight="1" thickBot="1" x14ac:dyDescent="0.35">
      <c r="A1143" s="656"/>
      <c r="B1143" s="659"/>
      <c r="C1143" s="444" t="s">
        <v>602</v>
      </c>
      <c r="D1143" s="444" t="s">
        <v>598</v>
      </c>
      <c r="E1143" s="653"/>
    </row>
    <row r="1144" spans="1:5" x14ac:dyDescent="0.3">
      <c r="A1144" s="654" t="s">
        <v>279</v>
      </c>
      <c r="B1144" s="657" t="s">
        <v>75</v>
      </c>
      <c r="C1144" s="428" t="s">
        <v>603</v>
      </c>
      <c r="D1144" s="443" t="s">
        <v>71</v>
      </c>
      <c r="E1144" s="651" t="s">
        <v>599</v>
      </c>
    </row>
    <row r="1145" spans="1:5" ht="25.2" x14ac:dyDescent="0.3">
      <c r="A1145" s="655"/>
      <c r="B1145" s="658"/>
      <c r="C1145" s="439" t="s">
        <v>604</v>
      </c>
      <c r="D1145" s="428" t="s">
        <v>598</v>
      </c>
      <c r="E1145" s="652"/>
    </row>
    <row r="1146" spans="1:5" ht="15" thickBot="1" x14ac:dyDescent="0.35">
      <c r="A1146" s="656"/>
      <c r="B1146" s="659"/>
      <c r="C1146" s="444" t="s">
        <v>605</v>
      </c>
      <c r="D1146" s="434"/>
      <c r="E1146" s="653"/>
    </row>
    <row r="1147" spans="1:5" ht="37.799999999999997" x14ac:dyDescent="0.3">
      <c r="A1147" s="654" t="s">
        <v>281</v>
      </c>
      <c r="B1147" s="657" t="s">
        <v>220</v>
      </c>
      <c r="C1147" s="428" t="s">
        <v>1215</v>
      </c>
      <c r="D1147" s="667"/>
      <c r="E1147" s="667"/>
    </row>
    <row r="1148" spans="1:5" ht="15" thickBot="1" x14ac:dyDescent="0.35">
      <c r="A1148" s="656"/>
      <c r="B1148" s="659"/>
      <c r="C1148" s="444" t="s">
        <v>1216</v>
      </c>
      <c r="D1148" s="663"/>
      <c r="E1148" s="663"/>
    </row>
    <row r="1149" spans="1:5" ht="25.2" x14ac:dyDescent="0.3">
      <c r="A1149" s="645">
        <v>61</v>
      </c>
      <c r="B1149" s="648" t="s">
        <v>559</v>
      </c>
      <c r="C1149" s="428" t="s">
        <v>1306</v>
      </c>
      <c r="D1149" s="439" t="s">
        <v>1309</v>
      </c>
      <c r="E1149" s="651" t="s">
        <v>1303</v>
      </c>
    </row>
    <row r="1150" spans="1:5" ht="37.799999999999997" x14ac:dyDescent="0.3">
      <c r="A1150" s="646"/>
      <c r="B1150" s="649"/>
      <c r="C1150" s="453"/>
      <c r="D1150" s="439" t="s">
        <v>1310</v>
      </c>
      <c r="E1150" s="652"/>
    </row>
    <row r="1151" spans="1:5" ht="25.2" x14ac:dyDescent="0.3">
      <c r="A1151" s="646"/>
      <c r="B1151" s="649"/>
      <c r="C1151" s="432" t="s">
        <v>1307</v>
      </c>
      <c r="D1151" s="439" t="s">
        <v>1311</v>
      </c>
      <c r="E1151" s="652"/>
    </row>
    <row r="1152" spans="1:5" ht="15" thickBot="1" x14ac:dyDescent="0.35">
      <c r="A1152" s="647"/>
      <c r="B1152" s="650"/>
      <c r="C1152" s="438" t="s">
        <v>1308</v>
      </c>
      <c r="D1152" s="434"/>
      <c r="E1152" s="653"/>
    </row>
    <row r="1153" spans="1:5" ht="37.799999999999997" x14ac:dyDescent="0.3">
      <c r="A1153" s="654" t="s">
        <v>284</v>
      </c>
      <c r="B1153" s="657" t="s">
        <v>70</v>
      </c>
      <c r="C1153" s="428" t="s">
        <v>1312</v>
      </c>
      <c r="D1153" s="443" t="s">
        <v>71</v>
      </c>
      <c r="E1153" s="428" t="s">
        <v>715</v>
      </c>
    </row>
    <row r="1154" spans="1:5" ht="25.8" thickBot="1" x14ac:dyDescent="0.35">
      <c r="A1154" s="656"/>
      <c r="B1154" s="659"/>
      <c r="C1154" s="444" t="s">
        <v>602</v>
      </c>
      <c r="D1154" s="444" t="s">
        <v>598</v>
      </c>
      <c r="E1154" s="446" t="s">
        <v>716</v>
      </c>
    </row>
    <row r="1155" spans="1:5" x14ac:dyDescent="0.3">
      <c r="A1155" s="654" t="s">
        <v>285</v>
      </c>
      <c r="B1155" s="657" t="s">
        <v>75</v>
      </c>
      <c r="C1155" s="428" t="s">
        <v>603</v>
      </c>
      <c r="D1155" s="443" t="s">
        <v>71</v>
      </c>
      <c r="E1155" s="651" t="s">
        <v>599</v>
      </c>
    </row>
    <row r="1156" spans="1:5" ht="25.2" x14ac:dyDescent="0.3">
      <c r="A1156" s="655"/>
      <c r="B1156" s="658"/>
      <c r="C1156" s="439" t="s">
        <v>604</v>
      </c>
      <c r="D1156" s="428" t="s">
        <v>598</v>
      </c>
      <c r="E1156" s="652"/>
    </row>
    <row r="1157" spans="1:5" ht="15" thickBot="1" x14ac:dyDescent="0.35">
      <c r="A1157" s="656"/>
      <c r="B1157" s="659"/>
      <c r="C1157" s="444" t="s">
        <v>605</v>
      </c>
      <c r="D1157" s="434"/>
      <c r="E1157" s="653"/>
    </row>
    <row r="1158" spans="1:5" ht="37.799999999999997" x14ac:dyDescent="0.3">
      <c r="A1158" s="654" t="s">
        <v>286</v>
      </c>
      <c r="B1158" s="657" t="s">
        <v>220</v>
      </c>
      <c r="C1158" s="428" t="s">
        <v>1215</v>
      </c>
      <c r="D1158" s="667"/>
      <c r="E1158" s="667"/>
    </row>
    <row r="1159" spans="1:5" ht="15" thickBot="1" x14ac:dyDescent="0.35">
      <c r="A1159" s="656"/>
      <c r="B1159" s="659"/>
      <c r="C1159" s="444" t="s">
        <v>1216</v>
      </c>
      <c r="D1159" s="663"/>
      <c r="E1159" s="663"/>
    </row>
    <row r="1160" spans="1:5" ht="25.2" x14ac:dyDescent="0.3">
      <c r="A1160" s="645">
        <v>62</v>
      </c>
      <c r="B1160" s="648" t="s">
        <v>1313</v>
      </c>
      <c r="C1160" s="428" t="s">
        <v>1314</v>
      </c>
      <c r="D1160" s="439" t="s">
        <v>1319</v>
      </c>
      <c r="E1160" s="428" t="s">
        <v>1325</v>
      </c>
    </row>
    <row r="1161" spans="1:5" ht="25.2" x14ac:dyDescent="0.3">
      <c r="A1161" s="646"/>
      <c r="B1161" s="649"/>
      <c r="C1161" s="428" t="s">
        <v>1315</v>
      </c>
      <c r="D1161" s="439" t="s">
        <v>1320</v>
      </c>
      <c r="E1161" s="428" t="s">
        <v>697</v>
      </c>
    </row>
    <row r="1162" spans="1:5" ht="37.799999999999997" x14ac:dyDescent="0.3">
      <c r="A1162" s="646"/>
      <c r="B1162" s="649"/>
      <c r="C1162" s="441" t="s">
        <v>1316</v>
      </c>
      <c r="D1162" s="439" t="s">
        <v>1321</v>
      </c>
      <c r="E1162" s="428" t="s">
        <v>1576</v>
      </c>
    </row>
    <row r="1163" spans="1:5" ht="25.2" x14ac:dyDescent="0.3">
      <c r="A1163" s="646"/>
      <c r="B1163" s="649"/>
      <c r="C1163" s="441" t="s">
        <v>1317</v>
      </c>
      <c r="D1163" s="443" t="s">
        <v>1322</v>
      </c>
      <c r="E1163" s="433"/>
    </row>
    <row r="1164" spans="1:5" x14ac:dyDescent="0.3">
      <c r="A1164" s="646"/>
      <c r="B1164" s="649"/>
      <c r="C1164" s="441" t="s">
        <v>1318</v>
      </c>
      <c r="D1164" s="439" t="s">
        <v>1323</v>
      </c>
      <c r="E1164" s="433"/>
    </row>
    <row r="1165" spans="1:5" ht="15" thickBot="1" x14ac:dyDescent="0.35">
      <c r="A1165" s="647"/>
      <c r="B1165" s="650"/>
      <c r="C1165" s="485"/>
      <c r="D1165" s="451" t="s">
        <v>1324</v>
      </c>
      <c r="E1165" s="434"/>
    </row>
    <row r="1166" spans="1:5" ht="25.2" x14ac:dyDescent="0.3">
      <c r="A1166" s="654" t="s">
        <v>288</v>
      </c>
      <c r="B1166" s="657" t="s">
        <v>248</v>
      </c>
      <c r="C1166" s="428" t="s">
        <v>1326</v>
      </c>
      <c r="D1166" s="443" t="s">
        <v>71</v>
      </c>
      <c r="E1166" s="651" t="s">
        <v>599</v>
      </c>
    </row>
    <row r="1167" spans="1:5" ht="25.8" thickBot="1" x14ac:dyDescent="0.35">
      <c r="A1167" s="656"/>
      <c r="B1167" s="659"/>
      <c r="C1167" s="444" t="s">
        <v>602</v>
      </c>
      <c r="D1167" s="444" t="s">
        <v>598</v>
      </c>
      <c r="E1167" s="653"/>
    </row>
    <row r="1168" spans="1:5" ht="25.2" x14ac:dyDescent="0.3">
      <c r="A1168" s="654" t="s">
        <v>290</v>
      </c>
      <c r="B1168" s="657" t="s">
        <v>250</v>
      </c>
      <c r="C1168" s="428" t="s">
        <v>1327</v>
      </c>
      <c r="D1168" s="443" t="s">
        <v>71</v>
      </c>
      <c r="E1168" s="428" t="s">
        <v>758</v>
      </c>
    </row>
    <row r="1169" spans="1:5" ht="25.8" thickBot="1" x14ac:dyDescent="0.35">
      <c r="A1169" s="656"/>
      <c r="B1169" s="659"/>
      <c r="C1169" s="444" t="s">
        <v>602</v>
      </c>
      <c r="D1169" s="444" t="s">
        <v>598</v>
      </c>
      <c r="E1169" s="446" t="s">
        <v>1085</v>
      </c>
    </row>
    <row r="1170" spans="1:5" ht="25.2" x14ac:dyDescent="0.3">
      <c r="A1170" s="654" t="s">
        <v>292</v>
      </c>
      <c r="B1170" s="657" t="s">
        <v>252</v>
      </c>
      <c r="C1170" s="428" t="s">
        <v>1328</v>
      </c>
      <c r="D1170" s="443" t="s">
        <v>71</v>
      </c>
      <c r="E1170" s="651" t="s">
        <v>599</v>
      </c>
    </row>
    <row r="1171" spans="1:5" ht="37.799999999999997" x14ac:dyDescent="0.3">
      <c r="A1171" s="655"/>
      <c r="B1171" s="658"/>
      <c r="C1171" s="428" t="s">
        <v>1329</v>
      </c>
      <c r="D1171" s="428" t="s">
        <v>598</v>
      </c>
      <c r="E1171" s="652"/>
    </row>
    <row r="1172" spans="1:5" x14ac:dyDescent="0.3">
      <c r="A1172" s="655"/>
      <c r="B1172" s="658"/>
      <c r="C1172" s="428" t="s">
        <v>1330</v>
      </c>
      <c r="D1172" s="433"/>
      <c r="E1172" s="652"/>
    </row>
    <row r="1173" spans="1:5" ht="15" thickBot="1" x14ac:dyDescent="0.35">
      <c r="A1173" s="656"/>
      <c r="B1173" s="659"/>
      <c r="C1173" s="444" t="s">
        <v>602</v>
      </c>
      <c r="D1173" s="434"/>
      <c r="E1173" s="653"/>
    </row>
    <row r="1174" spans="1:5" x14ac:dyDescent="0.3">
      <c r="A1174" s="654" t="s">
        <v>293</v>
      </c>
      <c r="B1174" s="657" t="s">
        <v>75</v>
      </c>
      <c r="C1174" s="428" t="s">
        <v>603</v>
      </c>
      <c r="D1174" s="443" t="s">
        <v>71</v>
      </c>
      <c r="E1174" s="651" t="s">
        <v>599</v>
      </c>
    </row>
    <row r="1175" spans="1:5" ht="25.2" x14ac:dyDescent="0.3">
      <c r="A1175" s="655"/>
      <c r="B1175" s="658"/>
      <c r="C1175" s="439" t="s">
        <v>604</v>
      </c>
      <c r="D1175" s="428" t="s">
        <v>598</v>
      </c>
      <c r="E1175" s="652"/>
    </row>
    <row r="1176" spans="1:5" ht="15" thickBot="1" x14ac:dyDescent="0.35">
      <c r="A1176" s="656"/>
      <c r="B1176" s="659"/>
      <c r="C1176" s="444" t="s">
        <v>605</v>
      </c>
      <c r="D1176" s="434"/>
      <c r="E1176" s="653"/>
    </row>
    <row r="1177" spans="1:5" ht="37.799999999999997" x14ac:dyDescent="0.3">
      <c r="A1177" s="654" t="s">
        <v>294</v>
      </c>
      <c r="B1177" s="657" t="s">
        <v>220</v>
      </c>
      <c r="C1177" s="428" t="s">
        <v>1215</v>
      </c>
      <c r="D1177" s="667"/>
      <c r="E1177" s="667"/>
    </row>
    <row r="1178" spans="1:5" ht="15" thickBot="1" x14ac:dyDescent="0.35">
      <c r="A1178" s="656"/>
      <c r="B1178" s="659"/>
      <c r="C1178" s="444" t="s">
        <v>1216</v>
      </c>
      <c r="D1178" s="663"/>
      <c r="E1178" s="663"/>
    </row>
    <row r="1179" spans="1:5" x14ac:dyDescent="0.3">
      <c r="A1179" s="654" t="s">
        <v>1331</v>
      </c>
      <c r="B1179" s="657" t="s">
        <v>255</v>
      </c>
      <c r="C1179" s="428" t="s">
        <v>1332</v>
      </c>
      <c r="D1179" s="667"/>
      <c r="E1179" s="667"/>
    </row>
    <row r="1180" spans="1:5" x14ac:dyDescent="0.3">
      <c r="A1180" s="655"/>
      <c r="B1180" s="658"/>
      <c r="C1180" s="428" t="s">
        <v>1333</v>
      </c>
      <c r="D1180" s="662"/>
      <c r="E1180" s="662"/>
    </row>
    <row r="1181" spans="1:5" ht="15" thickBot="1" x14ac:dyDescent="0.35">
      <c r="A1181" s="656"/>
      <c r="B1181" s="659"/>
      <c r="C1181" s="446" t="s">
        <v>1334</v>
      </c>
      <c r="D1181" s="663"/>
      <c r="E1181" s="663"/>
    </row>
    <row r="1182" spans="1:5" x14ac:dyDescent="0.3">
      <c r="A1182" s="645">
        <v>63</v>
      </c>
      <c r="B1182" s="648" t="s">
        <v>1335</v>
      </c>
      <c r="C1182" s="428" t="s">
        <v>1336</v>
      </c>
      <c r="D1182" s="443" t="s">
        <v>1339</v>
      </c>
      <c r="E1182" s="428" t="s">
        <v>1325</v>
      </c>
    </row>
    <row r="1183" spans="1:5" ht="50.4" x14ac:dyDescent="0.3">
      <c r="A1183" s="646"/>
      <c r="B1183" s="649"/>
      <c r="C1183" s="428" t="s">
        <v>1337</v>
      </c>
      <c r="D1183" s="443" t="s">
        <v>1340</v>
      </c>
      <c r="E1183" s="428" t="s">
        <v>697</v>
      </c>
    </row>
    <row r="1184" spans="1:5" ht="37.799999999999997" x14ac:dyDescent="0.3">
      <c r="A1184" s="646"/>
      <c r="B1184" s="649"/>
      <c r="C1184" s="428" t="s">
        <v>1338</v>
      </c>
      <c r="D1184" s="443" t="s">
        <v>1322</v>
      </c>
      <c r="E1184" s="428" t="s">
        <v>1575</v>
      </c>
    </row>
    <row r="1185" spans="1:5" x14ac:dyDescent="0.3">
      <c r="A1185" s="646"/>
      <c r="B1185" s="649"/>
      <c r="C1185" s="433"/>
      <c r="D1185" s="439" t="s">
        <v>1323</v>
      </c>
      <c r="E1185" s="433"/>
    </row>
    <row r="1186" spans="1:5" hidden="1" x14ac:dyDescent="0.3">
      <c r="A1186" s="646"/>
      <c r="B1186" s="649"/>
      <c r="C1186" s="487"/>
      <c r="D1186" s="426" t="s">
        <v>1341</v>
      </c>
      <c r="E1186" s="487"/>
    </row>
    <row r="1187" spans="1:5" ht="27.6" customHeight="1" x14ac:dyDescent="0.3">
      <c r="A1187" s="662"/>
      <c r="B1187" s="662"/>
      <c r="C1187" s="428" t="s">
        <v>1342</v>
      </c>
      <c r="D1187" s="662"/>
      <c r="E1187" s="710" t="s">
        <v>1344</v>
      </c>
    </row>
    <row r="1188" spans="1:5" ht="15" thickBot="1" x14ac:dyDescent="0.35">
      <c r="A1188" s="663"/>
      <c r="B1188" s="663"/>
      <c r="C1188" s="438" t="s">
        <v>1343</v>
      </c>
      <c r="D1188" s="663"/>
      <c r="E1188" s="711"/>
    </row>
    <row r="1189" spans="1:5" ht="25.2" x14ac:dyDescent="0.3">
      <c r="A1189" s="654" t="s">
        <v>296</v>
      </c>
      <c r="B1189" s="657" t="s">
        <v>250</v>
      </c>
      <c r="C1189" s="428" t="s">
        <v>1327</v>
      </c>
      <c r="D1189" s="443" t="s">
        <v>71</v>
      </c>
      <c r="E1189" s="651" t="s">
        <v>599</v>
      </c>
    </row>
    <row r="1190" spans="1:5" ht="25.8" thickBot="1" x14ac:dyDescent="0.35">
      <c r="A1190" s="656"/>
      <c r="B1190" s="659"/>
      <c r="C1190" s="444" t="s">
        <v>602</v>
      </c>
      <c r="D1190" s="444" t="s">
        <v>598</v>
      </c>
      <c r="E1190" s="653"/>
    </row>
    <row r="1191" spans="1:5" ht="25.2" x14ac:dyDescent="0.3">
      <c r="A1191" s="654" t="s">
        <v>298</v>
      </c>
      <c r="B1191" s="657" t="s">
        <v>1345</v>
      </c>
      <c r="C1191" s="428" t="s">
        <v>1328</v>
      </c>
      <c r="D1191" s="443" t="s">
        <v>71</v>
      </c>
      <c r="E1191" s="651" t="s">
        <v>599</v>
      </c>
    </row>
    <row r="1192" spans="1:5" ht="37.799999999999997" x14ac:dyDescent="0.3">
      <c r="A1192" s="655"/>
      <c r="B1192" s="658"/>
      <c r="C1192" s="428" t="s">
        <v>1329</v>
      </c>
      <c r="D1192" s="428" t="s">
        <v>598</v>
      </c>
      <c r="E1192" s="652"/>
    </row>
    <row r="1193" spans="1:5" x14ac:dyDescent="0.3">
      <c r="A1193" s="655"/>
      <c r="B1193" s="658"/>
      <c r="C1193" s="428" t="s">
        <v>1330</v>
      </c>
      <c r="D1193" s="433"/>
      <c r="E1193" s="652"/>
    </row>
    <row r="1194" spans="1:5" ht="15" thickBot="1" x14ac:dyDescent="0.35">
      <c r="A1194" s="656"/>
      <c r="B1194" s="659"/>
      <c r="C1194" s="444" t="s">
        <v>602</v>
      </c>
      <c r="D1194" s="434"/>
      <c r="E1194" s="653"/>
    </row>
    <row r="1195" spans="1:5" x14ac:dyDescent="0.3">
      <c r="A1195" s="654" t="s">
        <v>300</v>
      </c>
      <c r="B1195" s="657" t="s">
        <v>75</v>
      </c>
      <c r="C1195" s="428" t="s">
        <v>603</v>
      </c>
      <c r="D1195" s="443" t="s">
        <v>71</v>
      </c>
      <c r="E1195" s="651" t="s">
        <v>599</v>
      </c>
    </row>
    <row r="1196" spans="1:5" ht="25.2" x14ac:dyDescent="0.3">
      <c r="A1196" s="655"/>
      <c r="B1196" s="658"/>
      <c r="C1196" s="439" t="s">
        <v>604</v>
      </c>
      <c r="D1196" s="428" t="s">
        <v>598</v>
      </c>
      <c r="E1196" s="652"/>
    </row>
    <row r="1197" spans="1:5" ht="15" thickBot="1" x14ac:dyDescent="0.35">
      <c r="A1197" s="656"/>
      <c r="B1197" s="659"/>
      <c r="C1197" s="444" t="s">
        <v>605</v>
      </c>
      <c r="D1197" s="434"/>
      <c r="E1197" s="653"/>
    </row>
    <row r="1198" spans="1:5" ht="37.799999999999997" x14ac:dyDescent="0.3">
      <c r="A1198" s="654" t="s">
        <v>302</v>
      </c>
      <c r="B1198" s="657" t="s">
        <v>220</v>
      </c>
      <c r="C1198" s="428" t="s">
        <v>1215</v>
      </c>
      <c r="D1198" s="667"/>
      <c r="E1198" s="667"/>
    </row>
    <row r="1199" spans="1:5" ht="15" thickBot="1" x14ac:dyDescent="0.35">
      <c r="A1199" s="656"/>
      <c r="B1199" s="659"/>
      <c r="C1199" s="444" t="s">
        <v>1216</v>
      </c>
      <c r="D1199" s="663"/>
      <c r="E1199" s="663"/>
    </row>
    <row r="1200" spans="1:5" x14ac:dyDescent="0.3">
      <c r="A1200" s="654" t="s">
        <v>303</v>
      </c>
      <c r="B1200" s="657" t="s">
        <v>255</v>
      </c>
      <c r="C1200" s="428" t="s">
        <v>1332</v>
      </c>
      <c r="D1200" s="667"/>
      <c r="E1200" s="667"/>
    </row>
    <row r="1201" spans="1:5" x14ac:dyDescent="0.3">
      <c r="A1201" s="655"/>
      <c r="B1201" s="658"/>
      <c r="C1201" s="428" t="s">
        <v>1333</v>
      </c>
      <c r="D1201" s="662"/>
      <c r="E1201" s="662"/>
    </row>
    <row r="1202" spans="1:5" ht="15" thickBot="1" x14ac:dyDescent="0.35">
      <c r="A1202" s="656"/>
      <c r="B1202" s="659"/>
      <c r="C1202" s="446" t="s">
        <v>1334</v>
      </c>
      <c r="D1202" s="663"/>
      <c r="E1202" s="663"/>
    </row>
    <row r="1203" spans="1:5" ht="25.2" x14ac:dyDescent="0.3">
      <c r="A1203" s="645">
        <v>64</v>
      </c>
      <c r="B1203" s="707" t="s">
        <v>1346</v>
      </c>
      <c r="C1203" s="428" t="s">
        <v>1347</v>
      </c>
      <c r="D1203" s="439" t="s">
        <v>1350</v>
      </c>
      <c r="E1203" s="428" t="s">
        <v>1325</v>
      </c>
    </row>
    <row r="1204" spans="1:5" ht="25.2" x14ac:dyDescent="0.3">
      <c r="A1204" s="646"/>
      <c r="B1204" s="708"/>
      <c r="C1204" s="428" t="s">
        <v>1348</v>
      </c>
      <c r="D1204" s="439" t="s">
        <v>1351</v>
      </c>
      <c r="E1204" s="428" t="s">
        <v>697</v>
      </c>
    </row>
    <row r="1205" spans="1:5" ht="37.799999999999997" x14ac:dyDescent="0.3">
      <c r="A1205" s="646"/>
      <c r="B1205" s="708"/>
      <c r="C1205" s="428" t="s">
        <v>1349</v>
      </c>
      <c r="D1205" s="443" t="s">
        <v>1352</v>
      </c>
      <c r="E1205" s="428" t="s">
        <v>1576</v>
      </c>
    </row>
    <row r="1206" spans="1:5" x14ac:dyDescent="0.3">
      <c r="A1206" s="646"/>
      <c r="B1206" s="708"/>
      <c r="C1206" s="433"/>
      <c r="D1206" s="439" t="s">
        <v>1353</v>
      </c>
      <c r="E1206" s="433"/>
    </row>
    <row r="1207" spans="1:5" ht="27.6" thickBot="1" x14ac:dyDescent="0.35">
      <c r="A1207" s="647"/>
      <c r="B1207" s="709"/>
      <c r="C1207" s="434"/>
      <c r="D1207" s="446" t="s">
        <v>1354</v>
      </c>
      <c r="E1207" s="434"/>
    </row>
    <row r="1208" spans="1:5" ht="37.799999999999997" x14ac:dyDescent="0.3">
      <c r="A1208" s="654" t="s">
        <v>305</v>
      </c>
      <c r="B1208" s="657" t="s">
        <v>70</v>
      </c>
      <c r="C1208" s="428" t="s">
        <v>1355</v>
      </c>
      <c r="D1208" s="443" t="s">
        <v>71</v>
      </c>
      <c r="E1208" s="428" t="s">
        <v>715</v>
      </c>
    </row>
    <row r="1209" spans="1:5" ht="25.8" thickBot="1" x14ac:dyDescent="0.35">
      <c r="A1209" s="656"/>
      <c r="B1209" s="659"/>
      <c r="C1209" s="444" t="s">
        <v>602</v>
      </c>
      <c r="D1209" s="444" t="s">
        <v>598</v>
      </c>
      <c r="E1209" s="446" t="s">
        <v>716</v>
      </c>
    </row>
    <row r="1210" spans="1:5" x14ac:dyDescent="0.3">
      <c r="A1210" s="654" t="s">
        <v>306</v>
      </c>
      <c r="B1210" s="657" t="s">
        <v>262</v>
      </c>
      <c r="C1210" s="428" t="s">
        <v>1356</v>
      </c>
      <c r="D1210" s="443" t="s">
        <v>71</v>
      </c>
      <c r="E1210" s="651" t="s">
        <v>599</v>
      </c>
    </row>
    <row r="1211" spans="1:5" ht="37.799999999999997" x14ac:dyDescent="0.3">
      <c r="A1211" s="655"/>
      <c r="B1211" s="658"/>
      <c r="C1211" s="428" t="s">
        <v>1329</v>
      </c>
      <c r="D1211" s="428" t="s">
        <v>598</v>
      </c>
      <c r="E1211" s="652"/>
    </row>
    <row r="1212" spans="1:5" x14ac:dyDescent="0.3">
      <c r="A1212" s="655"/>
      <c r="B1212" s="658"/>
      <c r="C1212" s="428" t="s">
        <v>1330</v>
      </c>
      <c r="D1212" s="433"/>
      <c r="E1212" s="652"/>
    </row>
    <row r="1213" spans="1:5" ht="15" thickBot="1" x14ac:dyDescent="0.35">
      <c r="A1213" s="656"/>
      <c r="B1213" s="659"/>
      <c r="C1213" s="444" t="s">
        <v>602</v>
      </c>
      <c r="D1213" s="434"/>
      <c r="E1213" s="653"/>
    </row>
    <row r="1214" spans="1:5" x14ac:dyDescent="0.3">
      <c r="A1214" s="654" t="s">
        <v>308</v>
      </c>
      <c r="B1214" s="657" t="s">
        <v>75</v>
      </c>
      <c r="C1214" s="428" t="s">
        <v>603</v>
      </c>
      <c r="D1214" s="443" t="s">
        <v>71</v>
      </c>
      <c r="E1214" s="651" t="s">
        <v>599</v>
      </c>
    </row>
    <row r="1215" spans="1:5" ht="25.2" x14ac:dyDescent="0.3">
      <c r="A1215" s="655"/>
      <c r="B1215" s="658"/>
      <c r="C1215" s="439" t="s">
        <v>604</v>
      </c>
      <c r="D1215" s="428" t="s">
        <v>598</v>
      </c>
      <c r="E1215" s="652"/>
    </row>
    <row r="1216" spans="1:5" ht="15" thickBot="1" x14ac:dyDescent="0.35">
      <c r="A1216" s="656"/>
      <c r="B1216" s="659"/>
      <c r="C1216" s="444" t="s">
        <v>605</v>
      </c>
      <c r="D1216" s="434"/>
      <c r="E1216" s="653"/>
    </row>
    <row r="1217" spans="1:5" ht="37.799999999999997" x14ac:dyDescent="0.3">
      <c r="A1217" s="654" t="s">
        <v>310</v>
      </c>
      <c r="B1217" s="657" t="s">
        <v>220</v>
      </c>
      <c r="C1217" s="428" t="s">
        <v>1215</v>
      </c>
      <c r="D1217" s="667"/>
      <c r="E1217" s="667"/>
    </row>
    <row r="1218" spans="1:5" ht="15" thickBot="1" x14ac:dyDescent="0.35">
      <c r="A1218" s="656"/>
      <c r="B1218" s="659"/>
      <c r="C1218" s="444" t="s">
        <v>1216</v>
      </c>
      <c r="D1218" s="663"/>
      <c r="E1218" s="663"/>
    </row>
    <row r="1219" spans="1:5" x14ac:dyDescent="0.3">
      <c r="A1219" s="654" t="s">
        <v>311</v>
      </c>
      <c r="B1219" s="657" t="s">
        <v>255</v>
      </c>
      <c r="C1219" s="428" t="s">
        <v>1332</v>
      </c>
      <c r="D1219" s="667"/>
      <c r="E1219" s="667"/>
    </row>
    <row r="1220" spans="1:5" x14ac:dyDescent="0.3">
      <c r="A1220" s="655"/>
      <c r="B1220" s="658"/>
      <c r="C1220" s="428" t="s">
        <v>1333</v>
      </c>
      <c r="D1220" s="662"/>
      <c r="E1220" s="662"/>
    </row>
    <row r="1221" spans="1:5" ht="15" thickBot="1" x14ac:dyDescent="0.35">
      <c r="A1221" s="656"/>
      <c r="B1221" s="659"/>
      <c r="C1221" s="446" t="s">
        <v>1334</v>
      </c>
      <c r="D1221" s="663"/>
      <c r="E1221" s="663"/>
    </row>
    <row r="1222" spans="1:5" ht="25.2" x14ac:dyDescent="0.3">
      <c r="A1222" s="645">
        <v>65</v>
      </c>
      <c r="B1222" s="648" t="s">
        <v>1357</v>
      </c>
      <c r="C1222" s="428" t="s">
        <v>1358</v>
      </c>
      <c r="D1222" s="439" t="s">
        <v>1361</v>
      </c>
      <c r="E1222" s="428" t="s">
        <v>1325</v>
      </c>
    </row>
    <row r="1223" spans="1:5" ht="25.2" x14ac:dyDescent="0.3">
      <c r="A1223" s="646"/>
      <c r="B1223" s="649"/>
      <c r="C1223" s="428" t="s">
        <v>1359</v>
      </c>
      <c r="D1223" s="439" t="s">
        <v>1362</v>
      </c>
      <c r="E1223" s="428" t="s">
        <v>697</v>
      </c>
    </row>
    <row r="1224" spans="1:5" ht="37.799999999999997" x14ac:dyDescent="0.3">
      <c r="A1224" s="646"/>
      <c r="B1224" s="649"/>
      <c r="C1224" s="439" t="s">
        <v>1360</v>
      </c>
      <c r="D1224" s="443" t="s">
        <v>1352</v>
      </c>
      <c r="E1224" s="428" t="s">
        <v>1576</v>
      </c>
    </row>
    <row r="1225" spans="1:5" ht="25.2" x14ac:dyDescent="0.3">
      <c r="A1225" s="646"/>
      <c r="B1225" s="649"/>
      <c r="C1225" s="428" t="s">
        <v>1348</v>
      </c>
      <c r="D1225" s="439" t="s">
        <v>1353</v>
      </c>
      <c r="E1225" s="433"/>
    </row>
    <row r="1226" spans="1:5" ht="27" x14ac:dyDescent="0.3">
      <c r="A1226" s="646"/>
      <c r="B1226" s="649"/>
      <c r="C1226" s="428" t="s">
        <v>1349</v>
      </c>
      <c r="D1226" s="439" t="s">
        <v>1363</v>
      </c>
      <c r="E1226" s="433"/>
    </row>
    <row r="1227" spans="1:5" ht="15" thickBot="1" x14ac:dyDescent="0.35">
      <c r="A1227" s="647"/>
      <c r="B1227" s="650"/>
      <c r="C1227" s="434"/>
      <c r="D1227" s="446" t="s">
        <v>1364</v>
      </c>
      <c r="E1227" s="434"/>
    </row>
    <row r="1228" spans="1:5" ht="25.2" x14ac:dyDescent="0.3">
      <c r="A1228" s="654" t="s">
        <v>313</v>
      </c>
      <c r="B1228" s="657" t="s">
        <v>70</v>
      </c>
      <c r="C1228" s="428" t="s">
        <v>1365</v>
      </c>
      <c r="D1228" s="443" t="s">
        <v>71</v>
      </c>
      <c r="E1228" s="651" t="s">
        <v>599</v>
      </c>
    </row>
    <row r="1229" spans="1:5" ht="25.8" thickBot="1" x14ac:dyDescent="0.35">
      <c r="A1229" s="656"/>
      <c r="B1229" s="659"/>
      <c r="C1229" s="444" t="s">
        <v>602</v>
      </c>
      <c r="D1229" s="444" t="s">
        <v>598</v>
      </c>
      <c r="E1229" s="653"/>
    </row>
    <row r="1230" spans="1:5" x14ac:dyDescent="0.3">
      <c r="A1230" s="654" t="s">
        <v>314</v>
      </c>
      <c r="B1230" s="657" t="s">
        <v>262</v>
      </c>
      <c r="C1230" s="428" t="s">
        <v>1356</v>
      </c>
      <c r="D1230" s="443" t="s">
        <v>71</v>
      </c>
      <c r="E1230" s="651" t="s">
        <v>599</v>
      </c>
    </row>
    <row r="1231" spans="1:5" ht="37.799999999999997" x14ac:dyDescent="0.3">
      <c r="A1231" s="655"/>
      <c r="B1231" s="658"/>
      <c r="C1231" s="428" t="s">
        <v>1329</v>
      </c>
      <c r="D1231" s="428" t="s">
        <v>598</v>
      </c>
      <c r="E1231" s="652"/>
    </row>
    <row r="1232" spans="1:5" x14ac:dyDescent="0.3">
      <c r="A1232" s="655"/>
      <c r="B1232" s="658"/>
      <c r="C1232" s="428" t="s">
        <v>1330</v>
      </c>
      <c r="D1232" s="433"/>
      <c r="E1232" s="652"/>
    </row>
    <row r="1233" spans="1:5" ht="15" thickBot="1" x14ac:dyDescent="0.35">
      <c r="A1233" s="656"/>
      <c r="B1233" s="659"/>
      <c r="C1233" s="444" t="s">
        <v>602</v>
      </c>
      <c r="D1233" s="434"/>
      <c r="E1233" s="653"/>
    </row>
    <row r="1234" spans="1:5" x14ac:dyDescent="0.3">
      <c r="A1234" s="654" t="s">
        <v>315</v>
      </c>
      <c r="B1234" s="657" t="s">
        <v>75</v>
      </c>
      <c r="C1234" s="428" t="s">
        <v>603</v>
      </c>
      <c r="D1234" s="443" t="s">
        <v>71</v>
      </c>
      <c r="E1234" s="651" t="s">
        <v>599</v>
      </c>
    </row>
    <row r="1235" spans="1:5" ht="25.2" x14ac:dyDescent="0.3">
      <c r="A1235" s="655"/>
      <c r="B1235" s="658"/>
      <c r="C1235" s="439" t="s">
        <v>604</v>
      </c>
      <c r="D1235" s="428" t="s">
        <v>598</v>
      </c>
      <c r="E1235" s="652"/>
    </row>
    <row r="1236" spans="1:5" ht="15" thickBot="1" x14ac:dyDescent="0.35">
      <c r="A1236" s="656"/>
      <c r="B1236" s="659"/>
      <c r="C1236" s="444" t="s">
        <v>605</v>
      </c>
      <c r="D1236" s="434"/>
      <c r="E1236" s="653"/>
    </row>
    <row r="1237" spans="1:5" ht="37.799999999999997" x14ac:dyDescent="0.3">
      <c r="A1237" s="654" t="s">
        <v>316</v>
      </c>
      <c r="B1237" s="657" t="s">
        <v>220</v>
      </c>
      <c r="C1237" s="428" t="s">
        <v>1215</v>
      </c>
      <c r="D1237" s="667"/>
      <c r="E1237" s="667"/>
    </row>
    <row r="1238" spans="1:5" ht="15" thickBot="1" x14ac:dyDescent="0.35">
      <c r="A1238" s="656"/>
      <c r="B1238" s="659"/>
      <c r="C1238" s="444" t="s">
        <v>1216</v>
      </c>
      <c r="D1238" s="663"/>
      <c r="E1238" s="663"/>
    </row>
    <row r="1239" spans="1:5" x14ac:dyDescent="0.3">
      <c r="A1239" s="654" t="s">
        <v>317</v>
      </c>
      <c r="B1239" s="657" t="s">
        <v>255</v>
      </c>
      <c r="C1239" s="428" t="s">
        <v>1332</v>
      </c>
      <c r="D1239" s="667"/>
      <c r="E1239" s="667"/>
    </row>
    <row r="1240" spans="1:5" x14ac:dyDescent="0.3">
      <c r="A1240" s="655"/>
      <c r="B1240" s="658"/>
      <c r="C1240" s="428" t="s">
        <v>1333</v>
      </c>
      <c r="D1240" s="662"/>
      <c r="E1240" s="662"/>
    </row>
    <row r="1241" spans="1:5" ht="15" thickBot="1" x14ac:dyDescent="0.35">
      <c r="A1241" s="656"/>
      <c r="B1241" s="659"/>
      <c r="C1241" s="446" t="s">
        <v>1334</v>
      </c>
      <c r="D1241" s="663"/>
      <c r="E1241" s="663"/>
    </row>
    <row r="1242" spans="1:5" ht="37.799999999999997" x14ac:dyDescent="0.3">
      <c r="A1242" s="645">
        <v>66</v>
      </c>
      <c r="B1242" s="648" t="s">
        <v>1366</v>
      </c>
      <c r="C1242" s="428" t="s">
        <v>1367</v>
      </c>
      <c r="D1242" s="439" t="s">
        <v>1369</v>
      </c>
      <c r="E1242" s="428" t="s">
        <v>1576</v>
      </c>
    </row>
    <row r="1243" spans="1:5" ht="37.799999999999997" x14ac:dyDescent="0.3">
      <c r="A1243" s="646"/>
      <c r="B1243" s="649"/>
      <c r="C1243" s="428" t="s">
        <v>1368</v>
      </c>
      <c r="D1243" s="439" t="s">
        <v>1370</v>
      </c>
      <c r="E1243" s="428" t="s">
        <v>1372</v>
      </c>
    </row>
    <row r="1244" spans="1:5" ht="38.4" thickBot="1" x14ac:dyDescent="0.35">
      <c r="A1244" s="647"/>
      <c r="B1244" s="650"/>
      <c r="C1244" s="434"/>
      <c r="D1244" s="446" t="s">
        <v>1371</v>
      </c>
      <c r="E1244" s="434"/>
    </row>
    <row r="1245" spans="1:5" ht="25.2" x14ac:dyDescent="0.3">
      <c r="A1245" s="654" t="s">
        <v>319</v>
      </c>
      <c r="B1245" s="657" t="s">
        <v>269</v>
      </c>
      <c r="C1245" s="428" t="s">
        <v>1373</v>
      </c>
      <c r="D1245" s="443" t="s">
        <v>71</v>
      </c>
      <c r="E1245" s="428" t="s">
        <v>758</v>
      </c>
    </row>
    <row r="1246" spans="1:5" ht="25.2" x14ac:dyDescent="0.3">
      <c r="A1246" s="655"/>
      <c r="B1246" s="658"/>
      <c r="C1246" s="428" t="s">
        <v>1374</v>
      </c>
      <c r="D1246" s="428" t="s">
        <v>598</v>
      </c>
      <c r="E1246" s="439" t="s">
        <v>1085</v>
      </c>
    </row>
    <row r="1247" spans="1:5" ht="15" thickBot="1" x14ac:dyDescent="0.35">
      <c r="A1247" s="656"/>
      <c r="B1247" s="659"/>
      <c r="C1247" s="444" t="s">
        <v>602</v>
      </c>
      <c r="D1247" s="434"/>
      <c r="E1247" s="434"/>
    </row>
    <row r="1248" spans="1:5" x14ac:dyDescent="0.3">
      <c r="A1248" s="654" t="s">
        <v>320</v>
      </c>
      <c r="B1248" s="657" t="s">
        <v>270</v>
      </c>
      <c r="C1248" s="428" t="s">
        <v>1373</v>
      </c>
      <c r="D1248" s="443" t="s">
        <v>71</v>
      </c>
      <c r="E1248" s="651" t="s">
        <v>599</v>
      </c>
    </row>
    <row r="1249" spans="1:5" ht="37.799999999999997" x14ac:dyDescent="0.3">
      <c r="A1249" s="655"/>
      <c r="B1249" s="658"/>
      <c r="C1249" s="428" t="s">
        <v>1329</v>
      </c>
      <c r="D1249" s="428" t="s">
        <v>598</v>
      </c>
      <c r="E1249" s="652"/>
    </row>
    <row r="1250" spans="1:5" x14ac:dyDescent="0.3">
      <c r="A1250" s="655"/>
      <c r="B1250" s="658"/>
      <c r="C1250" s="428" t="s">
        <v>1330</v>
      </c>
      <c r="D1250" s="433"/>
      <c r="E1250" s="652"/>
    </row>
    <row r="1251" spans="1:5" ht="15" thickBot="1" x14ac:dyDescent="0.35">
      <c r="A1251" s="656"/>
      <c r="B1251" s="659"/>
      <c r="C1251" s="444" t="s">
        <v>602</v>
      </c>
      <c r="D1251" s="434"/>
      <c r="E1251" s="653"/>
    </row>
    <row r="1252" spans="1:5" x14ac:dyDescent="0.3">
      <c r="A1252" s="654" t="s">
        <v>321</v>
      </c>
      <c r="B1252" s="657" t="s">
        <v>75</v>
      </c>
      <c r="C1252" s="428" t="s">
        <v>603</v>
      </c>
      <c r="D1252" s="443" t="s">
        <v>71</v>
      </c>
      <c r="E1252" s="651" t="s">
        <v>599</v>
      </c>
    </row>
    <row r="1253" spans="1:5" ht="25.2" x14ac:dyDescent="0.3">
      <c r="A1253" s="655"/>
      <c r="B1253" s="658"/>
      <c r="C1253" s="439" t="s">
        <v>604</v>
      </c>
      <c r="D1253" s="428" t="s">
        <v>598</v>
      </c>
      <c r="E1253" s="652"/>
    </row>
    <row r="1254" spans="1:5" ht="15" thickBot="1" x14ac:dyDescent="0.35">
      <c r="A1254" s="656"/>
      <c r="B1254" s="659"/>
      <c r="C1254" s="444" t="s">
        <v>605</v>
      </c>
      <c r="D1254" s="434"/>
      <c r="E1254" s="653"/>
    </row>
    <row r="1255" spans="1:5" ht="37.799999999999997" x14ac:dyDescent="0.3">
      <c r="A1255" s="654" t="s">
        <v>322</v>
      </c>
      <c r="B1255" s="657" t="s">
        <v>220</v>
      </c>
      <c r="C1255" s="428" t="s">
        <v>1215</v>
      </c>
      <c r="D1255" s="667"/>
      <c r="E1255" s="667"/>
    </row>
    <row r="1256" spans="1:5" ht="15" thickBot="1" x14ac:dyDescent="0.35">
      <c r="A1256" s="656"/>
      <c r="B1256" s="659"/>
      <c r="C1256" s="444" t="s">
        <v>1216</v>
      </c>
      <c r="D1256" s="663"/>
      <c r="E1256" s="663"/>
    </row>
    <row r="1257" spans="1:5" x14ac:dyDescent="0.3">
      <c r="A1257" s="654" t="s">
        <v>323</v>
      </c>
      <c r="B1257" s="657" t="s">
        <v>255</v>
      </c>
      <c r="C1257" s="428" t="s">
        <v>1332</v>
      </c>
      <c r="D1257" s="667"/>
      <c r="E1257" s="667"/>
    </row>
    <row r="1258" spans="1:5" x14ac:dyDescent="0.3">
      <c r="A1258" s="655"/>
      <c r="B1258" s="658"/>
      <c r="C1258" s="428" t="s">
        <v>1333</v>
      </c>
      <c r="D1258" s="662"/>
      <c r="E1258" s="662"/>
    </row>
    <row r="1259" spans="1:5" ht="15" thickBot="1" x14ac:dyDescent="0.35">
      <c r="A1259" s="656"/>
      <c r="B1259" s="659"/>
      <c r="C1259" s="446" t="s">
        <v>1334</v>
      </c>
      <c r="D1259" s="663"/>
      <c r="E1259" s="663"/>
    </row>
    <row r="1260" spans="1:5" ht="37.799999999999997" x14ac:dyDescent="0.3">
      <c r="A1260" s="645">
        <v>67</v>
      </c>
      <c r="B1260" s="648" t="s">
        <v>271</v>
      </c>
      <c r="C1260" s="492" t="s">
        <v>1375</v>
      </c>
      <c r="D1260" s="490" t="s">
        <v>1377</v>
      </c>
      <c r="E1260" s="492" t="s">
        <v>1576</v>
      </c>
    </row>
    <row r="1261" spans="1:5" ht="22.2" customHeight="1" x14ac:dyDescent="0.3">
      <c r="A1261" s="646"/>
      <c r="B1261" s="649"/>
      <c r="C1261" s="428" t="s">
        <v>1376</v>
      </c>
      <c r="D1261" s="439" t="s">
        <v>1378</v>
      </c>
      <c r="E1261" s="428" t="s">
        <v>1380</v>
      </c>
    </row>
    <row r="1262" spans="1:5" ht="25.2" customHeight="1" x14ac:dyDescent="0.3">
      <c r="A1262" s="646"/>
      <c r="B1262" s="649"/>
      <c r="C1262" s="433"/>
      <c r="D1262" s="439" t="s">
        <v>1379</v>
      </c>
      <c r="E1262" s="486" t="s">
        <v>1381</v>
      </c>
    </row>
    <row r="1263" spans="1:5" x14ac:dyDescent="0.3">
      <c r="A1263" s="646"/>
      <c r="B1263" s="649"/>
      <c r="C1263" s="433"/>
      <c r="D1263" s="443" t="s">
        <v>1341</v>
      </c>
      <c r="E1263" s="433"/>
    </row>
    <row r="1264" spans="1:5" ht="15" thickBot="1" x14ac:dyDescent="0.35">
      <c r="A1264" s="460"/>
      <c r="B1264" s="461"/>
      <c r="C1264" s="461"/>
      <c r="D1264" s="461"/>
      <c r="E1264" s="446"/>
    </row>
    <row r="1265" spans="1:5" ht="25.2" x14ac:dyDescent="0.3">
      <c r="A1265" s="654" t="s">
        <v>326</v>
      </c>
      <c r="B1265" s="657" t="s">
        <v>273</v>
      </c>
      <c r="C1265" s="428" t="s">
        <v>1382</v>
      </c>
      <c r="D1265" s="443" t="s">
        <v>71</v>
      </c>
      <c r="E1265" s="651" t="s">
        <v>599</v>
      </c>
    </row>
    <row r="1266" spans="1:5" ht="25.2" x14ac:dyDescent="0.3">
      <c r="A1266" s="655"/>
      <c r="B1266" s="658"/>
      <c r="C1266" s="428" t="s">
        <v>1383</v>
      </c>
      <c r="D1266" s="428" t="s">
        <v>598</v>
      </c>
      <c r="E1266" s="652"/>
    </row>
    <row r="1267" spans="1:5" ht="15" thickBot="1" x14ac:dyDescent="0.35">
      <c r="A1267" s="656"/>
      <c r="B1267" s="659"/>
      <c r="C1267" s="444" t="s">
        <v>602</v>
      </c>
      <c r="D1267" s="434"/>
      <c r="E1267" s="653"/>
    </row>
    <row r="1268" spans="1:5" ht="37.799999999999997" x14ac:dyDescent="0.3">
      <c r="A1268" s="654" t="s">
        <v>327</v>
      </c>
      <c r="B1268" s="657" t="s">
        <v>75</v>
      </c>
      <c r="C1268" s="428" t="s">
        <v>603</v>
      </c>
      <c r="D1268" s="443" t="s">
        <v>71</v>
      </c>
      <c r="E1268" s="428" t="s">
        <v>715</v>
      </c>
    </row>
    <row r="1269" spans="1:5" ht="25.2" x14ac:dyDescent="0.3">
      <c r="A1269" s="655"/>
      <c r="B1269" s="658"/>
      <c r="C1269" s="439" t="s">
        <v>604</v>
      </c>
      <c r="D1269" s="428" t="s">
        <v>598</v>
      </c>
      <c r="E1269" s="439" t="s">
        <v>716</v>
      </c>
    </row>
    <row r="1270" spans="1:5" ht="15" thickBot="1" x14ac:dyDescent="0.35">
      <c r="A1270" s="656"/>
      <c r="B1270" s="659"/>
      <c r="C1270" s="444" t="s">
        <v>605</v>
      </c>
      <c r="D1270" s="434"/>
      <c r="E1270" s="434"/>
    </row>
    <row r="1271" spans="1:5" ht="37.799999999999997" x14ac:dyDescent="0.3">
      <c r="A1271" s="654" t="s">
        <v>328</v>
      </c>
      <c r="B1271" s="657" t="s">
        <v>220</v>
      </c>
      <c r="C1271" s="428" t="s">
        <v>1215</v>
      </c>
      <c r="D1271" s="667"/>
      <c r="E1271" s="667"/>
    </row>
    <row r="1272" spans="1:5" ht="15" thickBot="1" x14ac:dyDescent="0.35">
      <c r="A1272" s="656"/>
      <c r="B1272" s="659"/>
      <c r="C1272" s="444" t="s">
        <v>1216</v>
      </c>
      <c r="D1272" s="663"/>
      <c r="E1272" s="663"/>
    </row>
    <row r="1273" spans="1:5" x14ac:dyDescent="0.3">
      <c r="A1273" s="654" t="s">
        <v>329</v>
      </c>
      <c r="B1273" s="657" t="s">
        <v>255</v>
      </c>
      <c r="C1273" s="428" t="s">
        <v>1332</v>
      </c>
      <c r="D1273" s="667"/>
      <c r="E1273" s="667"/>
    </row>
    <row r="1274" spans="1:5" x14ac:dyDescent="0.3">
      <c r="A1274" s="655"/>
      <c r="B1274" s="658"/>
      <c r="C1274" s="428" t="s">
        <v>1333</v>
      </c>
      <c r="D1274" s="662"/>
      <c r="E1274" s="662"/>
    </row>
    <row r="1275" spans="1:5" ht="15" thickBot="1" x14ac:dyDescent="0.35">
      <c r="A1275" s="656"/>
      <c r="B1275" s="659"/>
      <c r="C1275" s="446" t="s">
        <v>1334</v>
      </c>
      <c r="D1275" s="663"/>
      <c r="E1275" s="663"/>
    </row>
    <row r="1276" spans="1:5" ht="25.2" x14ac:dyDescent="0.3">
      <c r="A1276" s="645">
        <v>68</v>
      </c>
      <c r="B1276" s="648" t="s">
        <v>1384</v>
      </c>
      <c r="C1276" s="499" t="s">
        <v>1385</v>
      </c>
      <c r="D1276" s="668" t="s">
        <v>1388</v>
      </c>
      <c r="E1276" s="651" t="s">
        <v>1389</v>
      </c>
    </row>
    <row r="1277" spans="1:5" x14ac:dyDescent="0.3">
      <c r="A1277" s="646"/>
      <c r="B1277" s="649"/>
      <c r="C1277" s="435" t="s">
        <v>1386</v>
      </c>
      <c r="D1277" s="669"/>
      <c r="E1277" s="652"/>
    </row>
    <row r="1278" spans="1:5" x14ac:dyDescent="0.3">
      <c r="A1278" s="646"/>
      <c r="B1278" s="649"/>
      <c r="C1278" s="435" t="s">
        <v>1387</v>
      </c>
      <c r="D1278" s="669"/>
      <c r="E1278" s="652"/>
    </row>
    <row r="1279" spans="1:5" ht="37.799999999999997" x14ac:dyDescent="0.3">
      <c r="A1279" s="662"/>
      <c r="B1279" s="658" t="s">
        <v>1390</v>
      </c>
      <c r="C1279" s="712" t="s">
        <v>1391</v>
      </c>
      <c r="D1279" s="439" t="s">
        <v>1392</v>
      </c>
      <c r="E1279" s="710" t="s">
        <v>1394</v>
      </c>
    </row>
    <row r="1280" spans="1:5" ht="38.4" thickBot="1" x14ac:dyDescent="0.35">
      <c r="A1280" s="663"/>
      <c r="B1280" s="659"/>
      <c r="C1280" s="713"/>
      <c r="D1280" s="446" t="s">
        <v>1393</v>
      </c>
      <c r="E1280" s="711"/>
    </row>
    <row r="1281" spans="1:5" x14ac:dyDescent="0.3">
      <c r="A1281" s="654" t="s">
        <v>331</v>
      </c>
      <c r="B1281" s="657" t="s">
        <v>277</v>
      </c>
      <c r="C1281" s="428" t="s">
        <v>1395</v>
      </c>
      <c r="D1281" s="443" t="s">
        <v>71</v>
      </c>
      <c r="E1281" s="651" t="s">
        <v>599</v>
      </c>
    </row>
    <row r="1282" spans="1:5" ht="37.799999999999997" customHeight="1" thickBot="1" x14ac:dyDescent="0.35">
      <c r="A1282" s="656"/>
      <c r="B1282" s="659"/>
      <c r="C1282" s="444" t="s">
        <v>602</v>
      </c>
      <c r="D1282" s="451" t="s">
        <v>278</v>
      </c>
      <c r="E1282" s="653"/>
    </row>
    <row r="1283" spans="1:5" ht="25.2" x14ac:dyDescent="0.3">
      <c r="A1283" s="654" t="s">
        <v>332</v>
      </c>
      <c r="B1283" s="657" t="s">
        <v>280</v>
      </c>
      <c r="C1283" s="428" t="s">
        <v>812</v>
      </c>
      <c r="D1283" s="443" t="s">
        <v>71</v>
      </c>
      <c r="E1283" s="651" t="s">
        <v>599</v>
      </c>
    </row>
    <row r="1284" spans="1:5" ht="25.8" thickBot="1" x14ac:dyDescent="0.35">
      <c r="A1284" s="656"/>
      <c r="B1284" s="659"/>
      <c r="C1284" s="444" t="s">
        <v>605</v>
      </c>
      <c r="D1284" s="451" t="s">
        <v>278</v>
      </c>
      <c r="E1284" s="653"/>
    </row>
    <row r="1285" spans="1:5" ht="37.799999999999997" x14ac:dyDescent="0.3">
      <c r="A1285" s="654" t="s">
        <v>333</v>
      </c>
      <c r="B1285" s="657" t="s">
        <v>220</v>
      </c>
      <c r="C1285" s="428" t="s">
        <v>1215</v>
      </c>
      <c r="D1285" s="667"/>
      <c r="E1285" s="667"/>
    </row>
    <row r="1286" spans="1:5" ht="15" thickBot="1" x14ac:dyDescent="0.35">
      <c r="A1286" s="656"/>
      <c r="B1286" s="659"/>
      <c r="C1286" s="444" t="s">
        <v>1216</v>
      </c>
      <c r="D1286" s="663"/>
      <c r="E1286" s="663"/>
    </row>
    <row r="1287" spans="1:5" x14ac:dyDescent="0.3">
      <c r="A1287" s="654" t="s">
        <v>334</v>
      </c>
      <c r="B1287" s="657" t="s">
        <v>255</v>
      </c>
      <c r="C1287" s="428" t="s">
        <v>1332</v>
      </c>
      <c r="D1287" s="667"/>
      <c r="E1287" s="667"/>
    </row>
    <row r="1288" spans="1:5" x14ac:dyDescent="0.3">
      <c r="A1288" s="655"/>
      <c r="B1288" s="658"/>
      <c r="C1288" s="428" t="s">
        <v>1333</v>
      </c>
      <c r="D1288" s="662"/>
      <c r="E1288" s="662"/>
    </row>
    <row r="1289" spans="1:5" ht="15" thickBot="1" x14ac:dyDescent="0.35">
      <c r="A1289" s="656"/>
      <c r="B1289" s="659"/>
      <c r="C1289" s="446" t="s">
        <v>1334</v>
      </c>
      <c r="D1289" s="663"/>
      <c r="E1289" s="663"/>
    </row>
    <row r="1291" spans="1:5" ht="21" x14ac:dyDescent="0.3">
      <c r="A1291" s="416" t="s">
        <v>1396</v>
      </c>
    </row>
    <row r="1292" spans="1:5" x14ac:dyDescent="0.3">
      <c r="A1292" s="415" t="s">
        <v>282</v>
      </c>
    </row>
    <row r="1293" spans="1:5" ht="17.399999999999999" x14ac:dyDescent="0.3">
      <c r="A1293" s="419" t="s">
        <v>1397</v>
      </c>
    </row>
    <row r="1294" spans="1:5" ht="15" thickBot="1" x14ac:dyDescent="0.35">
      <c r="A1294" s="423"/>
    </row>
    <row r="1295" spans="1:5" ht="25.2" x14ac:dyDescent="0.3">
      <c r="A1295" s="645">
        <v>69</v>
      </c>
      <c r="B1295" s="648" t="s">
        <v>283</v>
      </c>
      <c r="C1295" s="651" t="s">
        <v>1398</v>
      </c>
      <c r="D1295" s="500" t="s">
        <v>1399</v>
      </c>
      <c r="E1295" s="492" t="s">
        <v>1401</v>
      </c>
    </row>
    <row r="1296" spans="1:5" ht="38.4" thickBot="1" x14ac:dyDescent="0.35">
      <c r="A1296" s="647"/>
      <c r="B1296" s="650"/>
      <c r="C1296" s="653"/>
      <c r="D1296" s="446" t="s">
        <v>1400</v>
      </c>
      <c r="E1296" s="444" t="s">
        <v>1402</v>
      </c>
    </row>
    <row r="1297" spans="1:5" x14ac:dyDescent="0.3">
      <c r="A1297" s="654" t="s">
        <v>335</v>
      </c>
      <c r="B1297" s="657" t="s">
        <v>243</v>
      </c>
      <c r="C1297" s="428" t="s">
        <v>1403</v>
      </c>
      <c r="D1297" s="443" t="s">
        <v>71</v>
      </c>
      <c r="E1297" s="651" t="s">
        <v>599</v>
      </c>
    </row>
    <row r="1298" spans="1:5" ht="25.2" x14ac:dyDescent="0.3">
      <c r="A1298" s="655"/>
      <c r="B1298" s="658"/>
      <c r="C1298" s="428" t="s">
        <v>1287</v>
      </c>
      <c r="D1298" s="428" t="s">
        <v>598</v>
      </c>
      <c r="E1298" s="652"/>
    </row>
    <row r="1299" spans="1:5" ht="15" thickBot="1" x14ac:dyDescent="0.35">
      <c r="A1299" s="656"/>
      <c r="B1299" s="659"/>
      <c r="C1299" s="444" t="s">
        <v>602</v>
      </c>
      <c r="D1299" s="434"/>
      <c r="E1299" s="653"/>
    </row>
    <row r="1300" spans="1:5" x14ac:dyDescent="0.3">
      <c r="A1300" s="654" t="s">
        <v>336</v>
      </c>
      <c r="B1300" s="657" t="s">
        <v>75</v>
      </c>
      <c r="C1300" s="428" t="s">
        <v>603</v>
      </c>
      <c r="D1300" s="443" t="s">
        <v>71</v>
      </c>
      <c r="E1300" s="651" t="s">
        <v>599</v>
      </c>
    </row>
    <row r="1301" spans="1:5" ht="25.2" x14ac:dyDescent="0.3">
      <c r="A1301" s="655"/>
      <c r="B1301" s="658"/>
      <c r="C1301" s="439" t="s">
        <v>604</v>
      </c>
      <c r="D1301" s="428" t="s">
        <v>598</v>
      </c>
      <c r="E1301" s="652"/>
    </row>
    <row r="1302" spans="1:5" ht="15" thickBot="1" x14ac:dyDescent="0.35">
      <c r="A1302" s="656"/>
      <c r="B1302" s="659"/>
      <c r="C1302" s="444" t="s">
        <v>605</v>
      </c>
      <c r="D1302" s="434"/>
      <c r="E1302" s="653"/>
    </row>
    <row r="1303" spans="1:5" ht="37.799999999999997" x14ac:dyDescent="0.3">
      <c r="A1303" s="654" t="s">
        <v>337</v>
      </c>
      <c r="B1303" s="657" t="s">
        <v>220</v>
      </c>
      <c r="C1303" s="428" t="s">
        <v>1215</v>
      </c>
      <c r="D1303" s="667"/>
      <c r="E1303" s="667"/>
    </row>
    <row r="1304" spans="1:5" ht="15" thickBot="1" x14ac:dyDescent="0.35">
      <c r="A1304" s="656"/>
      <c r="B1304" s="659"/>
      <c r="C1304" s="444" t="s">
        <v>1216</v>
      </c>
      <c r="D1304" s="663"/>
      <c r="E1304" s="663"/>
    </row>
    <row r="1305" spans="1:5" x14ac:dyDescent="0.3">
      <c r="A1305" s="654" t="s">
        <v>338</v>
      </c>
      <c r="B1305" s="657" t="s">
        <v>255</v>
      </c>
      <c r="C1305" s="428" t="s">
        <v>1332</v>
      </c>
      <c r="D1305" s="667"/>
      <c r="E1305" s="667"/>
    </row>
    <row r="1306" spans="1:5" x14ac:dyDescent="0.3">
      <c r="A1306" s="655"/>
      <c r="B1306" s="658"/>
      <c r="C1306" s="428" t="s">
        <v>1333</v>
      </c>
      <c r="D1306" s="662"/>
      <c r="E1306" s="662"/>
    </row>
    <row r="1307" spans="1:5" ht="15" thickBot="1" x14ac:dyDescent="0.35">
      <c r="A1307" s="656"/>
      <c r="B1307" s="659"/>
      <c r="C1307" s="446" t="s">
        <v>1334</v>
      </c>
      <c r="D1307" s="663"/>
      <c r="E1307" s="663"/>
    </row>
    <row r="1308" spans="1:5" ht="37.799999999999997" x14ac:dyDescent="0.3">
      <c r="A1308" s="645">
        <v>70</v>
      </c>
      <c r="B1308" s="648" t="s">
        <v>287</v>
      </c>
      <c r="C1308" s="428" t="s">
        <v>1404</v>
      </c>
      <c r="D1308" s="439" t="s">
        <v>1406</v>
      </c>
      <c r="E1308" s="428" t="s">
        <v>1577</v>
      </c>
    </row>
    <row r="1309" spans="1:5" ht="25.2" x14ac:dyDescent="0.3">
      <c r="A1309" s="646"/>
      <c r="B1309" s="649"/>
      <c r="C1309" s="428" t="s">
        <v>1405</v>
      </c>
      <c r="D1309" s="439" t="s">
        <v>1407</v>
      </c>
      <c r="E1309" s="428" t="s">
        <v>1401</v>
      </c>
    </row>
    <row r="1310" spans="1:5" ht="52.8" customHeight="1" thickBot="1" x14ac:dyDescent="0.35">
      <c r="A1310" s="647"/>
      <c r="B1310" s="650"/>
      <c r="C1310" s="434"/>
      <c r="D1310" s="434"/>
      <c r="E1310" s="444" t="s">
        <v>1576</v>
      </c>
    </row>
    <row r="1311" spans="1:5" x14ac:dyDescent="0.3">
      <c r="A1311" s="654" t="s">
        <v>340</v>
      </c>
      <c r="B1311" s="657" t="s">
        <v>289</v>
      </c>
      <c r="C1311" s="428" t="s">
        <v>1408</v>
      </c>
      <c r="D1311" s="443" t="s">
        <v>71</v>
      </c>
      <c r="E1311" s="651" t="s">
        <v>599</v>
      </c>
    </row>
    <row r="1312" spans="1:5" ht="36.6" customHeight="1" thickBot="1" x14ac:dyDescent="0.35">
      <c r="A1312" s="656"/>
      <c r="B1312" s="659"/>
      <c r="C1312" s="444" t="s">
        <v>602</v>
      </c>
      <c r="D1312" s="444" t="s">
        <v>598</v>
      </c>
      <c r="E1312" s="653"/>
    </row>
    <row r="1313" spans="1:5" ht="25.2" x14ac:dyDescent="0.3">
      <c r="A1313" s="654" t="s">
        <v>341</v>
      </c>
      <c r="B1313" s="657" t="s">
        <v>291</v>
      </c>
      <c r="C1313" s="428" t="s">
        <v>1409</v>
      </c>
      <c r="D1313" s="443" t="s">
        <v>71</v>
      </c>
      <c r="E1313" s="651" t="s">
        <v>599</v>
      </c>
    </row>
    <row r="1314" spans="1:5" ht="25.8" thickBot="1" x14ac:dyDescent="0.35">
      <c r="A1314" s="656"/>
      <c r="B1314" s="659"/>
      <c r="C1314" s="444" t="s">
        <v>602</v>
      </c>
      <c r="D1314" s="444" t="s">
        <v>598</v>
      </c>
      <c r="E1314" s="653"/>
    </row>
    <row r="1315" spans="1:5" ht="37.799999999999997" x14ac:dyDescent="0.3">
      <c r="A1315" s="654" t="s">
        <v>342</v>
      </c>
      <c r="B1315" s="657" t="s">
        <v>75</v>
      </c>
      <c r="C1315" s="428" t="s">
        <v>603</v>
      </c>
      <c r="D1315" s="443" t="s">
        <v>71</v>
      </c>
      <c r="E1315" s="428" t="s">
        <v>715</v>
      </c>
    </row>
    <row r="1316" spans="1:5" ht="25.2" x14ac:dyDescent="0.3">
      <c r="A1316" s="655"/>
      <c r="B1316" s="658"/>
      <c r="C1316" s="439" t="s">
        <v>604</v>
      </c>
      <c r="D1316" s="428" t="s">
        <v>598</v>
      </c>
      <c r="E1316" s="439" t="s">
        <v>716</v>
      </c>
    </row>
    <row r="1317" spans="1:5" ht="15" thickBot="1" x14ac:dyDescent="0.35">
      <c r="A1317" s="656"/>
      <c r="B1317" s="659"/>
      <c r="C1317" s="444" t="s">
        <v>605</v>
      </c>
      <c r="D1317" s="434"/>
      <c r="E1317" s="434"/>
    </row>
    <row r="1318" spans="1:5" ht="37.799999999999997" x14ac:dyDescent="0.3">
      <c r="A1318" s="654" t="s">
        <v>343</v>
      </c>
      <c r="B1318" s="657" t="s">
        <v>220</v>
      </c>
      <c r="C1318" s="428" t="s">
        <v>1215</v>
      </c>
      <c r="D1318" s="667"/>
      <c r="E1318" s="667"/>
    </row>
    <row r="1319" spans="1:5" ht="15" thickBot="1" x14ac:dyDescent="0.35">
      <c r="A1319" s="656"/>
      <c r="B1319" s="659"/>
      <c r="C1319" s="444" t="s">
        <v>1216</v>
      </c>
      <c r="D1319" s="663"/>
      <c r="E1319" s="663"/>
    </row>
    <row r="1320" spans="1:5" x14ac:dyDescent="0.3">
      <c r="A1320" s="654" t="s">
        <v>344</v>
      </c>
      <c r="B1320" s="657" t="s">
        <v>255</v>
      </c>
      <c r="C1320" s="428" t="s">
        <v>1332</v>
      </c>
      <c r="D1320" s="667"/>
      <c r="E1320" s="667"/>
    </row>
    <row r="1321" spans="1:5" x14ac:dyDescent="0.3">
      <c r="A1321" s="655"/>
      <c r="B1321" s="658"/>
      <c r="C1321" s="428" t="s">
        <v>1333</v>
      </c>
      <c r="D1321" s="662"/>
      <c r="E1321" s="662"/>
    </row>
    <row r="1322" spans="1:5" ht="15" thickBot="1" x14ac:dyDescent="0.35">
      <c r="A1322" s="656"/>
      <c r="B1322" s="659"/>
      <c r="C1322" s="446" t="s">
        <v>1334</v>
      </c>
      <c r="D1322" s="663"/>
      <c r="E1322" s="663"/>
    </row>
    <row r="1323" spans="1:5" ht="25.2" x14ac:dyDescent="0.3">
      <c r="A1323" s="645">
        <v>71</v>
      </c>
      <c r="B1323" s="432" t="s">
        <v>1410</v>
      </c>
      <c r="C1323" s="428" t="s">
        <v>1412</v>
      </c>
      <c r="D1323" s="439" t="s">
        <v>1414</v>
      </c>
      <c r="E1323" s="428" t="s">
        <v>1577</v>
      </c>
    </row>
    <row r="1324" spans="1:5" ht="50.4" x14ac:dyDescent="0.3">
      <c r="A1324" s="646"/>
      <c r="B1324" s="432" t="s">
        <v>1411</v>
      </c>
      <c r="C1324" s="428" t="s">
        <v>1413</v>
      </c>
      <c r="D1324" s="439" t="s">
        <v>1415</v>
      </c>
      <c r="E1324" s="428" t="s">
        <v>1401</v>
      </c>
    </row>
    <row r="1325" spans="1:5" ht="38.4" thickBot="1" x14ac:dyDescent="0.35">
      <c r="A1325" s="647"/>
      <c r="B1325" s="434"/>
      <c r="C1325" s="444" t="s">
        <v>1405</v>
      </c>
      <c r="D1325" s="434"/>
      <c r="E1325" s="444" t="s">
        <v>1576</v>
      </c>
    </row>
    <row r="1326" spans="1:5" ht="25.2" x14ac:dyDescent="0.3">
      <c r="A1326" s="654" t="s">
        <v>346</v>
      </c>
      <c r="B1326" s="657" t="s">
        <v>297</v>
      </c>
      <c r="C1326" s="428" t="s">
        <v>1416</v>
      </c>
      <c r="D1326" s="443" t="s">
        <v>71</v>
      </c>
      <c r="E1326" s="651" t="s">
        <v>599</v>
      </c>
    </row>
    <row r="1327" spans="1:5" ht="25.8" thickBot="1" x14ac:dyDescent="0.35">
      <c r="A1327" s="656"/>
      <c r="B1327" s="659"/>
      <c r="C1327" s="444" t="s">
        <v>602</v>
      </c>
      <c r="D1327" s="444" t="s">
        <v>598</v>
      </c>
      <c r="E1327" s="653"/>
    </row>
    <row r="1328" spans="1:5" x14ac:dyDescent="0.3">
      <c r="A1328" s="654" t="s">
        <v>348</v>
      </c>
      <c r="B1328" s="657" t="s">
        <v>299</v>
      </c>
      <c r="C1328" s="435" t="s">
        <v>1417</v>
      </c>
      <c r="D1328" s="443" t="s">
        <v>71</v>
      </c>
      <c r="E1328" s="651" t="s">
        <v>599</v>
      </c>
    </row>
    <row r="1329" spans="1:5" ht="25.2" x14ac:dyDescent="0.3">
      <c r="A1329" s="655"/>
      <c r="B1329" s="658"/>
      <c r="C1329" s="435" t="s">
        <v>1418</v>
      </c>
      <c r="D1329" s="428" t="s">
        <v>598</v>
      </c>
      <c r="E1329" s="652"/>
    </row>
    <row r="1330" spans="1:5" ht="15" thickBot="1" x14ac:dyDescent="0.35">
      <c r="A1330" s="656"/>
      <c r="B1330" s="659"/>
      <c r="C1330" s="473" t="s">
        <v>602</v>
      </c>
      <c r="D1330" s="434"/>
      <c r="E1330" s="653"/>
    </row>
    <row r="1331" spans="1:5" x14ac:dyDescent="0.3">
      <c r="A1331" s="654" t="s">
        <v>350</v>
      </c>
      <c r="B1331" s="657" t="s">
        <v>301</v>
      </c>
      <c r="C1331" s="428" t="s">
        <v>1417</v>
      </c>
      <c r="D1331" s="443" t="s">
        <v>71</v>
      </c>
      <c r="E1331" s="651" t="s">
        <v>599</v>
      </c>
    </row>
    <row r="1332" spans="1:5" ht="37.799999999999997" x14ac:dyDescent="0.3">
      <c r="A1332" s="655"/>
      <c r="B1332" s="658"/>
      <c r="C1332" s="428" t="s">
        <v>1329</v>
      </c>
      <c r="D1332" s="428" t="s">
        <v>598</v>
      </c>
      <c r="E1332" s="652"/>
    </row>
    <row r="1333" spans="1:5" x14ac:dyDescent="0.3">
      <c r="A1333" s="655"/>
      <c r="B1333" s="658"/>
      <c r="C1333" s="428" t="s">
        <v>1419</v>
      </c>
      <c r="D1333" s="433"/>
      <c r="E1333" s="652"/>
    </row>
    <row r="1334" spans="1:5" ht="15" thickBot="1" x14ac:dyDescent="0.35">
      <c r="A1334" s="656"/>
      <c r="B1334" s="659"/>
      <c r="C1334" s="444" t="s">
        <v>602</v>
      </c>
      <c r="D1334" s="434"/>
      <c r="E1334" s="653"/>
    </row>
    <row r="1335" spans="1:5" x14ac:dyDescent="0.3">
      <c r="A1335" s="654" t="s">
        <v>351</v>
      </c>
      <c r="B1335" s="657" t="s">
        <v>75</v>
      </c>
      <c r="C1335" s="428" t="s">
        <v>603</v>
      </c>
      <c r="D1335" s="443" t="s">
        <v>71</v>
      </c>
      <c r="E1335" s="651" t="s">
        <v>599</v>
      </c>
    </row>
    <row r="1336" spans="1:5" ht="25.2" x14ac:dyDescent="0.3">
      <c r="A1336" s="655"/>
      <c r="B1336" s="658"/>
      <c r="C1336" s="439" t="s">
        <v>604</v>
      </c>
      <c r="D1336" s="428" t="s">
        <v>598</v>
      </c>
      <c r="E1336" s="652"/>
    </row>
    <row r="1337" spans="1:5" ht="15" thickBot="1" x14ac:dyDescent="0.35">
      <c r="A1337" s="656"/>
      <c r="B1337" s="659"/>
      <c r="C1337" s="444" t="s">
        <v>605</v>
      </c>
      <c r="D1337" s="434"/>
      <c r="E1337" s="653"/>
    </row>
    <row r="1338" spans="1:5" ht="37.799999999999997" x14ac:dyDescent="0.3">
      <c r="A1338" s="654" t="s">
        <v>352</v>
      </c>
      <c r="B1338" s="657" t="s">
        <v>220</v>
      </c>
      <c r="C1338" s="428" t="s">
        <v>1215</v>
      </c>
      <c r="D1338" s="667"/>
      <c r="E1338" s="667"/>
    </row>
    <row r="1339" spans="1:5" ht="15" thickBot="1" x14ac:dyDescent="0.35">
      <c r="A1339" s="656"/>
      <c r="B1339" s="659"/>
      <c r="C1339" s="444" t="s">
        <v>1216</v>
      </c>
      <c r="D1339" s="663"/>
      <c r="E1339" s="663"/>
    </row>
    <row r="1340" spans="1:5" x14ac:dyDescent="0.3">
      <c r="A1340" s="654" t="s">
        <v>1420</v>
      </c>
      <c r="B1340" s="657" t="s">
        <v>255</v>
      </c>
      <c r="C1340" s="428" t="s">
        <v>1332</v>
      </c>
      <c r="D1340" s="667"/>
      <c r="E1340" s="667"/>
    </row>
    <row r="1341" spans="1:5" x14ac:dyDescent="0.3">
      <c r="A1341" s="655"/>
      <c r="B1341" s="658"/>
      <c r="C1341" s="428" t="s">
        <v>1333</v>
      </c>
      <c r="D1341" s="662"/>
      <c r="E1341" s="662"/>
    </row>
    <row r="1342" spans="1:5" ht="15" thickBot="1" x14ac:dyDescent="0.35">
      <c r="A1342" s="656"/>
      <c r="B1342" s="659"/>
      <c r="C1342" s="446" t="s">
        <v>1334</v>
      </c>
      <c r="D1342" s="663"/>
      <c r="E1342" s="663"/>
    </row>
    <row r="1343" spans="1:5" ht="63" x14ac:dyDescent="0.3">
      <c r="A1343" s="645">
        <v>72</v>
      </c>
      <c r="B1343" s="648" t="s">
        <v>304</v>
      </c>
      <c r="C1343" s="492" t="s">
        <v>1421</v>
      </c>
      <c r="D1343" s="501" t="s">
        <v>1423</v>
      </c>
      <c r="E1343" s="492" t="s">
        <v>1577</v>
      </c>
    </row>
    <row r="1344" spans="1:5" ht="37.799999999999997" x14ac:dyDescent="0.3">
      <c r="A1344" s="646"/>
      <c r="B1344" s="649"/>
      <c r="C1344" s="435" t="s">
        <v>1422</v>
      </c>
      <c r="D1344" s="469" t="s">
        <v>1424</v>
      </c>
      <c r="E1344" s="428" t="s">
        <v>1401</v>
      </c>
    </row>
    <row r="1345" spans="1:5" ht="50.4" x14ac:dyDescent="0.3">
      <c r="A1345" s="646"/>
      <c r="B1345" s="649"/>
      <c r="C1345" s="433"/>
      <c r="D1345" s="439" t="s">
        <v>1425</v>
      </c>
      <c r="E1345" s="428" t="s">
        <v>1576</v>
      </c>
    </row>
    <row r="1346" spans="1:5" ht="25.2" x14ac:dyDescent="0.3">
      <c r="A1346" s="662"/>
      <c r="B1346" s="662"/>
      <c r="C1346" s="435" t="s">
        <v>1426</v>
      </c>
      <c r="D1346" s="669" t="s">
        <v>1429</v>
      </c>
      <c r="E1346" s="662"/>
    </row>
    <row r="1347" spans="1:5" ht="37.799999999999997" x14ac:dyDescent="0.3">
      <c r="A1347" s="662"/>
      <c r="B1347" s="662"/>
      <c r="C1347" s="441" t="s">
        <v>1427</v>
      </c>
      <c r="D1347" s="669"/>
      <c r="E1347" s="662"/>
    </row>
    <row r="1348" spans="1:5" ht="38.4" thickBot="1" x14ac:dyDescent="0.35">
      <c r="A1348" s="663"/>
      <c r="B1348" s="663"/>
      <c r="C1348" s="477" t="s">
        <v>1428</v>
      </c>
      <c r="D1348" s="670"/>
      <c r="E1348" s="663"/>
    </row>
    <row r="1349" spans="1:5" ht="37.799999999999997" x14ac:dyDescent="0.3">
      <c r="A1349" s="654" t="s">
        <v>1430</v>
      </c>
      <c r="B1349" s="657" t="s">
        <v>70</v>
      </c>
      <c r="C1349" s="428" t="s">
        <v>1431</v>
      </c>
      <c r="D1349" s="443" t="s">
        <v>71</v>
      </c>
      <c r="E1349" s="428" t="s">
        <v>715</v>
      </c>
    </row>
    <row r="1350" spans="1:5" ht="25.2" x14ac:dyDescent="0.3">
      <c r="A1350" s="655"/>
      <c r="B1350" s="658"/>
      <c r="C1350" s="428" t="s">
        <v>1432</v>
      </c>
      <c r="D1350" s="428" t="s">
        <v>598</v>
      </c>
      <c r="E1350" s="439" t="s">
        <v>716</v>
      </c>
    </row>
    <row r="1351" spans="1:5" ht="15" thickBot="1" x14ac:dyDescent="0.35">
      <c r="A1351" s="656"/>
      <c r="B1351" s="659"/>
      <c r="C1351" s="444" t="s">
        <v>602</v>
      </c>
      <c r="D1351" s="434"/>
      <c r="E1351" s="434"/>
    </row>
    <row r="1352" spans="1:5" x14ac:dyDescent="0.3">
      <c r="A1352" s="654" t="s">
        <v>1433</v>
      </c>
      <c r="B1352" s="657" t="s">
        <v>307</v>
      </c>
      <c r="C1352" s="428" t="s">
        <v>1434</v>
      </c>
      <c r="D1352" s="443" t="s">
        <v>71</v>
      </c>
      <c r="E1352" s="651" t="s">
        <v>599</v>
      </c>
    </row>
    <row r="1353" spans="1:5" ht="25.8" thickBot="1" x14ac:dyDescent="0.35">
      <c r="A1353" s="656"/>
      <c r="B1353" s="659"/>
      <c r="C1353" s="444" t="s">
        <v>602</v>
      </c>
      <c r="D1353" s="444" t="s">
        <v>598</v>
      </c>
      <c r="E1353" s="653"/>
    </row>
    <row r="1354" spans="1:5" ht="25.2" x14ac:dyDescent="0.3">
      <c r="A1354" s="654" t="s">
        <v>1435</v>
      </c>
      <c r="B1354" s="657" t="s">
        <v>309</v>
      </c>
      <c r="C1354" s="428" t="s">
        <v>1436</v>
      </c>
      <c r="D1354" s="443" t="s">
        <v>71</v>
      </c>
      <c r="E1354" s="651" t="s">
        <v>599</v>
      </c>
    </row>
    <row r="1355" spans="1:5" ht="25.8" thickBot="1" x14ac:dyDescent="0.35">
      <c r="A1355" s="656"/>
      <c r="B1355" s="659"/>
      <c r="C1355" s="444" t="s">
        <v>602</v>
      </c>
      <c r="D1355" s="444" t="s">
        <v>598</v>
      </c>
      <c r="E1355" s="653"/>
    </row>
    <row r="1356" spans="1:5" ht="22.8" customHeight="1" x14ac:dyDescent="0.3">
      <c r="A1356" s="654" t="s">
        <v>1437</v>
      </c>
      <c r="B1356" s="657" t="s">
        <v>75</v>
      </c>
      <c r="C1356" s="428" t="s">
        <v>603</v>
      </c>
      <c r="D1356" s="443" t="s">
        <v>71</v>
      </c>
      <c r="E1356" s="428" t="s">
        <v>854</v>
      </c>
    </row>
    <row r="1357" spans="1:5" ht="25.8" thickBot="1" x14ac:dyDescent="0.35">
      <c r="A1357" s="656"/>
      <c r="B1357" s="659"/>
      <c r="C1357" s="446" t="s">
        <v>604</v>
      </c>
      <c r="D1357" s="444" t="s">
        <v>598</v>
      </c>
      <c r="E1357" s="446" t="s">
        <v>921</v>
      </c>
    </row>
    <row r="1358" spans="1:5" ht="25.8" thickBot="1" x14ac:dyDescent="0.35">
      <c r="A1358" s="460"/>
      <c r="B1358" s="461"/>
      <c r="C1358" s="444" t="s">
        <v>605</v>
      </c>
      <c r="D1358" s="461"/>
      <c r="E1358" s="446" t="s">
        <v>922</v>
      </c>
    </row>
    <row r="1359" spans="1:5" ht="37.799999999999997" x14ac:dyDescent="0.3">
      <c r="A1359" s="654" t="s">
        <v>1438</v>
      </c>
      <c r="B1359" s="657" t="s">
        <v>220</v>
      </c>
      <c r="C1359" s="428" t="s">
        <v>1215</v>
      </c>
      <c r="D1359" s="667"/>
      <c r="E1359" s="667"/>
    </row>
    <row r="1360" spans="1:5" ht="15" thickBot="1" x14ac:dyDescent="0.35">
      <c r="A1360" s="656"/>
      <c r="B1360" s="659"/>
      <c r="C1360" s="444" t="s">
        <v>1216</v>
      </c>
      <c r="D1360" s="663"/>
      <c r="E1360" s="663"/>
    </row>
    <row r="1361" spans="1:5" x14ac:dyDescent="0.3">
      <c r="A1361" s="654" t="s">
        <v>1439</v>
      </c>
      <c r="B1361" s="657" t="s">
        <v>255</v>
      </c>
      <c r="C1361" s="428" t="s">
        <v>1332</v>
      </c>
      <c r="D1361" s="667"/>
      <c r="E1361" s="667"/>
    </row>
    <row r="1362" spans="1:5" x14ac:dyDescent="0.3">
      <c r="A1362" s="655"/>
      <c r="B1362" s="658"/>
      <c r="C1362" s="428" t="s">
        <v>1333</v>
      </c>
      <c r="D1362" s="662"/>
      <c r="E1362" s="662"/>
    </row>
    <row r="1363" spans="1:5" ht="15" thickBot="1" x14ac:dyDescent="0.35">
      <c r="A1363" s="656"/>
      <c r="B1363" s="659"/>
      <c r="C1363" s="446" t="s">
        <v>1334</v>
      </c>
      <c r="D1363" s="663"/>
      <c r="E1363" s="663"/>
    </row>
    <row r="1364" spans="1:5" ht="25.2" x14ac:dyDescent="0.3">
      <c r="A1364" s="645">
        <v>73</v>
      </c>
      <c r="B1364" s="648" t="s">
        <v>312</v>
      </c>
      <c r="C1364" s="428" t="s">
        <v>1440</v>
      </c>
      <c r="D1364" s="439" t="s">
        <v>1442</v>
      </c>
      <c r="E1364" s="428" t="s">
        <v>1578</v>
      </c>
    </row>
    <row r="1365" spans="1:5" ht="37.799999999999997" x14ac:dyDescent="0.3">
      <c r="A1365" s="646"/>
      <c r="B1365" s="649"/>
      <c r="C1365" s="428" t="s">
        <v>1441</v>
      </c>
      <c r="D1365" s="439" t="s">
        <v>1443</v>
      </c>
      <c r="E1365" s="428" t="s">
        <v>1401</v>
      </c>
    </row>
    <row r="1366" spans="1:5" ht="50.4" x14ac:dyDescent="0.3">
      <c r="A1366" s="646"/>
      <c r="B1366" s="649"/>
      <c r="C1366" s="433"/>
      <c r="D1366" s="459" t="s">
        <v>1444</v>
      </c>
      <c r="E1366" s="428" t="s">
        <v>1579</v>
      </c>
    </row>
    <row r="1367" spans="1:5" x14ac:dyDescent="0.3">
      <c r="A1367" s="646"/>
      <c r="B1367" s="649"/>
      <c r="C1367" s="433"/>
      <c r="D1367" s="439" t="s">
        <v>1353</v>
      </c>
      <c r="E1367" s="433"/>
    </row>
    <row r="1368" spans="1:5" ht="27.6" thickBot="1" x14ac:dyDescent="0.35">
      <c r="A1368" s="647"/>
      <c r="B1368" s="650"/>
      <c r="C1368" s="434"/>
      <c r="D1368" s="446" t="s">
        <v>1445</v>
      </c>
      <c r="E1368" s="434"/>
    </row>
    <row r="1369" spans="1:5" ht="25.2" x14ac:dyDescent="0.3">
      <c r="A1369" s="654" t="s">
        <v>1446</v>
      </c>
      <c r="B1369" s="657" t="s">
        <v>70</v>
      </c>
      <c r="C1369" s="428" t="s">
        <v>1355</v>
      </c>
      <c r="D1369" s="443" t="s">
        <v>71</v>
      </c>
      <c r="E1369" s="651" t="s">
        <v>599</v>
      </c>
    </row>
    <row r="1370" spans="1:5" ht="25.8" thickBot="1" x14ac:dyDescent="0.35">
      <c r="A1370" s="656"/>
      <c r="B1370" s="659"/>
      <c r="C1370" s="444" t="s">
        <v>602</v>
      </c>
      <c r="D1370" s="444" t="s">
        <v>598</v>
      </c>
      <c r="E1370" s="653"/>
    </row>
    <row r="1371" spans="1:5" ht="25.2" x14ac:dyDescent="0.3">
      <c r="A1371" s="654" t="s">
        <v>1447</v>
      </c>
      <c r="B1371" s="443" t="s">
        <v>1448</v>
      </c>
      <c r="C1371" s="428" t="s">
        <v>1356</v>
      </c>
      <c r="D1371" s="443" t="s">
        <v>71</v>
      </c>
      <c r="E1371" s="428" t="s">
        <v>854</v>
      </c>
    </row>
    <row r="1372" spans="1:5" ht="25.8" thickBot="1" x14ac:dyDescent="0.35">
      <c r="A1372" s="656"/>
      <c r="B1372" s="451" t="s">
        <v>1449</v>
      </c>
      <c r="C1372" s="444" t="s">
        <v>1450</v>
      </c>
      <c r="D1372" s="444" t="s">
        <v>598</v>
      </c>
      <c r="E1372" s="446" t="s">
        <v>921</v>
      </c>
    </row>
    <row r="1373" spans="1:5" ht="25.2" x14ac:dyDescent="0.3">
      <c r="A1373" s="667"/>
      <c r="B1373" s="667"/>
      <c r="C1373" s="439" t="s">
        <v>1451</v>
      </c>
      <c r="D1373" s="667"/>
      <c r="E1373" s="668" t="s">
        <v>922</v>
      </c>
    </row>
    <row r="1374" spans="1:5" x14ac:dyDescent="0.3">
      <c r="A1374" s="662"/>
      <c r="B1374" s="662"/>
      <c r="C1374" s="428" t="s">
        <v>1452</v>
      </c>
      <c r="D1374" s="662"/>
      <c r="E1374" s="669"/>
    </row>
    <row r="1375" spans="1:5" ht="15" thickBot="1" x14ac:dyDescent="0.35">
      <c r="A1375" s="663"/>
      <c r="B1375" s="663"/>
      <c r="C1375" s="444" t="s">
        <v>602</v>
      </c>
      <c r="D1375" s="663"/>
      <c r="E1375" s="670"/>
    </row>
    <row r="1376" spans="1:5" x14ac:dyDescent="0.3">
      <c r="A1376" s="654" t="s">
        <v>1453</v>
      </c>
      <c r="B1376" s="657" t="s">
        <v>75</v>
      </c>
      <c r="C1376" s="428" t="s">
        <v>603</v>
      </c>
      <c r="D1376" s="443" t="s">
        <v>71</v>
      </c>
      <c r="E1376" s="651" t="s">
        <v>599</v>
      </c>
    </row>
    <row r="1377" spans="1:5" ht="25.2" x14ac:dyDescent="0.3">
      <c r="A1377" s="655"/>
      <c r="B1377" s="658"/>
      <c r="C1377" s="439" t="s">
        <v>604</v>
      </c>
      <c r="D1377" s="428" t="s">
        <v>598</v>
      </c>
      <c r="E1377" s="652"/>
    </row>
    <row r="1378" spans="1:5" ht="15" thickBot="1" x14ac:dyDescent="0.35">
      <c r="A1378" s="656"/>
      <c r="B1378" s="659"/>
      <c r="C1378" s="444" t="s">
        <v>605</v>
      </c>
      <c r="D1378" s="434"/>
      <c r="E1378" s="653"/>
    </row>
    <row r="1379" spans="1:5" ht="37.799999999999997" x14ac:dyDescent="0.3">
      <c r="A1379" s="654" t="s">
        <v>1454</v>
      </c>
      <c r="B1379" s="657" t="s">
        <v>220</v>
      </c>
      <c r="C1379" s="428" t="s">
        <v>1215</v>
      </c>
      <c r="D1379" s="667"/>
      <c r="E1379" s="667"/>
    </row>
    <row r="1380" spans="1:5" ht="15" thickBot="1" x14ac:dyDescent="0.35">
      <c r="A1380" s="656"/>
      <c r="B1380" s="659"/>
      <c r="C1380" s="444" t="s">
        <v>1216</v>
      </c>
      <c r="D1380" s="663"/>
      <c r="E1380" s="663"/>
    </row>
    <row r="1381" spans="1:5" x14ac:dyDescent="0.3">
      <c r="A1381" s="654" t="s">
        <v>1455</v>
      </c>
      <c r="B1381" s="657" t="s">
        <v>255</v>
      </c>
      <c r="C1381" s="428" t="s">
        <v>1332</v>
      </c>
      <c r="D1381" s="667"/>
      <c r="E1381" s="667"/>
    </row>
    <row r="1382" spans="1:5" x14ac:dyDescent="0.3">
      <c r="A1382" s="655"/>
      <c r="B1382" s="658"/>
      <c r="C1382" s="428" t="s">
        <v>1333</v>
      </c>
      <c r="D1382" s="662"/>
      <c r="E1382" s="662"/>
    </row>
    <row r="1383" spans="1:5" ht="15" thickBot="1" x14ac:dyDescent="0.35">
      <c r="A1383" s="656"/>
      <c r="B1383" s="659"/>
      <c r="C1383" s="446" t="s">
        <v>1334</v>
      </c>
      <c r="D1383" s="663"/>
      <c r="E1383" s="663"/>
    </row>
    <row r="1384" spans="1:5" ht="25.2" x14ac:dyDescent="0.3">
      <c r="A1384" s="645">
        <v>74</v>
      </c>
      <c r="B1384" s="648" t="s">
        <v>318</v>
      </c>
      <c r="C1384" s="435" t="s">
        <v>1456</v>
      </c>
      <c r="D1384" s="439" t="s">
        <v>1457</v>
      </c>
      <c r="E1384" s="651" t="s">
        <v>1576</v>
      </c>
    </row>
    <row r="1385" spans="1:5" ht="25.2" x14ac:dyDescent="0.3">
      <c r="A1385" s="646"/>
      <c r="B1385" s="649"/>
      <c r="C1385" s="428" t="s">
        <v>1405</v>
      </c>
      <c r="D1385" s="439" t="s">
        <v>1458</v>
      </c>
      <c r="E1385" s="652"/>
    </row>
    <row r="1386" spans="1:5" ht="38.4" thickBot="1" x14ac:dyDescent="0.35">
      <c r="A1386" s="647"/>
      <c r="B1386" s="650"/>
      <c r="C1386" s="444" t="s">
        <v>1441</v>
      </c>
      <c r="D1386" s="446" t="s">
        <v>1459</v>
      </c>
      <c r="E1386" s="653"/>
    </row>
    <row r="1387" spans="1:5" ht="25.2" x14ac:dyDescent="0.3">
      <c r="A1387" s="654" t="s">
        <v>1460</v>
      </c>
      <c r="B1387" s="657" t="s">
        <v>70</v>
      </c>
      <c r="C1387" s="428" t="s">
        <v>1461</v>
      </c>
      <c r="D1387" s="443" t="s">
        <v>71</v>
      </c>
      <c r="E1387" s="428" t="s">
        <v>758</v>
      </c>
    </row>
    <row r="1388" spans="1:5" ht="25.8" thickBot="1" x14ac:dyDescent="0.35">
      <c r="A1388" s="656"/>
      <c r="B1388" s="659"/>
      <c r="C1388" s="444" t="s">
        <v>602</v>
      </c>
      <c r="D1388" s="444" t="s">
        <v>598</v>
      </c>
      <c r="E1388" s="446" t="s">
        <v>1085</v>
      </c>
    </row>
    <row r="1389" spans="1:5" x14ac:dyDescent="0.3">
      <c r="A1389" s="654" t="s">
        <v>1462</v>
      </c>
      <c r="B1389" s="657" t="s">
        <v>262</v>
      </c>
      <c r="C1389" s="428" t="s">
        <v>1356</v>
      </c>
      <c r="D1389" s="443" t="s">
        <v>71</v>
      </c>
      <c r="E1389" s="651" t="s">
        <v>599</v>
      </c>
    </row>
    <row r="1390" spans="1:5" ht="37.799999999999997" x14ac:dyDescent="0.3">
      <c r="A1390" s="655"/>
      <c r="B1390" s="658"/>
      <c r="C1390" s="428" t="s">
        <v>1329</v>
      </c>
      <c r="D1390" s="428" t="s">
        <v>598</v>
      </c>
      <c r="E1390" s="652"/>
    </row>
    <row r="1391" spans="1:5" x14ac:dyDescent="0.3">
      <c r="A1391" s="655"/>
      <c r="B1391" s="658"/>
      <c r="C1391" s="428" t="s">
        <v>1452</v>
      </c>
      <c r="D1391" s="433"/>
      <c r="E1391" s="652"/>
    </row>
    <row r="1392" spans="1:5" ht="15" thickBot="1" x14ac:dyDescent="0.35">
      <c r="A1392" s="656"/>
      <c r="B1392" s="659"/>
      <c r="C1392" s="444" t="s">
        <v>602</v>
      </c>
      <c r="D1392" s="434"/>
      <c r="E1392" s="653"/>
    </row>
    <row r="1393" spans="1:5" ht="37.799999999999997" x14ac:dyDescent="0.3">
      <c r="A1393" s="654" t="s">
        <v>1463</v>
      </c>
      <c r="B1393" s="657" t="s">
        <v>75</v>
      </c>
      <c r="C1393" s="428" t="s">
        <v>603</v>
      </c>
      <c r="D1393" s="443" t="s">
        <v>71</v>
      </c>
      <c r="E1393" s="428" t="s">
        <v>715</v>
      </c>
    </row>
    <row r="1394" spans="1:5" ht="25.2" x14ac:dyDescent="0.3">
      <c r="A1394" s="655"/>
      <c r="B1394" s="658"/>
      <c r="C1394" s="439" t="s">
        <v>604</v>
      </c>
      <c r="D1394" s="428" t="s">
        <v>598</v>
      </c>
      <c r="E1394" s="439" t="s">
        <v>716</v>
      </c>
    </row>
    <row r="1395" spans="1:5" ht="15" thickBot="1" x14ac:dyDescent="0.35">
      <c r="A1395" s="656"/>
      <c r="B1395" s="659"/>
      <c r="C1395" s="444" t="s">
        <v>605</v>
      </c>
      <c r="D1395" s="434"/>
      <c r="E1395" s="434"/>
    </row>
    <row r="1396" spans="1:5" ht="37.799999999999997" x14ac:dyDescent="0.3">
      <c r="A1396" s="654" t="s">
        <v>1464</v>
      </c>
      <c r="B1396" s="657" t="s">
        <v>220</v>
      </c>
      <c r="C1396" s="428" t="s">
        <v>1215</v>
      </c>
      <c r="D1396" s="667"/>
      <c r="E1396" s="667"/>
    </row>
    <row r="1397" spans="1:5" ht="15" thickBot="1" x14ac:dyDescent="0.35">
      <c r="A1397" s="656"/>
      <c r="B1397" s="659"/>
      <c r="C1397" s="444" t="s">
        <v>1216</v>
      </c>
      <c r="D1397" s="663"/>
      <c r="E1397" s="663"/>
    </row>
    <row r="1398" spans="1:5" x14ac:dyDescent="0.3">
      <c r="A1398" s="654" t="s">
        <v>1465</v>
      </c>
      <c r="B1398" s="657" t="s">
        <v>255</v>
      </c>
      <c r="C1398" s="428" t="s">
        <v>1332</v>
      </c>
      <c r="D1398" s="667"/>
      <c r="E1398" s="667"/>
    </row>
    <row r="1399" spans="1:5" x14ac:dyDescent="0.3">
      <c r="A1399" s="655"/>
      <c r="B1399" s="658"/>
      <c r="C1399" s="428" t="s">
        <v>1333</v>
      </c>
      <c r="D1399" s="662"/>
      <c r="E1399" s="662"/>
    </row>
    <row r="1400" spans="1:5" ht="15" thickBot="1" x14ac:dyDescent="0.35">
      <c r="A1400" s="656"/>
      <c r="B1400" s="659"/>
      <c r="C1400" s="446" t="s">
        <v>1334</v>
      </c>
      <c r="D1400" s="663"/>
      <c r="E1400" s="663"/>
    </row>
    <row r="1401" spans="1:5" ht="25.2" x14ac:dyDescent="0.3">
      <c r="A1401" s="645">
        <v>75</v>
      </c>
      <c r="B1401" s="648" t="s">
        <v>324</v>
      </c>
      <c r="C1401" s="428" t="s">
        <v>1405</v>
      </c>
      <c r="D1401" s="439" t="s">
        <v>1471</v>
      </c>
      <c r="E1401" s="651" t="s">
        <v>1576</v>
      </c>
    </row>
    <row r="1402" spans="1:5" ht="25.2" x14ac:dyDescent="0.3">
      <c r="A1402" s="646"/>
      <c r="B1402" s="649"/>
      <c r="C1402" s="428" t="s">
        <v>1466</v>
      </c>
      <c r="D1402" s="439" t="s">
        <v>1472</v>
      </c>
      <c r="E1402" s="652"/>
    </row>
    <row r="1403" spans="1:5" ht="27" x14ac:dyDescent="0.3">
      <c r="A1403" s="646"/>
      <c r="B1403" s="649"/>
      <c r="C1403" s="428" t="s">
        <v>1467</v>
      </c>
      <c r="D1403" s="439" t="s">
        <v>1473</v>
      </c>
      <c r="E1403" s="652"/>
    </row>
    <row r="1404" spans="1:5" x14ac:dyDescent="0.3">
      <c r="A1404" s="646"/>
      <c r="B1404" s="649"/>
      <c r="C1404" s="441" t="s">
        <v>1468</v>
      </c>
      <c r="D1404" s="433"/>
      <c r="E1404" s="652"/>
    </row>
    <row r="1405" spans="1:5" ht="25.2" x14ac:dyDescent="0.3">
      <c r="A1405" s="646"/>
      <c r="B1405" s="649"/>
      <c r="C1405" s="441" t="s">
        <v>1469</v>
      </c>
      <c r="D1405" s="433"/>
      <c r="E1405" s="652"/>
    </row>
    <row r="1406" spans="1:5" x14ac:dyDescent="0.3">
      <c r="A1406" s="646"/>
      <c r="B1406" s="649"/>
      <c r="C1406" s="475" t="s">
        <v>1470</v>
      </c>
      <c r="D1406" s="433"/>
      <c r="E1406" s="652"/>
    </row>
    <row r="1407" spans="1:5" ht="15" thickBot="1" x14ac:dyDescent="0.35">
      <c r="A1407" s="460"/>
      <c r="B1407" s="461"/>
      <c r="C1407" s="438" t="s">
        <v>325</v>
      </c>
      <c r="D1407" s="461"/>
      <c r="E1407" s="461"/>
    </row>
    <row r="1408" spans="1:5" ht="37.799999999999997" x14ac:dyDescent="0.3">
      <c r="A1408" s="654" t="s">
        <v>1474</v>
      </c>
      <c r="B1408" s="657" t="s">
        <v>70</v>
      </c>
      <c r="C1408" s="428" t="s">
        <v>1475</v>
      </c>
      <c r="D1408" s="443" t="s">
        <v>71</v>
      </c>
      <c r="E1408" s="651" t="s">
        <v>599</v>
      </c>
    </row>
    <row r="1409" spans="1:5" ht="25.8" thickBot="1" x14ac:dyDescent="0.35">
      <c r="A1409" s="656"/>
      <c r="B1409" s="659"/>
      <c r="C1409" s="444" t="s">
        <v>602</v>
      </c>
      <c r="D1409" s="444" t="s">
        <v>598</v>
      </c>
      <c r="E1409" s="653"/>
    </row>
    <row r="1410" spans="1:5" x14ac:dyDescent="0.3">
      <c r="A1410" s="654" t="s">
        <v>1476</v>
      </c>
      <c r="B1410" s="657" t="s">
        <v>262</v>
      </c>
      <c r="C1410" s="428" t="s">
        <v>1477</v>
      </c>
      <c r="D1410" s="443" t="s">
        <v>71</v>
      </c>
      <c r="E1410" s="651" t="s">
        <v>599</v>
      </c>
    </row>
    <row r="1411" spans="1:5" ht="37.799999999999997" x14ac:dyDescent="0.3">
      <c r="A1411" s="655"/>
      <c r="B1411" s="658"/>
      <c r="C1411" s="428" t="s">
        <v>1329</v>
      </c>
      <c r="D1411" s="428" t="s">
        <v>598</v>
      </c>
      <c r="E1411" s="652"/>
    </row>
    <row r="1412" spans="1:5" x14ac:dyDescent="0.3">
      <c r="A1412" s="655"/>
      <c r="B1412" s="658"/>
      <c r="C1412" s="428" t="s">
        <v>1452</v>
      </c>
      <c r="D1412" s="433"/>
      <c r="E1412" s="652"/>
    </row>
    <row r="1413" spans="1:5" ht="15" thickBot="1" x14ac:dyDescent="0.35">
      <c r="A1413" s="656"/>
      <c r="B1413" s="659"/>
      <c r="C1413" s="444" t="s">
        <v>602</v>
      </c>
      <c r="D1413" s="434"/>
      <c r="E1413" s="653"/>
    </row>
    <row r="1414" spans="1:5" x14ac:dyDescent="0.3">
      <c r="A1414" s="654" t="s">
        <v>1478</v>
      </c>
      <c r="B1414" s="657" t="s">
        <v>75</v>
      </c>
      <c r="C1414" s="428" t="s">
        <v>603</v>
      </c>
      <c r="D1414" s="443" t="s">
        <v>71</v>
      </c>
      <c r="E1414" s="651" t="s">
        <v>599</v>
      </c>
    </row>
    <row r="1415" spans="1:5" ht="25.2" x14ac:dyDescent="0.3">
      <c r="A1415" s="655"/>
      <c r="B1415" s="658"/>
      <c r="C1415" s="439" t="s">
        <v>604</v>
      </c>
      <c r="D1415" s="428" t="s">
        <v>598</v>
      </c>
      <c r="E1415" s="652"/>
    </row>
    <row r="1416" spans="1:5" ht="15" thickBot="1" x14ac:dyDescent="0.35">
      <c r="A1416" s="656"/>
      <c r="B1416" s="659"/>
      <c r="C1416" s="444" t="s">
        <v>605</v>
      </c>
      <c r="D1416" s="434"/>
      <c r="E1416" s="653"/>
    </row>
    <row r="1417" spans="1:5" ht="37.799999999999997" x14ac:dyDescent="0.3">
      <c r="A1417" s="654" t="s">
        <v>1479</v>
      </c>
      <c r="B1417" s="657" t="s">
        <v>220</v>
      </c>
      <c r="C1417" s="428" t="s">
        <v>1215</v>
      </c>
      <c r="D1417" s="667"/>
      <c r="E1417" s="667"/>
    </row>
    <row r="1418" spans="1:5" ht="15" thickBot="1" x14ac:dyDescent="0.35">
      <c r="A1418" s="656"/>
      <c r="B1418" s="659"/>
      <c r="C1418" s="444" t="s">
        <v>1216</v>
      </c>
      <c r="D1418" s="663"/>
      <c r="E1418" s="663"/>
    </row>
    <row r="1419" spans="1:5" x14ac:dyDescent="0.3">
      <c r="A1419" s="654" t="s">
        <v>1480</v>
      </c>
      <c r="B1419" s="657" t="s">
        <v>255</v>
      </c>
      <c r="C1419" s="428" t="s">
        <v>1332</v>
      </c>
      <c r="D1419" s="667"/>
      <c r="E1419" s="667"/>
    </row>
    <row r="1420" spans="1:5" x14ac:dyDescent="0.3">
      <c r="A1420" s="655"/>
      <c r="B1420" s="658"/>
      <c r="C1420" s="428" t="s">
        <v>1333</v>
      </c>
      <c r="D1420" s="662"/>
      <c r="E1420" s="662"/>
    </row>
    <row r="1421" spans="1:5" ht="15" thickBot="1" x14ac:dyDescent="0.35">
      <c r="A1421" s="656"/>
      <c r="B1421" s="659"/>
      <c r="C1421" s="446" t="s">
        <v>1334</v>
      </c>
      <c r="D1421" s="663"/>
      <c r="E1421" s="663"/>
    </row>
    <row r="1422" spans="1:5" ht="25.2" x14ac:dyDescent="0.3">
      <c r="A1422" s="645">
        <v>76</v>
      </c>
      <c r="B1422" s="648" t="s">
        <v>330</v>
      </c>
      <c r="C1422" s="435" t="s">
        <v>1481</v>
      </c>
      <c r="D1422" s="439" t="s">
        <v>1485</v>
      </c>
      <c r="E1422" s="651" t="s">
        <v>1576</v>
      </c>
    </row>
    <row r="1423" spans="1:5" ht="25.2" x14ac:dyDescent="0.3">
      <c r="A1423" s="646"/>
      <c r="B1423" s="649"/>
      <c r="C1423" s="428" t="s">
        <v>1405</v>
      </c>
      <c r="D1423" s="439" t="s">
        <v>1486</v>
      </c>
      <c r="E1423" s="652"/>
    </row>
    <row r="1424" spans="1:5" ht="27" x14ac:dyDescent="0.3">
      <c r="A1424" s="646"/>
      <c r="B1424" s="649"/>
      <c r="C1424" s="428" t="s">
        <v>1482</v>
      </c>
      <c r="D1424" s="439" t="s">
        <v>1473</v>
      </c>
      <c r="E1424" s="652"/>
    </row>
    <row r="1425" spans="1:5" ht="25.2" x14ac:dyDescent="0.3">
      <c r="A1425" s="646"/>
      <c r="B1425" s="649"/>
      <c r="C1425" s="441" t="s">
        <v>1483</v>
      </c>
      <c r="D1425" s="433"/>
      <c r="E1425" s="652"/>
    </row>
    <row r="1426" spans="1:5" ht="38.4" thickBot="1" x14ac:dyDescent="0.35">
      <c r="A1426" s="647"/>
      <c r="B1426" s="650"/>
      <c r="C1426" s="477" t="s">
        <v>1484</v>
      </c>
      <c r="D1426" s="434"/>
      <c r="E1426" s="653"/>
    </row>
    <row r="1427" spans="1:5" ht="37.799999999999997" x14ac:dyDescent="0.3">
      <c r="A1427" s="654" t="s">
        <v>1487</v>
      </c>
      <c r="B1427" s="657" t="s">
        <v>70</v>
      </c>
      <c r="C1427" s="428" t="s">
        <v>1488</v>
      </c>
      <c r="D1427" s="443" t="s">
        <v>71</v>
      </c>
      <c r="E1427" s="428" t="s">
        <v>715</v>
      </c>
    </row>
    <row r="1428" spans="1:5" ht="25.8" thickBot="1" x14ac:dyDescent="0.35">
      <c r="A1428" s="656"/>
      <c r="B1428" s="659"/>
      <c r="C1428" s="444" t="s">
        <v>602</v>
      </c>
      <c r="D1428" s="444" t="s">
        <v>598</v>
      </c>
      <c r="E1428" s="446" t="s">
        <v>716</v>
      </c>
    </row>
    <row r="1429" spans="1:5" x14ac:dyDescent="0.3">
      <c r="A1429" s="654" t="s">
        <v>1489</v>
      </c>
      <c r="B1429" s="657" t="s">
        <v>262</v>
      </c>
      <c r="C1429" s="428" t="s">
        <v>1490</v>
      </c>
      <c r="D1429" s="443" t="s">
        <v>71</v>
      </c>
      <c r="E1429" s="651" t="s">
        <v>599</v>
      </c>
    </row>
    <row r="1430" spans="1:5" ht="37.799999999999997" x14ac:dyDescent="0.3">
      <c r="A1430" s="655"/>
      <c r="B1430" s="658"/>
      <c r="C1430" s="428" t="s">
        <v>1329</v>
      </c>
      <c r="D1430" s="428" t="s">
        <v>598</v>
      </c>
      <c r="E1430" s="652"/>
    </row>
    <row r="1431" spans="1:5" x14ac:dyDescent="0.3">
      <c r="A1431" s="655"/>
      <c r="B1431" s="658"/>
      <c r="C1431" s="428" t="s">
        <v>1452</v>
      </c>
      <c r="D1431" s="433"/>
      <c r="E1431" s="652"/>
    </row>
    <row r="1432" spans="1:5" ht="15" thickBot="1" x14ac:dyDescent="0.35">
      <c r="A1432" s="656"/>
      <c r="B1432" s="659"/>
      <c r="C1432" s="444" t="s">
        <v>602</v>
      </c>
      <c r="D1432" s="434"/>
      <c r="E1432" s="653"/>
    </row>
    <row r="1433" spans="1:5" x14ac:dyDescent="0.3">
      <c r="A1433" s="654" t="s">
        <v>1491</v>
      </c>
      <c r="B1433" s="657" t="s">
        <v>75</v>
      </c>
      <c r="C1433" s="428" t="s">
        <v>603</v>
      </c>
      <c r="D1433" s="443" t="s">
        <v>71</v>
      </c>
      <c r="E1433" s="651" t="s">
        <v>599</v>
      </c>
    </row>
    <row r="1434" spans="1:5" ht="25.2" x14ac:dyDescent="0.3">
      <c r="A1434" s="655"/>
      <c r="B1434" s="658"/>
      <c r="C1434" s="439" t="s">
        <v>604</v>
      </c>
      <c r="D1434" s="428" t="s">
        <v>598</v>
      </c>
      <c r="E1434" s="652"/>
    </row>
    <row r="1435" spans="1:5" ht="15" thickBot="1" x14ac:dyDescent="0.35">
      <c r="A1435" s="656"/>
      <c r="B1435" s="659"/>
      <c r="C1435" s="444" t="s">
        <v>605</v>
      </c>
      <c r="D1435" s="434"/>
      <c r="E1435" s="653"/>
    </row>
    <row r="1436" spans="1:5" ht="37.799999999999997" x14ac:dyDescent="0.3">
      <c r="A1436" s="654" t="s">
        <v>1492</v>
      </c>
      <c r="B1436" s="657" t="s">
        <v>220</v>
      </c>
      <c r="C1436" s="428" t="s">
        <v>1215</v>
      </c>
      <c r="D1436" s="667"/>
      <c r="E1436" s="667"/>
    </row>
    <row r="1437" spans="1:5" ht="15" thickBot="1" x14ac:dyDescent="0.35">
      <c r="A1437" s="656"/>
      <c r="B1437" s="659"/>
      <c r="C1437" s="444" t="s">
        <v>1216</v>
      </c>
      <c r="D1437" s="663"/>
      <c r="E1437" s="663"/>
    </row>
    <row r="1438" spans="1:5" x14ac:dyDescent="0.3">
      <c r="A1438" s="654" t="s">
        <v>1493</v>
      </c>
      <c r="B1438" s="657" t="s">
        <v>255</v>
      </c>
      <c r="C1438" s="428" t="s">
        <v>1332</v>
      </c>
      <c r="D1438" s="667"/>
      <c r="E1438" s="667"/>
    </row>
    <row r="1439" spans="1:5" x14ac:dyDescent="0.3">
      <c r="A1439" s="655"/>
      <c r="B1439" s="658"/>
      <c r="C1439" s="428" t="s">
        <v>1333</v>
      </c>
      <c r="D1439" s="662"/>
      <c r="E1439" s="662"/>
    </row>
    <row r="1440" spans="1:5" ht="15" thickBot="1" x14ac:dyDescent="0.35">
      <c r="A1440" s="656"/>
      <c r="B1440" s="659"/>
      <c r="C1440" s="446" t="s">
        <v>1334</v>
      </c>
      <c r="D1440" s="663"/>
      <c r="E1440" s="663"/>
    </row>
    <row r="1441" spans="1:5" ht="39.6" x14ac:dyDescent="0.3">
      <c r="A1441" s="645">
        <v>77</v>
      </c>
      <c r="B1441" s="648" t="s">
        <v>1494</v>
      </c>
      <c r="C1441" s="428" t="s">
        <v>1495</v>
      </c>
      <c r="D1441" s="439" t="s">
        <v>1498</v>
      </c>
      <c r="E1441" s="651" t="s">
        <v>1576</v>
      </c>
    </row>
    <row r="1442" spans="1:5" ht="25.2" x14ac:dyDescent="0.3">
      <c r="A1442" s="646"/>
      <c r="B1442" s="649"/>
      <c r="C1442" s="428" t="s">
        <v>1496</v>
      </c>
      <c r="D1442" s="439" t="s">
        <v>1499</v>
      </c>
      <c r="E1442" s="652"/>
    </row>
    <row r="1443" spans="1:5" ht="27" x14ac:dyDescent="0.3">
      <c r="A1443" s="646"/>
      <c r="B1443" s="649"/>
      <c r="C1443" s="428" t="s">
        <v>1405</v>
      </c>
      <c r="D1443" s="439" t="s">
        <v>1473</v>
      </c>
      <c r="E1443" s="652"/>
    </row>
    <row r="1444" spans="1:5" ht="25.8" thickBot="1" x14ac:dyDescent="0.35">
      <c r="A1444" s="647"/>
      <c r="B1444" s="650"/>
      <c r="C1444" s="444" t="s">
        <v>1497</v>
      </c>
      <c r="D1444" s="434"/>
      <c r="E1444" s="653"/>
    </row>
    <row r="1445" spans="1:5" ht="25.2" x14ac:dyDescent="0.3">
      <c r="A1445" s="654" t="s">
        <v>1500</v>
      </c>
      <c r="B1445" s="657" t="s">
        <v>70</v>
      </c>
      <c r="C1445" s="428" t="s">
        <v>1501</v>
      </c>
      <c r="D1445" s="443" t="s">
        <v>71</v>
      </c>
      <c r="E1445" s="651" t="s">
        <v>599</v>
      </c>
    </row>
    <row r="1446" spans="1:5" ht="25.8" thickBot="1" x14ac:dyDescent="0.35">
      <c r="A1446" s="656"/>
      <c r="B1446" s="659"/>
      <c r="C1446" s="444" t="s">
        <v>602</v>
      </c>
      <c r="D1446" s="444" t="s">
        <v>598</v>
      </c>
      <c r="E1446" s="653"/>
    </row>
    <row r="1447" spans="1:5" x14ac:dyDescent="0.3">
      <c r="A1447" s="654" t="s">
        <v>1502</v>
      </c>
      <c r="B1447" s="657" t="s">
        <v>262</v>
      </c>
      <c r="C1447" s="428" t="s">
        <v>1503</v>
      </c>
      <c r="D1447" s="443" t="s">
        <v>71</v>
      </c>
      <c r="E1447" s="651" t="s">
        <v>599</v>
      </c>
    </row>
    <row r="1448" spans="1:5" ht="37.799999999999997" x14ac:dyDescent="0.3">
      <c r="A1448" s="655"/>
      <c r="B1448" s="658"/>
      <c r="C1448" s="428" t="s">
        <v>1329</v>
      </c>
      <c r="D1448" s="428" t="s">
        <v>598</v>
      </c>
      <c r="E1448" s="652"/>
    </row>
    <row r="1449" spans="1:5" x14ac:dyDescent="0.3">
      <c r="A1449" s="655"/>
      <c r="B1449" s="658"/>
      <c r="C1449" s="428" t="s">
        <v>1452</v>
      </c>
      <c r="D1449" s="433"/>
      <c r="E1449" s="652"/>
    </row>
    <row r="1450" spans="1:5" ht="15" thickBot="1" x14ac:dyDescent="0.35">
      <c r="A1450" s="656"/>
      <c r="B1450" s="659"/>
      <c r="C1450" s="444" t="s">
        <v>602</v>
      </c>
      <c r="D1450" s="434"/>
      <c r="E1450" s="653"/>
    </row>
    <row r="1451" spans="1:5" x14ac:dyDescent="0.3">
      <c r="A1451" s="654" t="s">
        <v>1504</v>
      </c>
      <c r="B1451" s="657" t="s">
        <v>75</v>
      </c>
      <c r="C1451" s="428" t="s">
        <v>603</v>
      </c>
      <c r="D1451" s="443" t="s">
        <v>71</v>
      </c>
      <c r="E1451" s="651" t="s">
        <v>599</v>
      </c>
    </row>
    <row r="1452" spans="1:5" ht="25.2" x14ac:dyDescent="0.3">
      <c r="A1452" s="655"/>
      <c r="B1452" s="658"/>
      <c r="C1452" s="439" t="s">
        <v>604</v>
      </c>
      <c r="D1452" s="428" t="s">
        <v>598</v>
      </c>
      <c r="E1452" s="652"/>
    </row>
    <row r="1453" spans="1:5" ht="15" thickBot="1" x14ac:dyDescent="0.35">
      <c r="A1453" s="656"/>
      <c r="B1453" s="659"/>
      <c r="C1453" s="444" t="s">
        <v>605</v>
      </c>
      <c r="D1453" s="434"/>
      <c r="E1453" s="653"/>
    </row>
    <row r="1454" spans="1:5" ht="37.799999999999997" x14ac:dyDescent="0.3">
      <c r="A1454" s="654" t="s">
        <v>1505</v>
      </c>
      <c r="B1454" s="657" t="s">
        <v>220</v>
      </c>
      <c r="C1454" s="428" t="s">
        <v>1215</v>
      </c>
      <c r="D1454" s="667"/>
      <c r="E1454" s="667"/>
    </row>
    <row r="1455" spans="1:5" ht="15" thickBot="1" x14ac:dyDescent="0.35">
      <c r="A1455" s="656"/>
      <c r="B1455" s="659"/>
      <c r="C1455" s="444" t="s">
        <v>1216</v>
      </c>
      <c r="D1455" s="663"/>
      <c r="E1455" s="663"/>
    </row>
    <row r="1456" spans="1:5" x14ac:dyDescent="0.3">
      <c r="A1456" s="654" t="s">
        <v>1506</v>
      </c>
      <c r="B1456" s="657" t="s">
        <v>255</v>
      </c>
      <c r="C1456" s="428" t="s">
        <v>1332</v>
      </c>
      <c r="D1456" s="667"/>
      <c r="E1456" s="667"/>
    </row>
    <row r="1457" spans="1:5" x14ac:dyDescent="0.3">
      <c r="A1457" s="655"/>
      <c r="B1457" s="658"/>
      <c r="C1457" s="428" t="s">
        <v>1333</v>
      </c>
      <c r="D1457" s="662"/>
      <c r="E1457" s="662"/>
    </row>
    <row r="1458" spans="1:5" ht="15" thickBot="1" x14ac:dyDescent="0.35">
      <c r="A1458" s="656"/>
      <c r="B1458" s="659"/>
      <c r="C1458" s="446" t="s">
        <v>1334</v>
      </c>
      <c r="D1458" s="663"/>
      <c r="E1458" s="663"/>
    </row>
    <row r="1459" spans="1:5" ht="25.2" x14ac:dyDescent="0.3">
      <c r="A1459" s="645">
        <v>78</v>
      </c>
      <c r="B1459" s="648" t="s">
        <v>339</v>
      </c>
      <c r="C1459" s="428" t="s">
        <v>1507</v>
      </c>
      <c r="D1459" s="439" t="s">
        <v>1512</v>
      </c>
      <c r="E1459" s="428" t="s">
        <v>1514</v>
      </c>
    </row>
    <row r="1460" spans="1:5" ht="25.2" x14ac:dyDescent="0.3">
      <c r="A1460" s="646"/>
      <c r="B1460" s="649"/>
      <c r="C1460" s="428" t="s">
        <v>1508</v>
      </c>
      <c r="D1460" s="439" t="s">
        <v>1513</v>
      </c>
      <c r="E1460" s="428" t="s">
        <v>697</v>
      </c>
    </row>
    <row r="1461" spans="1:5" ht="37.799999999999997" x14ac:dyDescent="0.3">
      <c r="A1461" s="646"/>
      <c r="B1461" s="649"/>
      <c r="C1461" s="441" t="s">
        <v>1509</v>
      </c>
      <c r="D1461" s="433"/>
      <c r="E1461" s="428" t="s">
        <v>1576</v>
      </c>
    </row>
    <row r="1462" spans="1:5" x14ac:dyDescent="0.3">
      <c r="A1462" s="646"/>
      <c r="B1462" s="649"/>
      <c r="C1462" s="441" t="s">
        <v>1510</v>
      </c>
      <c r="D1462" s="433"/>
      <c r="E1462" s="433"/>
    </row>
    <row r="1463" spans="1:5" ht="15" thickBot="1" x14ac:dyDescent="0.35">
      <c r="A1463" s="647"/>
      <c r="B1463" s="650"/>
      <c r="C1463" s="477" t="s">
        <v>1511</v>
      </c>
      <c r="D1463" s="434"/>
      <c r="E1463" s="434"/>
    </row>
    <row r="1464" spans="1:5" ht="24" customHeight="1" x14ac:dyDescent="0.3">
      <c r="A1464" s="654" t="s">
        <v>1515</v>
      </c>
      <c r="B1464" s="657" t="s">
        <v>70</v>
      </c>
      <c r="C1464" s="428" t="s">
        <v>1516</v>
      </c>
      <c r="D1464" s="443" t="s">
        <v>71</v>
      </c>
      <c r="E1464" s="651" t="s">
        <v>599</v>
      </c>
    </row>
    <row r="1465" spans="1:5" ht="25.8" thickBot="1" x14ac:dyDescent="0.35">
      <c r="A1465" s="656"/>
      <c r="B1465" s="659"/>
      <c r="C1465" s="444" t="s">
        <v>602</v>
      </c>
      <c r="D1465" s="444" t="s">
        <v>598</v>
      </c>
      <c r="E1465" s="653"/>
    </row>
    <row r="1466" spans="1:5" x14ac:dyDescent="0.3">
      <c r="A1466" s="654" t="s">
        <v>1517</v>
      </c>
      <c r="B1466" s="657" t="s">
        <v>262</v>
      </c>
      <c r="C1466" s="428" t="s">
        <v>1518</v>
      </c>
      <c r="D1466" s="443" t="s">
        <v>71</v>
      </c>
      <c r="E1466" s="651" t="s">
        <v>599</v>
      </c>
    </row>
    <row r="1467" spans="1:5" ht="37.799999999999997" x14ac:dyDescent="0.3">
      <c r="A1467" s="655"/>
      <c r="B1467" s="658"/>
      <c r="C1467" s="428" t="s">
        <v>1329</v>
      </c>
      <c r="D1467" s="428" t="s">
        <v>598</v>
      </c>
      <c r="E1467" s="652"/>
    </row>
    <row r="1468" spans="1:5" x14ac:dyDescent="0.3">
      <c r="A1468" s="655"/>
      <c r="B1468" s="658"/>
      <c r="C1468" s="428" t="s">
        <v>1452</v>
      </c>
      <c r="D1468" s="433"/>
      <c r="E1468" s="652"/>
    </row>
    <row r="1469" spans="1:5" ht="15" thickBot="1" x14ac:dyDescent="0.35">
      <c r="A1469" s="656"/>
      <c r="B1469" s="659"/>
      <c r="C1469" s="444" t="s">
        <v>602</v>
      </c>
      <c r="D1469" s="434"/>
      <c r="E1469" s="653"/>
    </row>
    <row r="1470" spans="1:5" x14ac:dyDescent="0.3">
      <c r="A1470" s="654" t="s">
        <v>1519</v>
      </c>
      <c r="B1470" s="657" t="s">
        <v>75</v>
      </c>
      <c r="C1470" s="428" t="s">
        <v>603</v>
      </c>
      <c r="D1470" s="443" t="s">
        <v>71</v>
      </c>
      <c r="E1470" s="651" t="s">
        <v>599</v>
      </c>
    </row>
    <row r="1471" spans="1:5" ht="25.2" x14ac:dyDescent="0.3">
      <c r="A1471" s="655"/>
      <c r="B1471" s="658"/>
      <c r="C1471" s="439" t="s">
        <v>604</v>
      </c>
      <c r="D1471" s="428" t="s">
        <v>598</v>
      </c>
      <c r="E1471" s="652"/>
    </row>
    <row r="1472" spans="1:5" ht="15" thickBot="1" x14ac:dyDescent="0.35">
      <c r="A1472" s="656"/>
      <c r="B1472" s="659"/>
      <c r="C1472" s="444" t="s">
        <v>605</v>
      </c>
      <c r="D1472" s="434"/>
      <c r="E1472" s="653"/>
    </row>
    <row r="1473" spans="1:5" ht="37.799999999999997" x14ac:dyDescent="0.3">
      <c r="A1473" s="654" t="s">
        <v>1520</v>
      </c>
      <c r="B1473" s="657" t="s">
        <v>220</v>
      </c>
      <c r="C1473" s="428" t="s">
        <v>1215</v>
      </c>
      <c r="D1473" s="667"/>
      <c r="E1473" s="667"/>
    </row>
    <row r="1474" spans="1:5" ht="15" thickBot="1" x14ac:dyDescent="0.35">
      <c r="A1474" s="656"/>
      <c r="B1474" s="659"/>
      <c r="C1474" s="444" t="s">
        <v>1216</v>
      </c>
      <c r="D1474" s="663"/>
      <c r="E1474" s="663"/>
    </row>
    <row r="1475" spans="1:5" x14ac:dyDescent="0.3">
      <c r="A1475" s="654" t="s">
        <v>1521</v>
      </c>
      <c r="B1475" s="657" t="s">
        <v>255</v>
      </c>
      <c r="C1475" s="428" t="s">
        <v>1332</v>
      </c>
      <c r="D1475" s="667"/>
      <c r="E1475" s="667"/>
    </row>
    <row r="1476" spans="1:5" x14ac:dyDescent="0.3">
      <c r="A1476" s="655"/>
      <c r="B1476" s="658"/>
      <c r="C1476" s="428" t="s">
        <v>1333</v>
      </c>
      <c r="D1476" s="662"/>
      <c r="E1476" s="662"/>
    </row>
    <row r="1477" spans="1:5" ht="15" thickBot="1" x14ac:dyDescent="0.35">
      <c r="A1477" s="656"/>
      <c r="B1477" s="659"/>
      <c r="C1477" s="446" t="s">
        <v>1334</v>
      </c>
      <c r="D1477" s="663"/>
      <c r="E1477" s="663"/>
    </row>
    <row r="1478" spans="1:5" ht="50.4" x14ac:dyDescent="0.3">
      <c r="A1478" s="645">
        <v>79</v>
      </c>
      <c r="B1478" s="648" t="s">
        <v>345</v>
      </c>
      <c r="C1478" s="492" t="s">
        <v>1522</v>
      </c>
      <c r="D1478" s="490" t="s">
        <v>1528</v>
      </c>
      <c r="E1478" s="492" t="s">
        <v>999</v>
      </c>
    </row>
    <row r="1479" spans="1:5" ht="25.2" x14ac:dyDescent="0.3">
      <c r="A1479" s="646"/>
      <c r="B1479" s="649"/>
      <c r="C1479" s="439" t="s">
        <v>1523</v>
      </c>
      <c r="D1479" s="439" t="s">
        <v>1529</v>
      </c>
      <c r="E1479" s="428" t="s">
        <v>1401</v>
      </c>
    </row>
    <row r="1480" spans="1:5" x14ac:dyDescent="0.3">
      <c r="A1480" s="646"/>
      <c r="B1480" s="649"/>
      <c r="C1480" s="439" t="s">
        <v>1524</v>
      </c>
      <c r="D1480" s="433"/>
      <c r="E1480" s="433"/>
    </row>
    <row r="1481" spans="1:5" ht="25.2" x14ac:dyDescent="0.3">
      <c r="A1481" s="646"/>
      <c r="B1481" s="649"/>
      <c r="C1481" s="428" t="s">
        <v>1525</v>
      </c>
      <c r="D1481" s="433"/>
      <c r="E1481" s="433"/>
    </row>
    <row r="1482" spans="1:5" ht="25.2" x14ac:dyDescent="0.3">
      <c r="A1482" s="646"/>
      <c r="B1482" s="649"/>
      <c r="C1482" s="428" t="s">
        <v>1526</v>
      </c>
      <c r="D1482" s="433"/>
      <c r="E1482" s="433"/>
    </row>
    <row r="1483" spans="1:5" ht="25.2" x14ac:dyDescent="0.3">
      <c r="A1483" s="646"/>
      <c r="B1483" s="649"/>
      <c r="C1483" s="428" t="s">
        <v>1527</v>
      </c>
      <c r="D1483" s="433"/>
      <c r="E1483" s="433"/>
    </row>
    <row r="1484" spans="1:5" x14ac:dyDescent="0.3">
      <c r="A1484" s="662"/>
      <c r="B1484" s="662"/>
      <c r="C1484" s="439" t="s">
        <v>1530</v>
      </c>
      <c r="D1484" s="662"/>
      <c r="E1484" s="662"/>
    </row>
    <row r="1485" spans="1:5" x14ac:dyDescent="0.3">
      <c r="A1485" s="662"/>
      <c r="B1485" s="662"/>
      <c r="C1485" s="428" t="s">
        <v>1531</v>
      </c>
      <c r="D1485" s="662"/>
      <c r="E1485" s="662"/>
    </row>
    <row r="1486" spans="1:5" x14ac:dyDescent="0.3">
      <c r="A1486" s="662"/>
      <c r="B1486" s="662"/>
      <c r="C1486" s="432" t="s">
        <v>1532</v>
      </c>
      <c r="D1486" s="662"/>
      <c r="E1486" s="662"/>
    </row>
    <row r="1487" spans="1:5" ht="15" thickBot="1" x14ac:dyDescent="0.35">
      <c r="A1487" s="663"/>
      <c r="B1487" s="663"/>
      <c r="C1487" s="438" t="s">
        <v>1533</v>
      </c>
      <c r="D1487" s="663"/>
      <c r="E1487" s="663"/>
    </row>
    <row r="1488" spans="1:5" ht="37.799999999999997" x14ac:dyDescent="0.3">
      <c r="A1488" s="654" t="s">
        <v>1534</v>
      </c>
      <c r="B1488" s="657" t="s">
        <v>347</v>
      </c>
      <c r="C1488" s="428" t="s">
        <v>1535</v>
      </c>
      <c r="D1488" s="443" t="s">
        <v>71</v>
      </c>
      <c r="E1488" s="428" t="s">
        <v>715</v>
      </c>
    </row>
    <row r="1489" spans="1:5" ht="25.8" thickBot="1" x14ac:dyDescent="0.35">
      <c r="A1489" s="656"/>
      <c r="B1489" s="659"/>
      <c r="C1489" s="444" t="s">
        <v>602</v>
      </c>
      <c r="D1489" s="444" t="s">
        <v>598</v>
      </c>
      <c r="E1489" s="446" t="s">
        <v>716</v>
      </c>
    </row>
    <row r="1490" spans="1:5" ht="25.2" x14ac:dyDescent="0.3">
      <c r="A1490" s="654" t="s">
        <v>1536</v>
      </c>
      <c r="B1490" s="657" t="s">
        <v>349</v>
      </c>
      <c r="C1490" s="428" t="s">
        <v>1537</v>
      </c>
      <c r="D1490" s="443" t="s">
        <v>71</v>
      </c>
      <c r="E1490" s="651" t="s">
        <v>599</v>
      </c>
    </row>
    <row r="1491" spans="1:5" ht="37.799999999999997" x14ac:dyDescent="0.3">
      <c r="A1491" s="655"/>
      <c r="B1491" s="658"/>
      <c r="C1491" s="428" t="s">
        <v>1538</v>
      </c>
      <c r="D1491" s="428" t="s">
        <v>598</v>
      </c>
      <c r="E1491" s="652"/>
    </row>
    <row r="1492" spans="1:5" x14ac:dyDescent="0.3">
      <c r="A1492" s="655"/>
      <c r="B1492" s="658"/>
      <c r="C1492" s="428" t="s">
        <v>1452</v>
      </c>
      <c r="D1492" s="433"/>
      <c r="E1492" s="652"/>
    </row>
    <row r="1493" spans="1:5" ht="15" thickBot="1" x14ac:dyDescent="0.35">
      <c r="A1493" s="656"/>
      <c r="B1493" s="659"/>
      <c r="C1493" s="444" t="s">
        <v>602</v>
      </c>
      <c r="D1493" s="434"/>
      <c r="E1493" s="653"/>
    </row>
    <row r="1494" spans="1:5" x14ac:dyDescent="0.3">
      <c r="A1494" s="654" t="s">
        <v>1539</v>
      </c>
      <c r="B1494" s="657" t="s">
        <v>75</v>
      </c>
      <c r="C1494" s="428" t="s">
        <v>603</v>
      </c>
      <c r="D1494" s="443" t="s">
        <v>71</v>
      </c>
      <c r="E1494" s="651" t="s">
        <v>599</v>
      </c>
    </row>
    <row r="1495" spans="1:5" ht="25.2" x14ac:dyDescent="0.3">
      <c r="A1495" s="655"/>
      <c r="B1495" s="658"/>
      <c r="C1495" s="439" t="s">
        <v>604</v>
      </c>
      <c r="D1495" s="428" t="s">
        <v>598</v>
      </c>
      <c r="E1495" s="652"/>
    </row>
    <row r="1496" spans="1:5" ht="15" thickBot="1" x14ac:dyDescent="0.35">
      <c r="A1496" s="656"/>
      <c r="B1496" s="659"/>
      <c r="C1496" s="444" t="s">
        <v>605</v>
      </c>
      <c r="D1496" s="434"/>
      <c r="E1496" s="653"/>
    </row>
    <row r="1497" spans="1:5" ht="37.799999999999997" x14ac:dyDescent="0.3">
      <c r="A1497" s="654" t="s">
        <v>1540</v>
      </c>
      <c r="B1497" s="657" t="s">
        <v>220</v>
      </c>
      <c r="C1497" s="428" t="s">
        <v>1215</v>
      </c>
      <c r="D1497" s="667"/>
      <c r="E1497" s="667"/>
    </row>
    <row r="1498" spans="1:5" ht="15" thickBot="1" x14ac:dyDescent="0.35">
      <c r="A1498" s="656"/>
      <c r="B1498" s="659"/>
      <c r="C1498" s="444" t="s">
        <v>1216</v>
      </c>
      <c r="D1498" s="663"/>
      <c r="E1498" s="663"/>
    </row>
    <row r="1499" spans="1:5" x14ac:dyDescent="0.3">
      <c r="A1499" s="654" t="s">
        <v>1541</v>
      </c>
      <c r="B1499" s="657" t="s">
        <v>255</v>
      </c>
      <c r="C1499" s="428" t="s">
        <v>1332</v>
      </c>
      <c r="D1499" s="667"/>
      <c r="E1499" s="667"/>
    </row>
    <row r="1500" spans="1:5" x14ac:dyDescent="0.3">
      <c r="A1500" s="655"/>
      <c r="B1500" s="658"/>
      <c r="C1500" s="428" t="s">
        <v>1333</v>
      </c>
      <c r="D1500" s="662"/>
      <c r="E1500" s="662"/>
    </row>
    <row r="1501" spans="1:5" ht="15" thickBot="1" x14ac:dyDescent="0.35">
      <c r="A1501" s="656"/>
      <c r="B1501" s="659"/>
      <c r="C1501" s="446" t="s">
        <v>1334</v>
      </c>
      <c r="D1501" s="663"/>
      <c r="E1501" s="663"/>
    </row>
    <row r="1502" spans="1:5" x14ac:dyDescent="0.3">
      <c r="A1502" s="234"/>
    </row>
  </sheetData>
  <sheetProtection algorithmName="SHA-512" hashValue="WJMW0kVQCKQAFOskLvbOdxwGmEi+MhNvQDlp2U8XwZcGWDID0OOTnRw+HJ/JQTXimV3UfBZlRQBmR1WYhcg5SQ==" saltValue="3Kt+5qM/Jw+AiU2GlQzgXQ==" spinCount="100000" sheet="1" objects="1" scenarios="1"/>
  <mergeCells count="955">
    <mergeCell ref="A1499:A1501"/>
    <mergeCell ref="B1499:B1501"/>
    <mergeCell ref="D1499:D1501"/>
    <mergeCell ref="E1499:E1501"/>
    <mergeCell ref="A1488:A1489"/>
    <mergeCell ref="B1488:B1489"/>
    <mergeCell ref="A1490:A1493"/>
    <mergeCell ref="B1490:B1493"/>
    <mergeCell ref="E1490:E1493"/>
    <mergeCell ref="A1494:A1496"/>
    <mergeCell ref="B1494:B1496"/>
    <mergeCell ref="E1494:E1496"/>
    <mergeCell ref="A1497:A1498"/>
    <mergeCell ref="B1497:B1498"/>
    <mergeCell ref="D1497:D1498"/>
    <mergeCell ref="E1497:E1498"/>
    <mergeCell ref="A1475:A1477"/>
    <mergeCell ref="B1475:B1477"/>
    <mergeCell ref="D1475:D1477"/>
    <mergeCell ref="E1475:E1477"/>
    <mergeCell ref="A1478:A1483"/>
    <mergeCell ref="B1478:B1483"/>
    <mergeCell ref="A1484:A1487"/>
    <mergeCell ref="B1484:B1487"/>
    <mergeCell ref="D1484:D1487"/>
    <mergeCell ref="E1484:E1487"/>
    <mergeCell ref="A1466:A1469"/>
    <mergeCell ref="B1466:B1469"/>
    <mergeCell ref="E1466:E1469"/>
    <mergeCell ref="A1470:A1472"/>
    <mergeCell ref="B1470:B1472"/>
    <mergeCell ref="E1470:E1472"/>
    <mergeCell ref="A1473:A1474"/>
    <mergeCell ref="B1473:B1474"/>
    <mergeCell ref="D1473:D1474"/>
    <mergeCell ref="E1473:E1474"/>
    <mergeCell ref="A1456:A1458"/>
    <mergeCell ref="B1456:B1458"/>
    <mergeCell ref="D1456:D1458"/>
    <mergeCell ref="E1456:E1458"/>
    <mergeCell ref="A1459:A1463"/>
    <mergeCell ref="B1459:B1463"/>
    <mergeCell ref="A1464:A1465"/>
    <mergeCell ref="B1464:B1465"/>
    <mergeCell ref="E1464:E1465"/>
    <mergeCell ref="A1447:A1450"/>
    <mergeCell ref="B1447:B1450"/>
    <mergeCell ref="E1447:E1450"/>
    <mergeCell ref="A1451:A1453"/>
    <mergeCell ref="B1451:B1453"/>
    <mergeCell ref="E1451:E1453"/>
    <mergeCell ref="A1454:A1455"/>
    <mergeCell ref="B1454:B1455"/>
    <mergeCell ref="D1454:D1455"/>
    <mergeCell ref="E1454:E1455"/>
    <mergeCell ref="A1438:A1440"/>
    <mergeCell ref="B1438:B1440"/>
    <mergeCell ref="D1438:D1440"/>
    <mergeCell ref="E1438:E1440"/>
    <mergeCell ref="A1441:A1444"/>
    <mergeCell ref="B1441:B1444"/>
    <mergeCell ref="E1441:E1444"/>
    <mergeCell ref="A1445:A1446"/>
    <mergeCell ref="B1445:B1446"/>
    <mergeCell ref="E1445:E1446"/>
    <mergeCell ref="A1429:A1432"/>
    <mergeCell ref="B1429:B1432"/>
    <mergeCell ref="E1429:E1432"/>
    <mergeCell ref="A1433:A1435"/>
    <mergeCell ref="B1433:B1435"/>
    <mergeCell ref="E1433:E1435"/>
    <mergeCell ref="A1436:A1437"/>
    <mergeCell ref="B1436:B1437"/>
    <mergeCell ref="D1436:D1437"/>
    <mergeCell ref="E1436:E1437"/>
    <mergeCell ref="A1419:A1421"/>
    <mergeCell ref="B1419:B1421"/>
    <mergeCell ref="D1419:D1421"/>
    <mergeCell ref="E1419:E1421"/>
    <mergeCell ref="A1422:A1426"/>
    <mergeCell ref="B1422:B1426"/>
    <mergeCell ref="E1422:E1426"/>
    <mergeCell ref="A1427:A1428"/>
    <mergeCell ref="B1427:B1428"/>
    <mergeCell ref="A1410:A1413"/>
    <mergeCell ref="B1410:B1413"/>
    <mergeCell ref="E1410:E1413"/>
    <mergeCell ref="A1414:A1416"/>
    <mergeCell ref="B1414:B1416"/>
    <mergeCell ref="E1414:E1416"/>
    <mergeCell ref="A1417:A1418"/>
    <mergeCell ref="B1417:B1418"/>
    <mergeCell ref="D1417:D1418"/>
    <mergeCell ref="E1417:E1418"/>
    <mergeCell ref="A1398:A1400"/>
    <mergeCell ref="B1398:B1400"/>
    <mergeCell ref="D1398:D1400"/>
    <mergeCell ref="E1398:E1400"/>
    <mergeCell ref="A1401:A1406"/>
    <mergeCell ref="B1401:B1406"/>
    <mergeCell ref="E1401:E1406"/>
    <mergeCell ref="A1408:A1409"/>
    <mergeCell ref="B1408:B1409"/>
    <mergeCell ref="E1408:E1409"/>
    <mergeCell ref="A1387:A1388"/>
    <mergeCell ref="B1387:B1388"/>
    <mergeCell ref="A1389:A1392"/>
    <mergeCell ref="B1389:B1392"/>
    <mergeCell ref="E1389:E1392"/>
    <mergeCell ref="A1393:A1395"/>
    <mergeCell ref="B1393:B1395"/>
    <mergeCell ref="A1396:A1397"/>
    <mergeCell ref="B1396:B1397"/>
    <mergeCell ref="D1396:D1397"/>
    <mergeCell ref="E1396:E1397"/>
    <mergeCell ref="A1379:A1380"/>
    <mergeCell ref="B1379:B1380"/>
    <mergeCell ref="D1379:D1380"/>
    <mergeCell ref="E1379:E1380"/>
    <mergeCell ref="A1381:A1383"/>
    <mergeCell ref="B1381:B1383"/>
    <mergeCell ref="D1381:D1383"/>
    <mergeCell ref="E1381:E1383"/>
    <mergeCell ref="A1384:A1386"/>
    <mergeCell ref="B1384:B1386"/>
    <mergeCell ref="E1384:E1386"/>
    <mergeCell ref="A1369:A1370"/>
    <mergeCell ref="B1369:B1370"/>
    <mergeCell ref="E1369:E1370"/>
    <mergeCell ref="A1371:A1372"/>
    <mergeCell ref="A1373:A1375"/>
    <mergeCell ref="B1373:B1375"/>
    <mergeCell ref="D1373:D1375"/>
    <mergeCell ref="E1373:E1375"/>
    <mergeCell ref="A1376:A1378"/>
    <mergeCell ref="B1376:B1378"/>
    <mergeCell ref="E1376:E1378"/>
    <mergeCell ref="A1359:A1360"/>
    <mergeCell ref="B1359:B1360"/>
    <mergeCell ref="D1359:D1360"/>
    <mergeCell ref="E1359:E1360"/>
    <mergeCell ref="A1361:A1363"/>
    <mergeCell ref="B1361:B1363"/>
    <mergeCell ref="D1361:D1363"/>
    <mergeCell ref="E1361:E1363"/>
    <mergeCell ref="A1364:A1368"/>
    <mergeCell ref="B1364:B1368"/>
    <mergeCell ref="A1349:A1351"/>
    <mergeCell ref="B1349:B1351"/>
    <mergeCell ref="A1352:A1353"/>
    <mergeCell ref="B1352:B1353"/>
    <mergeCell ref="E1352:E1353"/>
    <mergeCell ref="A1354:A1355"/>
    <mergeCell ref="B1354:B1355"/>
    <mergeCell ref="E1354:E1355"/>
    <mergeCell ref="A1356:A1357"/>
    <mergeCell ref="B1356:B1357"/>
    <mergeCell ref="A1340:A1342"/>
    <mergeCell ref="B1340:B1342"/>
    <mergeCell ref="D1340:D1342"/>
    <mergeCell ref="E1340:E1342"/>
    <mergeCell ref="A1343:A1345"/>
    <mergeCell ref="B1343:B1345"/>
    <mergeCell ref="A1346:A1348"/>
    <mergeCell ref="B1346:B1348"/>
    <mergeCell ref="D1346:D1348"/>
    <mergeCell ref="E1346:E1348"/>
    <mergeCell ref="A1331:A1334"/>
    <mergeCell ref="B1331:B1334"/>
    <mergeCell ref="E1331:E1334"/>
    <mergeCell ref="A1335:A1337"/>
    <mergeCell ref="B1335:B1337"/>
    <mergeCell ref="E1335:E1337"/>
    <mergeCell ref="A1338:A1339"/>
    <mergeCell ref="B1338:B1339"/>
    <mergeCell ref="D1338:D1339"/>
    <mergeCell ref="E1338:E1339"/>
    <mergeCell ref="A1320:A1322"/>
    <mergeCell ref="B1320:B1322"/>
    <mergeCell ref="D1320:D1322"/>
    <mergeCell ref="E1320:E1322"/>
    <mergeCell ref="A1323:A1325"/>
    <mergeCell ref="A1326:A1327"/>
    <mergeCell ref="B1326:B1327"/>
    <mergeCell ref="E1326:E1327"/>
    <mergeCell ref="A1328:A1330"/>
    <mergeCell ref="B1328:B1330"/>
    <mergeCell ref="E1328:E1330"/>
    <mergeCell ref="A1311:A1312"/>
    <mergeCell ref="B1311:B1312"/>
    <mergeCell ref="E1311:E1312"/>
    <mergeCell ref="A1313:A1314"/>
    <mergeCell ref="B1313:B1314"/>
    <mergeCell ref="E1313:E1314"/>
    <mergeCell ref="A1315:A1317"/>
    <mergeCell ref="B1315:B1317"/>
    <mergeCell ref="A1318:A1319"/>
    <mergeCell ref="B1318:B1319"/>
    <mergeCell ref="D1318:D1319"/>
    <mergeCell ref="E1318:E1319"/>
    <mergeCell ref="A1303:A1304"/>
    <mergeCell ref="B1303:B1304"/>
    <mergeCell ref="D1303:D1304"/>
    <mergeCell ref="E1303:E1304"/>
    <mergeCell ref="A1305:A1307"/>
    <mergeCell ref="B1305:B1307"/>
    <mergeCell ref="D1305:D1307"/>
    <mergeCell ref="E1305:E1307"/>
    <mergeCell ref="A1308:A1310"/>
    <mergeCell ref="B1308:B1310"/>
    <mergeCell ref="A1295:A1296"/>
    <mergeCell ref="B1295:B1296"/>
    <mergeCell ref="C1295:C1296"/>
    <mergeCell ref="A1297:A1299"/>
    <mergeCell ref="B1297:B1299"/>
    <mergeCell ref="E1297:E1299"/>
    <mergeCell ref="A1300:A1302"/>
    <mergeCell ref="B1300:B1302"/>
    <mergeCell ref="E1300:E1302"/>
    <mergeCell ref="A1283:A1284"/>
    <mergeCell ref="B1283:B1284"/>
    <mergeCell ref="E1283:E1284"/>
    <mergeCell ref="A1285:A1286"/>
    <mergeCell ref="B1285:B1286"/>
    <mergeCell ref="D1285:D1286"/>
    <mergeCell ref="E1285:E1286"/>
    <mergeCell ref="A1287:A1289"/>
    <mergeCell ref="B1287:B1289"/>
    <mergeCell ref="D1287:D1289"/>
    <mergeCell ref="E1287:E1289"/>
    <mergeCell ref="A1276:A1278"/>
    <mergeCell ref="B1276:B1278"/>
    <mergeCell ref="D1276:D1278"/>
    <mergeCell ref="E1276:E1278"/>
    <mergeCell ref="A1279:A1280"/>
    <mergeCell ref="B1279:B1280"/>
    <mergeCell ref="C1279:C1280"/>
    <mergeCell ref="E1279:E1280"/>
    <mergeCell ref="A1281:A1282"/>
    <mergeCell ref="B1281:B1282"/>
    <mergeCell ref="E1281:E1282"/>
    <mergeCell ref="A1268:A1270"/>
    <mergeCell ref="B1268:B1270"/>
    <mergeCell ref="A1271:A1272"/>
    <mergeCell ref="B1271:B1272"/>
    <mergeCell ref="D1271:D1272"/>
    <mergeCell ref="E1271:E1272"/>
    <mergeCell ref="A1273:A1275"/>
    <mergeCell ref="B1273:B1275"/>
    <mergeCell ref="D1273:D1275"/>
    <mergeCell ref="E1273:E1275"/>
    <mergeCell ref="A1257:A1259"/>
    <mergeCell ref="B1257:B1259"/>
    <mergeCell ref="D1257:D1259"/>
    <mergeCell ref="E1257:E1259"/>
    <mergeCell ref="A1260:A1263"/>
    <mergeCell ref="B1260:B1263"/>
    <mergeCell ref="A1265:A1267"/>
    <mergeCell ref="B1265:B1267"/>
    <mergeCell ref="E1265:E1267"/>
    <mergeCell ref="A1245:A1247"/>
    <mergeCell ref="B1245:B1247"/>
    <mergeCell ref="A1248:A1251"/>
    <mergeCell ref="B1248:B1251"/>
    <mergeCell ref="E1248:E1251"/>
    <mergeCell ref="A1252:A1254"/>
    <mergeCell ref="B1252:B1254"/>
    <mergeCell ref="E1252:E1254"/>
    <mergeCell ref="A1255:A1256"/>
    <mergeCell ref="B1255:B1256"/>
    <mergeCell ref="D1255:D1256"/>
    <mergeCell ref="E1255:E1256"/>
    <mergeCell ref="A1237:A1238"/>
    <mergeCell ref="B1237:B1238"/>
    <mergeCell ref="D1237:D1238"/>
    <mergeCell ref="E1237:E1238"/>
    <mergeCell ref="A1239:A1241"/>
    <mergeCell ref="B1239:B1241"/>
    <mergeCell ref="D1239:D1241"/>
    <mergeCell ref="E1239:E1241"/>
    <mergeCell ref="A1242:A1244"/>
    <mergeCell ref="B1242:B1244"/>
    <mergeCell ref="A1222:A1227"/>
    <mergeCell ref="B1222:B1227"/>
    <mergeCell ref="A1228:A1229"/>
    <mergeCell ref="B1228:B1229"/>
    <mergeCell ref="E1228:E1229"/>
    <mergeCell ref="A1230:A1233"/>
    <mergeCell ref="B1230:B1233"/>
    <mergeCell ref="E1230:E1233"/>
    <mergeCell ref="A1234:A1236"/>
    <mergeCell ref="B1234:B1236"/>
    <mergeCell ref="E1234:E1236"/>
    <mergeCell ref="A1214:A1216"/>
    <mergeCell ref="B1214:B1216"/>
    <mergeCell ref="E1214:E1216"/>
    <mergeCell ref="A1217:A1218"/>
    <mergeCell ref="B1217:B1218"/>
    <mergeCell ref="D1217:D1218"/>
    <mergeCell ref="E1217:E1218"/>
    <mergeCell ref="A1219:A1221"/>
    <mergeCell ref="B1219:B1221"/>
    <mergeCell ref="D1219:D1221"/>
    <mergeCell ref="E1219:E1221"/>
    <mergeCell ref="A1200:A1202"/>
    <mergeCell ref="B1200:B1202"/>
    <mergeCell ref="D1200:D1202"/>
    <mergeCell ref="E1200:E1202"/>
    <mergeCell ref="A1203:A1207"/>
    <mergeCell ref="B1203:B1207"/>
    <mergeCell ref="A1208:A1209"/>
    <mergeCell ref="B1208:B1209"/>
    <mergeCell ref="A1210:A1213"/>
    <mergeCell ref="B1210:B1213"/>
    <mergeCell ref="E1210:E1213"/>
    <mergeCell ref="A1191:A1194"/>
    <mergeCell ref="B1191:B1194"/>
    <mergeCell ref="E1191:E1194"/>
    <mergeCell ref="A1195:A1197"/>
    <mergeCell ref="B1195:B1197"/>
    <mergeCell ref="E1195:E1197"/>
    <mergeCell ref="A1198:A1199"/>
    <mergeCell ref="B1198:B1199"/>
    <mergeCell ref="D1198:D1199"/>
    <mergeCell ref="E1198:E1199"/>
    <mergeCell ref="A1182:A1186"/>
    <mergeCell ref="B1182:B1186"/>
    <mergeCell ref="A1187:A1188"/>
    <mergeCell ref="B1187:B1188"/>
    <mergeCell ref="D1187:D1188"/>
    <mergeCell ref="E1187:E1188"/>
    <mergeCell ref="A1189:A1190"/>
    <mergeCell ref="B1189:B1190"/>
    <mergeCell ref="E1189:E1190"/>
    <mergeCell ref="A1174:A1176"/>
    <mergeCell ref="B1174:B1176"/>
    <mergeCell ref="E1174:E1176"/>
    <mergeCell ref="A1177:A1178"/>
    <mergeCell ref="B1177:B1178"/>
    <mergeCell ref="D1177:D1178"/>
    <mergeCell ref="E1177:E1178"/>
    <mergeCell ref="A1179:A1181"/>
    <mergeCell ref="B1179:B1181"/>
    <mergeCell ref="D1179:D1181"/>
    <mergeCell ref="E1179:E1181"/>
    <mergeCell ref="A1160:A1165"/>
    <mergeCell ref="B1160:B1165"/>
    <mergeCell ref="A1166:A1167"/>
    <mergeCell ref="B1166:B1167"/>
    <mergeCell ref="E1166:E1167"/>
    <mergeCell ref="A1168:A1169"/>
    <mergeCell ref="B1168:B1169"/>
    <mergeCell ref="A1170:A1173"/>
    <mergeCell ref="B1170:B1173"/>
    <mergeCell ref="E1170:E1173"/>
    <mergeCell ref="A1153:A1154"/>
    <mergeCell ref="B1153:B1154"/>
    <mergeCell ref="A1155:A1157"/>
    <mergeCell ref="B1155:B1157"/>
    <mergeCell ref="E1155:E1157"/>
    <mergeCell ref="A1158:A1159"/>
    <mergeCell ref="B1158:B1159"/>
    <mergeCell ref="D1158:D1159"/>
    <mergeCell ref="E1158:E1159"/>
    <mergeCell ref="A1144:A1146"/>
    <mergeCell ref="B1144:B1146"/>
    <mergeCell ref="E1144:E1146"/>
    <mergeCell ref="A1147:A1148"/>
    <mergeCell ref="B1147:B1148"/>
    <mergeCell ref="D1147:D1148"/>
    <mergeCell ref="E1147:E1148"/>
    <mergeCell ref="A1149:A1152"/>
    <mergeCell ref="B1149:B1152"/>
    <mergeCell ref="E1149:E1152"/>
    <mergeCell ref="A1135:A1136"/>
    <mergeCell ref="B1135:B1136"/>
    <mergeCell ref="D1135:D1136"/>
    <mergeCell ref="E1135:E1136"/>
    <mergeCell ref="A1137:A1141"/>
    <mergeCell ref="B1137:B1141"/>
    <mergeCell ref="A1142:A1143"/>
    <mergeCell ref="B1142:B1143"/>
    <mergeCell ref="E1142:E1143"/>
    <mergeCell ref="A1117:A1122"/>
    <mergeCell ref="A1123:A1127"/>
    <mergeCell ref="B1123:B1127"/>
    <mergeCell ref="A1128:A1131"/>
    <mergeCell ref="B1128:B1131"/>
    <mergeCell ref="E1128:E1131"/>
    <mergeCell ref="A1132:A1134"/>
    <mergeCell ref="B1132:B1134"/>
    <mergeCell ref="E1132:E1134"/>
    <mergeCell ref="A1110:A1111"/>
    <mergeCell ref="B1110:B1111"/>
    <mergeCell ref="C1110:C1111"/>
    <mergeCell ref="E1110:E1111"/>
    <mergeCell ref="A1112:A1114"/>
    <mergeCell ref="B1112:B1114"/>
    <mergeCell ref="A1115:A1116"/>
    <mergeCell ref="B1115:B1116"/>
    <mergeCell ref="D1115:D1116"/>
    <mergeCell ref="E1115:E1116"/>
    <mergeCell ref="A1103:A1104"/>
    <mergeCell ref="B1103:B1104"/>
    <mergeCell ref="D1103:D1104"/>
    <mergeCell ref="E1103:E1104"/>
    <mergeCell ref="A1105:A1107"/>
    <mergeCell ref="B1105:B1107"/>
    <mergeCell ref="A1108:A1109"/>
    <mergeCell ref="B1108:B1109"/>
    <mergeCell ref="E1108:E1109"/>
    <mergeCell ref="A1097:A1098"/>
    <mergeCell ref="B1097:B1098"/>
    <mergeCell ref="E1097:E1098"/>
    <mergeCell ref="A1099:A1100"/>
    <mergeCell ref="B1099:B1100"/>
    <mergeCell ref="C1099:C1100"/>
    <mergeCell ref="E1099:E1100"/>
    <mergeCell ref="A1101:A1102"/>
    <mergeCell ref="B1101:B1102"/>
    <mergeCell ref="A1087:A1089"/>
    <mergeCell ref="B1087:B1089"/>
    <mergeCell ref="E1087:E1089"/>
    <mergeCell ref="A1090:A1091"/>
    <mergeCell ref="B1090:B1091"/>
    <mergeCell ref="D1090:D1091"/>
    <mergeCell ref="E1090:E1091"/>
    <mergeCell ref="A1092:A1096"/>
    <mergeCell ref="B1092:B1096"/>
    <mergeCell ref="A1074:A1082"/>
    <mergeCell ref="B1074:B1082"/>
    <mergeCell ref="D1074:D1082"/>
    <mergeCell ref="E1074:E1082"/>
    <mergeCell ref="A1083:A1084"/>
    <mergeCell ref="B1083:B1084"/>
    <mergeCell ref="E1083:E1084"/>
    <mergeCell ref="A1085:A1086"/>
    <mergeCell ref="B1085:B1086"/>
    <mergeCell ref="C1085:C1086"/>
    <mergeCell ref="E1085:E1086"/>
    <mergeCell ref="E1065:E1067"/>
    <mergeCell ref="A1068:A1069"/>
    <mergeCell ref="B1068:B1069"/>
    <mergeCell ref="D1068:D1069"/>
    <mergeCell ref="E1068:E1069"/>
    <mergeCell ref="A1070:A1073"/>
    <mergeCell ref="B1070:B1073"/>
    <mergeCell ref="C1070:C1073"/>
    <mergeCell ref="A1065:A1067"/>
    <mergeCell ref="B1041:B1046"/>
    <mergeCell ref="D1041:D1046"/>
    <mergeCell ref="A1047:A1050"/>
    <mergeCell ref="B1047:B1050"/>
    <mergeCell ref="A1051:A1058"/>
    <mergeCell ref="B1051:B1058"/>
    <mergeCell ref="A1059:A1060"/>
    <mergeCell ref="B1059:B1060"/>
    <mergeCell ref="B1065:B1067"/>
    <mergeCell ref="A902:A920"/>
    <mergeCell ref="B902:B920"/>
    <mergeCell ref="C902:C920"/>
    <mergeCell ref="E902:E920"/>
    <mergeCell ref="A921:A922"/>
    <mergeCell ref="B921:B922"/>
    <mergeCell ref="C921:C922"/>
    <mergeCell ref="E921:E922"/>
    <mergeCell ref="A923:A934"/>
    <mergeCell ref="E923:E934"/>
    <mergeCell ref="A891:A897"/>
    <mergeCell ref="B891:B897"/>
    <mergeCell ref="A898:A899"/>
    <mergeCell ref="B898:B899"/>
    <mergeCell ref="C898:C899"/>
    <mergeCell ref="D898:D899"/>
    <mergeCell ref="E898:E899"/>
    <mergeCell ref="A900:A901"/>
    <mergeCell ref="B900:B901"/>
    <mergeCell ref="C900:C901"/>
    <mergeCell ref="E900:E901"/>
    <mergeCell ref="A834:A835"/>
    <mergeCell ref="E867:E868"/>
    <mergeCell ref="A869:A871"/>
    <mergeCell ref="B869:B871"/>
    <mergeCell ref="E869:E871"/>
    <mergeCell ref="A872:A886"/>
    <mergeCell ref="B872:B886"/>
    <mergeCell ref="A887:A888"/>
    <mergeCell ref="B887:B888"/>
    <mergeCell ref="C887:C888"/>
    <mergeCell ref="E887:E888"/>
    <mergeCell ref="A867:A868"/>
    <mergeCell ref="B867:B868"/>
    <mergeCell ref="D861:D862"/>
    <mergeCell ref="E861:E862"/>
    <mergeCell ref="A863:A864"/>
    <mergeCell ref="B863:B864"/>
    <mergeCell ref="E863:E864"/>
    <mergeCell ref="A865:A866"/>
    <mergeCell ref="B865:B866"/>
    <mergeCell ref="E865:E866"/>
    <mergeCell ref="A836:A838"/>
    <mergeCell ref="B836:B838"/>
    <mergeCell ref="E836:E838"/>
    <mergeCell ref="A823:A829"/>
    <mergeCell ref="B823:B829"/>
    <mergeCell ref="A830:A831"/>
    <mergeCell ref="B830:B831"/>
    <mergeCell ref="E830:E831"/>
    <mergeCell ref="A832:A833"/>
    <mergeCell ref="B832:B833"/>
    <mergeCell ref="E832:E833"/>
    <mergeCell ref="A805:A806"/>
    <mergeCell ref="B805:B806"/>
    <mergeCell ref="E805:E806"/>
    <mergeCell ref="A807:A808"/>
    <mergeCell ref="B807:B808"/>
    <mergeCell ref="E807:E808"/>
    <mergeCell ref="A809:A822"/>
    <mergeCell ref="B809:B822"/>
    <mergeCell ref="E809:E822"/>
    <mergeCell ref="A774:E774"/>
    <mergeCell ref="A775:E775"/>
    <mergeCell ref="A776:E776"/>
    <mergeCell ref="A777:E777"/>
    <mergeCell ref="A778:A802"/>
    <mergeCell ref="B778:B802"/>
    <mergeCell ref="A803:A804"/>
    <mergeCell ref="B803:B804"/>
    <mergeCell ref="E803:E804"/>
    <mergeCell ref="A764:A766"/>
    <mergeCell ref="B764:B766"/>
    <mergeCell ref="E764:E766"/>
    <mergeCell ref="A767:A769"/>
    <mergeCell ref="B767:B769"/>
    <mergeCell ref="E767:E769"/>
    <mergeCell ref="A770:A772"/>
    <mergeCell ref="C770:C772"/>
    <mergeCell ref="A773:E773"/>
    <mergeCell ref="A661:A663"/>
    <mergeCell ref="B661:B663"/>
    <mergeCell ref="E661:E663"/>
    <mergeCell ref="A664:A665"/>
    <mergeCell ref="B664:B665"/>
    <mergeCell ref="E664:E665"/>
    <mergeCell ref="A672:A674"/>
    <mergeCell ref="E672:E674"/>
    <mergeCell ref="A675:A682"/>
    <mergeCell ref="B675:B682"/>
    <mergeCell ref="A651:A653"/>
    <mergeCell ref="B651:B653"/>
    <mergeCell ref="E651:E653"/>
    <mergeCell ref="A654:A656"/>
    <mergeCell ref="C654:C656"/>
    <mergeCell ref="E654:E656"/>
    <mergeCell ref="A657:A660"/>
    <mergeCell ref="B657:B660"/>
    <mergeCell ref="D657:D660"/>
    <mergeCell ref="E657:E660"/>
    <mergeCell ref="A632:A640"/>
    <mergeCell ref="B632:B640"/>
    <mergeCell ref="E632:E640"/>
    <mergeCell ref="A641:A648"/>
    <mergeCell ref="B641:B648"/>
    <mergeCell ref="E641:E648"/>
    <mergeCell ref="A649:A650"/>
    <mergeCell ref="B649:B650"/>
    <mergeCell ref="E649:E650"/>
    <mergeCell ref="A623:A627"/>
    <mergeCell ref="B623:B627"/>
    <mergeCell ref="E623:E627"/>
    <mergeCell ref="A628:A629"/>
    <mergeCell ref="B628:B629"/>
    <mergeCell ref="E628:E629"/>
    <mergeCell ref="A630:A631"/>
    <mergeCell ref="B630:B631"/>
    <mergeCell ref="E630:E631"/>
    <mergeCell ref="A606:A613"/>
    <mergeCell ref="B606:B613"/>
    <mergeCell ref="A614:A615"/>
    <mergeCell ref="B614:B615"/>
    <mergeCell ref="E614:E615"/>
    <mergeCell ref="A616:A618"/>
    <mergeCell ref="B616:B618"/>
    <mergeCell ref="E616:E618"/>
    <mergeCell ref="A619:A622"/>
    <mergeCell ref="B619:B622"/>
    <mergeCell ref="D619:D622"/>
    <mergeCell ref="E619:E622"/>
    <mergeCell ref="A543:A544"/>
    <mergeCell ref="B543:B544"/>
    <mergeCell ref="A545:A572"/>
    <mergeCell ref="B545:B572"/>
    <mergeCell ref="A573:A574"/>
    <mergeCell ref="B573:B574"/>
    <mergeCell ref="E573:E574"/>
    <mergeCell ref="A575:A605"/>
    <mergeCell ref="B575:B605"/>
    <mergeCell ref="A515:A516"/>
    <mergeCell ref="B515:B516"/>
    <mergeCell ref="D515:D516"/>
    <mergeCell ref="E515:E516"/>
    <mergeCell ref="A541:A542"/>
    <mergeCell ref="B541:B542"/>
    <mergeCell ref="C541:C542"/>
    <mergeCell ref="E541:E542"/>
    <mergeCell ref="A529:A530"/>
    <mergeCell ref="B529:B530"/>
    <mergeCell ref="A531:A533"/>
    <mergeCell ref="B531:B533"/>
    <mergeCell ref="E531:E533"/>
    <mergeCell ref="A534:A538"/>
    <mergeCell ref="B534:B538"/>
    <mergeCell ref="E534:E538"/>
    <mergeCell ref="A539:A540"/>
    <mergeCell ref="B539:B540"/>
    <mergeCell ref="E539:E540"/>
    <mergeCell ref="E501:E502"/>
    <mergeCell ref="A503:A504"/>
    <mergeCell ref="B503:B504"/>
    <mergeCell ref="E503:E504"/>
    <mergeCell ref="A505:A507"/>
    <mergeCell ref="B505:B507"/>
    <mergeCell ref="E505:E507"/>
    <mergeCell ref="A508:A514"/>
    <mergeCell ref="B508:B514"/>
    <mergeCell ref="E403:E405"/>
    <mergeCell ref="A490:A491"/>
    <mergeCell ref="B490:B491"/>
    <mergeCell ref="E490:E491"/>
    <mergeCell ref="A492:A493"/>
    <mergeCell ref="B492:B493"/>
    <mergeCell ref="C492:C493"/>
    <mergeCell ref="E492:E493"/>
    <mergeCell ref="A494:A496"/>
    <mergeCell ref="B494:B496"/>
    <mergeCell ref="E494:E496"/>
    <mergeCell ref="A446:A447"/>
    <mergeCell ref="E446:E447"/>
    <mergeCell ref="A448:A450"/>
    <mergeCell ref="B448:B450"/>
    <mergeCell ref="E448:E450"/>
    <mergeCell ref="A451:A458"/>
    <mergeCell ref="E451:E458"/>
    <mergeCell ref="A459:A465"/>
    <mergeCell ref="B459:B465"/>
    <mergeCell ref="D459:D465"/>
    <mergeCell ref="E459:E465"/>
    <mergeCell ref="A466:A474"/>
    <mergeCell ref="B466:B474"/>
    <mergeCell ref="A229:A230"/>
    <mergeCell ref="B229:B230"/>
    <mergeCell ref="A231:A232"/>
    <mergeCell ref="B231:B232"/>
    <mergeCell ref="E231:E232"/>
    <mergeCell ref="A233:A235"/>
    <mergeCell ref="B233:B235"/>
    <mergeCell ref="E233:E235"/>
    <mergeCell ref="A236:A269"/>
    <mergeCell ref="A220:A222"/>
    <mergeCell ref="B220:B222"/>
    <mergeCell ref="E220:E222"/>
    <mergeCell ref="A223:A225"/>
    <mergeCell ref="B223:B225"/>
    <mergeCell ref="C223:C225"/>
    <mergeCell ref="A226:A228"/>
    <mergeCell ref="B226:B228"/>
    <mergeCell ref="E226:E228"/>
    <mergeCell ref="A98:A101"/>
    <mergeCell ref="B98:B101"/>
    <mergeCell ref="E98:E101"/>
    <mergeCell ref="A163:A164"/>
    <mergeCell ref="B163:B164"/>
    <mergeCell ref="C163:C164"/>
    <mergeCell ref="E163:E164"/>
    <mergeCell ref="A165:A167"/>
    <mergeCell ref="B165:B167"/>
    <mergeCell ref="E165:E167"/>
    <mergeCell ref="A106:A107"/>
    <mergeCell ref="B106:B107"/>
    <mergeCell ref="E106:E107"/>
    <mergeCell ref="A108:A116"/>
    <mergeCell ref="B108:B116"/>
    <mergeCell ref="A121:A124"/>
    <mergeCell ref="B121:B124"/>
    <mergeCell ref="A125:A131"/>
    <mergeCell ref="B125:B131"/>
    <mergeCell ref="E125:E131"/>
    <mergeCell ref="A117:A118"/>
    <mergeCell ref="B117:B118"/>
    <mergeCell ref="E117:E118"/>
    <mergeCell ref="A119:A120"/>
    <mergeCell ref="B47:B48"/>
    <mergeCell ref="B49:B50"/>
    <mergeCell ref="B51:B55"/>
    <mergeCell ref="A60:A71"/>
    <mergeCell ref="A72:A76"/>
    <mergeCell ref="B72:B76"/>
    <mergeCell ref="E72:E76"/>
    <mergeCell ref="A77:A78"/>
    <mergeCell ref="B77:B78"/>
    <mergeCell ref="C77:C78"/>
    <mergeCell ref="E77:E78"/>
    <mergeCell ref="A79:A81"/>
    <mergeCell ref="B79:B81"/>
    <mergeCell ref="E79:E81"/>
    <mergeCell ref="A102:A103"/>
    <mergeCell ref="B102:B103"/>
    <mergeCell ref="E102:E103"/>
    <mergeCell ref="A104:A105"/>
    <mergeCell ref="B104:B105"/>
    <mergeCell ref="E104:E105"/>
    <mergeCell ref="A82:A84"/>
    <mergeCell ref="B82:B84"/>
    <mergeCell ref="E82:E84"/>
    <mergeCell ref="A85:A90"/>
    <mergeCell ref="B85:B90"/>
    <mergeCell ref="E85:E90"/>
    <mergeCell ref="A91:A92"/>
    <mergeCell ref="B91:B92"/>
    <mergeCell ref="E91:E92"/>
    <mergeCell ref="A93:A94"/>
    <mergeCell ref="B93:B94"/>
    <mergeCell ref="E93:E94"/>
    <mergeCell ref="A95:A97"/>
    <mergeCell ref="B95:B97"/>
    <mergeCell ref="E95:E97"/>
    <mergeCell ref="B119:B120"/>
    <mergeCell ref="E119:E120"/>
    <mergeCell ref="A132:A133"/>
    <mergeCell ref="B132:B133"/>
    <mergeCell ref="E132:E133"/>
    <mergeCell ref="A134:A162"/>
    <mergeCell ref="B134:B162"/>
    <mergeCell ref="E134:E162"/>
    <mergeCell ref="A211:A217"/>
    <mergeCell ref="B211:B217"/>
    <mergeCell ref="A218:A219"/>
    <mergeCell ref="B218:B219"/>
    <mergeCell ref="A168:A184"/>
    <mergeCell ref="B168:B184"/>
    <mergeCell ref="E168:E184"/>
    <mergeCell ref="A185:A186"/>
    <mergeCell ref="B185:B186"/>
    <mergeCell ref="E185:E186"/>
    <mergeCell ref="A187:A188"/>
    <mergeCell ref="B187:B188"/>
    <mergeCell ref="E187:E188"/>
    <mergeCell ref="A189:A210"/>
    <mergeCell ref="B189:B210"/>
    <mergeCell ref="E189:E210"/>
    <mergeCell ref="E218:E219"/>
    <mergeCell ref="B357:B358"/>
    <mergeCell ref="E357:E358"/>
    <mergeCell ref="A359:A361"/>
    <mergeCell ref="B359:B361"/>
    <mergeCell ref="E359:E361"/>
    <mergeCell ref="A304:A336"/>
    <mergeCell ref="A337:A347"/>
    <mergeCell ref="B337:B347"/>
    <mergeCell ref="E337:E347"/>
    <mergeCell ref="A348:A349"/>
    <mergeCell ref="B348:B349"/>
    <mergeCell ref="E348:E349"/>
    <mergeCell ref="A350:A352"/>
    <mergeCell ref="B350:B352"/>
    <mergeCell ref="A387:A389"/>
    <mergeCell ref="B387:B389"/>
    <mergeCell ref="E387:E389"/>
    <mergeCell ref="A390:A400"/>
    <mergeCell ref="B390:B400"/>
    <mergeCell ref="E390:E400"/>
    <mergeCell ref="A432:A444"/>
    <mergeCell ref="B432:B444"/>
    <mergeCell ref="E432:E444"/>
    <mergeCell ref="A430:A431"/>
    <mergeCell ref="B430:B431"/>
    <mergeCell ref="E430:E431"/>
    <mergeCell ref="A401:A402"/>
    <mergeCell ref="B401:B402"/>
    <mergeCell ref="E401:E402"/>
    <mergeCell ref="A406:A425"/>
    <mergeCell ref="E406:E425"/>
    <mergeCell ref="A426:A427"/>
    <mergeCell ref="B426:B427"/>
    <mergeCell ref="E426:E427"/>
    <mergeCell ref="A428:A429"/>
    <mergeCell ref="B428:B429"/>
    <mergeCell ref="A403:A405"/>
    <mergeCell ref="B403:B405"/>
    <mergeCell ref="A475:A476"/>
    <mergeCell ref="B475:B476"/>
    <mergeCell ref="E475:E476"/>
    <mergeCell ref="A481:A487"/>
    <mergeCell ref="B481:B487"/>
    <mergeCell ref="A521:A528"/>
    <mergeCell ref="B521:B528"/>
    <mergeCell ref="E521:E528"/>
    <mergeCell ref="A478:A480"/>
    <mergeCell ref="B478:B480"/>
    <mergeCell ref="E478:E480"/>
    <mergeCell ref="A488:A489"/>
    <mergeCell ref="B488:B489"/>
    <mergeCell ref="A517:A518"/>
    <mergeCell ref="B517:B518"/>
    <mergeCell ref="E517:E518"/>
    <mergeCell ref="A519:A520"/>
    <mergeCell ref="B519:B520"/>
    <mergeCell ref="E519:E520"/>
    <mergeCell ref="A497:A500"/>
    <mergeCell ref="B497:B500"/>
    <mergeCell ref="E497:E500"/>
    <mergeCell ref="A501:A502"/>
    <mergeCell ref="B501:B502"/>
    <mergeCell ref="A687:A688"/>
    <mergeCell ref="B687:B688"/>
    <mergeCell ref="E687:E688"/>
    <mergeCell ref="A689:A696"/>
    <mergeCell ref="B689:B696"/>
    <mergeCell ref="C689:C696"/>
    <mergeCell ref="A666:A667"/>
    <mergeCell ref="B666:B667"/>
    <mergeCell ref="E666:E667"/>
    <mergeCell ref="A668:A669"/>
    <mergeCell ref="B668:B669"/>
    <mergeCell ref="C668:C669"/>
    <mergeCell ref="E668:E669"/>
    <mergeCell ref="A670:A671"/>
    <mergeCell ref="B670:B671"/>
    <mergeCell ref="E670:E671"/>
    <mergeCell ref="A683:A684"/>
    <mergeCell ref="B683:B684"/>
    <mergeCell ref="E683:E684"/>
    <mergeCell ref="A685:A686"/>
    <mergeCell ref="B685:B686"/>
    <mergeCell ref="C685:C686"/>
    <mergeCell ref="E685:E686"/>
    <mergeCell ref="A697:A698"/>
    <mergeCell ref="B697:B698"/>
    <mergeCell ref="C697:C698"/>
    <mergeCell ref="A699:A700"/>
    <mergeCell ref="A747:A759"/>
    <mergeCell ref="B747:B759"/>
    <mergeCell ref="E747:E759"/>
    <mergeCell ref="A760:A763"/>
    <mergeCell ref="B760:B763"/>
    <mergeCell ref="B699:B700"/>
    <mergeCell ref="C699:C700"/>
    <mergeCell ref="D699:D700"/>
    <mergeCell ref="A701:A734"/>
    <mergeCell ref="B701:B734"/>
    <mergeCell ref="E701:E734"/>
    <mergeCell ref="A735:A744"/>
    <mergeCell ref="B735:B744"/>
    <mergeCell ref="A745:A746"/>
    <mergeCell ref="B745:B746"/>
    <mergeCell ref="E745:E746"/>
    <mergeCell ref="E760:E763"/>
    <mergeCell ref="A270:A303"/>
    <mergeCell ref="A373:A375"/>
    <mergeCell ref="B373:B375"/>
    <mergeCell ref="E373:E375"/>
    <mergeCell ref="A376:A384"/>
    <mergeCell ref="B376:B384"/>
    <mergeCell ref="E376:E384"/>
    <mergeCell ref="A385:A386"/>
    <mergeCell ref="B385:B386"/>
    <mergeCell ref="E385:E386"/>
    <mergeCell ref="A362:A366"/>
    <mergeCell ref="B362:B366"/>
    <mergeCell ref="E362:E366"/>
    <mergeCell ref="A367:A370"/>
    <mergeCell ref="B367:B370"/>
    <mergeCell ref="D367:D370"/>
    <mergeCell ref="E367:E370"/>
    <mergeCell ref="A371:A372"/>
    <mergeCell ref="B371:B372"/>
    <mergeCell ref="E371:E372"/>
    <mergeCell ref="A353:A356"/>
    <mergeCell ref="B353:B356"/>
    <mergeCell ref="E353:E356"/>
    <mergeCell ref="A357:A358"/>
    <mergeCell ref="A1020:A1028"/>
    <mergeCell ref="B1020:B1028"/>
    <mergeCell ref="A1029:A1030"/>
    <mergeCell ref="B1029:B1030"/>
    <mergeCell ref="E1059:E1060"/>
    <mergeCell ref="A1061:A1062"/>
    <mergeCell ref="B1061:B1062"/>
    <mergeCell ref="E1061:E1062"/>
    <mergeCell ref="A1063:A1064"/>
    <mergeCell ref="B1063:B1064"/>
    <mergeCell ref="C1063:C1064"/>
    <mergeCell ref="E1063:E1064"/>
    <mergeCell ref="E1029:E1030"/>
    <mergeCell ref="A1031:A1033"/>
    <mergeCell ref="B1031:B1033"/>
    <mergeCell ref="E1031:E1033"/>
    <mergeCell ref="A1034:A1035"/>
    <mergeCell ref="B1034:B1035"/>
    <mergeCell ref="D1034:D1035"/>
    <mergeCell ref="E1034:E1035"/>
    <mergeCell ref="A1036:A1040"/>
    <mergeCell ref="B1036:B1040"/>
    <mergeCell ref="D1036:D1040"/>
    <mergeCell ref="A1041:A1046"/>
    <mergeCell ref="A839:A845"/>
    <mergeCell ref="B839:B845"/>
    <mergeCell ref="A846:A847"/>
    <mergeCell ref="B846:B847"/>
    <mergeCell ref="E846:E847"/>
    <mergeCell ref="A889:A890"/>
    <mergeCell ref="B889:B890"/>
    <mergeCell ref="C889:C890"/>
    <mergeCell ref="E889:E890"/>
    <mergeCell ref="A848:A849"/>
    <mergeCell ref="B848:B849"/>
    <mergeCell ref="E848:E849"/>
    <mergeCell ref="A850:A851"/>
    <mergeCell ref="B850:B851"/>
    <mergeCell ref="E850:E851"/>
    <mergeCell ref="A852:A854"/>
    <mergeCell ref="B852:B854"/>
    <mergeCell ref="E852:E854"/>
    <mergeCell ref="A855:A860"/>
    <mergeCell ref="A861:A862"/>
    <mergeCell ref="B861:B862"/>
    <mergeCell ref="A935:A972"/>
    <mergeCell ref="A973:A974"/>
    <mergeCell ref="B973:B974"/>
    <mergeCell ref="E973:E974"/>
    <mergeCell ref="A975:A976"/>
    <mergeCell ref="B975:B976"/>
    <mergeCell ref="C975:C976"/>
    <mergeCell ref="E975:E976"/>
    <mergeCell ref="A977:A979"/>
    <mergeCell ref="B977:B979"/>
    <mergeCell ref="E977:E979"/>
    <mergeCell ref="A980:A990"/>
    <mergeCell ref="B980:B990"/>
    <mergeCell ref="E980:E990"/>
    <mergeCell ref="A1004:A1011"/>
    <mergeCell ref="B1004:B1011"/>
    <mergeCell ref="A1014:A1016"/>
    <mergeCell ref="B1014:B1016"/>
    <mergeCell ref="A1012:A1013"/>
    <mergeCell ref="B1012:B1013"/>
    <mergeCell ref="A991:A992"/>
    <mergeCell ref="B991:B992"/>
    <mergeCell ref="C991:C992"/>
    <mergeCell ref="E991:E992"/>
    <mergeCell ref="A993:A995"/>
    <mergeCell ref="B993:B995"/>
    <mergeCell ref="E993:E995"/>
    <mergeCell ref="A996:A1003"/>
    <mergeCell ref="B996:B1003"/>
  </mergeCells>
  <hyperlinks>
    <hyperlink ref="A11" r:id="rId1" display="http://www.myodp.org/" xr:uid="{75FE290C-8167-4158-9C14-9F7D69C91222}"/>
    <hyperlink ref="A13" r:id="rId2" display="mailto:RA-PWQAIProcess@pa.gov" xr:uid="{BCE06449-C76E-4D73-B9BC-26DA9974955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N444"/>
  <sheetViews>
    <sheetView showGridLines="0" zoomScaleNormal="100" workbookViewId="0">
      <pane xSplit="8" ySplit="6" topLeftCell="I7" activePane="bottomRight" state="frozen"/>
      <selection pane="topRight" activeCell="I1" sqref="I1"/>
      <selection pane="bottomLeft" activeCell="A7" sqref="A7"/>
      <selection pane="bottomRight" activeCell="E8" sqref="E8:E9"/>
    </sheetView>
  </sheetViews>
  <sheetFormatPr defaultColWidth="9.33203125" defaultRowHeight="13.8" x14ac:dyDescent="0.25"/>
  <cols>
    <col min="1" max="1" width="11.6640625" style="213" bestFit="1" customWidth="1"/>
    <col min="2" max="2" width="9.33203125" style="116" customWidth="1"/>
    <col min="3" max="3" width="15.33203125" style="118" customWidth="1"/>
    <col min="4" max="4" width="50.33203125" style="226" customWidth="1"/>
    <col min="5" max="5" width="11.33203125" style="105" customWidth="1"/>
    <col min="6" max="8" width="9.33203125" style="105" hidden="1" customWidth="1"/>
    <col min="9" max="9" width="10.33203125" style="118" customWidth="1"/>
    <col min="10" max="10" width="11.6640625" style="118" customWidth="1"/>
    <col min="11" max="11" width="16.33203125" style="118" customWidth="1"/>
    <col min="12" max="21" width="10.6640625" style="118" customWidth="1"/>
    <col min="22" max="119" width="10.6640625" style="118" hidden="1" customWidth="1"/>
    <col min="120" max="120" width="32.5546875" style="211" customWidth="1"/>
    <col min="121" max="133" width="6.44140625" style="118" customWidth="1"/>
    <col min="134" max="16384" width="9.33203125" style="118"/>
  </cols>
  <sheetData>
    <row r="1" spans="1:222" ht="16.5" customHeight="1" x14ac:dyDescent="0.3">
      <c r="A1" s="227" t="s">
        <v>353</v>
      </c>
      <c r="B1" s="601"/>
      <c r="C1" s="601"/>
      <c r="D1" s="228" t="s">
        <v>354</v>
      </c>
      <c r="E1" s="274"/>
      <c r="I1" s="255"/>
    </row>
    <row r="2" spans="1:222" ht="14.4" x14ac:dyDescent="0.3">
      <c r="A2" s="227" t="s">
        <v>355</v>
      </c>
      <c r="B2" s="602"/>
      <c r="C2" s="602"/>
      <c r="D2" s="228"/>
      <c r="E2" s="314"/>
    </row>
    <row r="3" spans="1:222" x14ac:dyDescent="0.25">
      <c r="A3" s="229" t="s">
        <v>356</v>
      </c>
      <c r="B3" s="604"/>
      <c r="C3" s="604"/>
      <c r="D3" s="228"/>
      <c r="E3" s="314"/>
    </row>
    <row r="4" spans="1:222" ht="14.4" thickBot="1" x14ac:dyDescent="0.3">
      <c r="A4" s="229" t="s">
        <v>356</v>
      </c>
      <c r="B4" s="603"/>
      <c r="C4" s="603"/>
      <c r="D4" s="228"/>
      <c r="E4" s="275"/>
      <c r="F4" s="149"/>
      <c r="G4" s="149"/>
      <c r="H4" s="149"/>
      <c r="I4" s="212"/>
      <c r="L4" s="605" t="s">
        <v>357</v>
      </c>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5"/>
      <c r="BA4" s="605"/>
      <c r="BB4" s="605"/>
      <c r="BC4" s="605"/>
      <c r="BD4" s="605"/>
      <c r="BE4" s="605"/>
      <c r="BF4" s="605"/>
      <c r="BG4" s="605"/>
      <c r="BH4" s="605"/>
      <c r="BI4" s="605"/>
      <c r="BJ4" s="605"/>
      <c r="BK4" s="605"/>
      <c r="BL4" s="605"/>
      <c r="BM4" s="605"/>
      <c r="BN4" s="605"/>
      <c r="BO4" s="605"/>
      <c r="BP4" s="605"/>
      <c r="BQ4" s="605"/>
      <c r="BR4" s="605"/>
      <c r="BS4" s="605"/>
      <c r="BT4" s="605"/>
      <c r="BU4" s="605"/>
      <c r="BV4" s="605"/>
      <c r="BW4" s="605"/>
      <c r="BX4" s="605"/>
      <c r="BY4" s="605"/>
      <c r="BZ4" s="605"/>
      <c r="CA4" s="605"/>
      <c r="CB4" s="605"/>
      <c r="CC4" s="605"/>
      <c r="CD4" s="605"/>
      <c r="CE4" s="605"/>
      <c r="CF4" s="605"/>
      <c r="CG4" s="605"/>
      <c r="CH4" s="605"/>
      <c r="CI4" s="605"/>
      <c r="CJ4" s="605"/>
      <c r="CK4" s="605"/>
      <c r="CL4" s="605"/>
      <c r="CM4" s="605"/>
      <c r="CN4" s="605"/>
      <c r="CO4" s="605"/>
      <c r="CP4" s="605"/>
      <c r="CQ4" s="605"/>
      <c r="CR4" s="605"/>
      <c r="CS4" s="605"/>
      <c r="CT4" s="605"/>
      <c r="CU4" s="605"/>
      <c r="CV4" s="605"/>
      <c r="CW4" s="605"/>
      <c r="CX4" s="605"/>
      <c r="CY4" s="605"/>
      <c r="CZ4" s="605"/>
      <c r="DA4" s="605"/>
      <c r="DB4" s="605"/>
      <c r="DC4" s="605"/>
      <c r="DD4" s="605"/>
      <c r="DE4" s="605"/>
      <c r="DF4" s="605"/>
      <c r="DG4" s="605"/>
      <c r="DH4" s="605"/>
      <c r="DI4" s="605"/>
      <c r="DJ4" s="605"/>
      <c r="DK4" s="605"/>
      <c r="DL4" s="605"/>
      <c r="DM4" s="605"/>
      <c r="DN4" s="605"/>
      <c r="DO4" s="605"/>
    </row>
    <row r="5" spans="1:222" s="213" customFormat="1" ht="87" customHeight="1" thickBot="1" x14ac:dyDescent="0.35">
      <c r="A5" s="83" t="s">
        <v>358</v>
      </c>
      <c r="B5" s="84" t="s">
        <v>359</v>
      </c>
      <c r="C5" s="84" t="s">
        <v>360</v>
      </c>
      <c r="D5" s="84" t="s">
        <v>361</v>
      </c>
      <c r="E5" s="85" t="s">
        <v>362</v>
      </c>
      <c r="F5" s="85" t="s">
        <v>363</v>
      </c>
      <c r="G5" s="85" t="s">
        <v>364</v>
      </c>
      <c r="H5" s="85" t="s">
        <v>365</v>
      </c>
      <c r="I5" s="86" t="s">
        <v>366</v>
      </c>
      <c r="J5" s="87" t="s">
        <v>367</v>
      </c>
      <c r="K5" s="87" t="s">
        <v>368</v>
      </c>
      <c r="L5" s="381"/>
      <c r="M5" s="381"/>
      <c r="N5" s="381"/>
      <c r="O5" s="381"/>
      <c r="P5" s="381"/>
      <c r="Q5" s="381"/>
      <c r="R5" s="381"/>
      <c r="S5" s="381"/>
      <c r="T5" s="381"/>
      <c r="U5" s="381"/>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c r="BD5" s="524"/>
      <c r="BE5" s="524"/>
      <c r="BF5" s="524"/>
      <c r="BG5" s="524"/>
      <c r="BH5" s="524"/>
      <c r="BI5" s="524"/>
      <c r="BJ5" s="524"/>
      <c r="BK5" s="524"/>
      <c r="BL5" s="524"/>
      <c r="BM5" s="524"/>
      <c r="BN5" s="524"/>
      <c r="BO5" s="524"/>
      <c r="BP5" s="524"/>
      <c r="BQ5" s="524"/>
      <c r="BR5" s="524"/>
      <c r="BS5" s="524"/>
      <c r="BT5" s="524"/>
      <c r="BU5" s="524"/>
      <c r="BV5" s="524"/>
      <c r="BW5" s="524"/>
      <c r="BX5" s="524"/>
      <c r="BY5" s="524"/>
      <c r="BZ5" s="524"/>
      <c r="CA5" s="524"/>
      <c r="CB5" s="524"/>
      <c r="CC5" s="524"/>
      <c r="CD5" s="524"/>
      <c r="CE5" s="524"/>
      <c r="CF5" s="524"/>
      <c r="CG5" s="524"/>
      <c r="CH5" s="524"/>
      <c r="CI5" s="524"/>
      <c r="CJ5" s="524"/>
      <c r="CK5" s="524"/>
      <c r="CL5" s="524"/>
      <c r="CM5" s="524"/>
      <c r="CN5" s="524"/>
      <c r="CO5" s="524"/>
      <c r="CP5" s="524"/>
      <c r="CQ5" s="524"/>
      <c r="CR5" s="524"/>
      <c r="CS5" s="524"/>
      <c r="CT5" s="524"/>
      <c r="CU5" s="524"/>
      <c r="CV5" s="524"/>
      <c r="CW5" s="524"/>
      <c r="CX5" s="524"/>
      <c r="CY5" s="524"/>
      <c r="CZ5" s="524"/>
      <c r="DA5" s="524"/>
      <c r="DB5" s="524"/>
      <c r="DC5" s="524"/>
      <c r="DD5" s="524"/>
      <c r="DE5" s="524"/>
      <c r="DF5" s="524"/>
      <c r="DG5" s="524"/>
      <c r="DH5" s="524"/>
      <c r="DI5" s="524"/>
      <c r="DJ5" s="524"/>
      <c r="DK5" s="524"/>
      <c r="DL5" s="524"/>
      <c r="DM5" s="524"/>
      <c r="DN5" s="524"/>
      <c r="DO5" s="525"/>
      <c r="DP5" s="565" t="s">
        <v>369</v>
      </c>
    </row>
    <row r="6" spans="1:222" s="213" customFormat="1" ht="15.75" customHeight="1" thickBot="1" x14ac:dyDescent="0.35">
      <c r="A6" s="88"/>
      <c r="B6" s="88"/>
      <c r="C6" s="88"/>
      <c r="D6" s="89"/>
      <c r="E6" s="90"/>
      <c r="F6" s="90"/>
      <c r="G6" s="90"/>
      <c r="H6" s="91"/>
      <c r="I6" s="606" t="s">
        <v>370</v>
      </c>
      <c r="J6" s="606"/>
      <c r="K6" s="607"/>
      <c r="L6" s="382"/>
      <c r="M6" s="382"/>
      <c r="N6" s="382"/>
      <c r="O6" s="382"/>
      <c r="P6" s="382"/>
      <c r="Q6" s="382"/>
      <c r="R6" s="382"/>
      <c r="S6" s="382"/>
      <c r="T6" s="382"/>
      <c r="U6" s="382"/>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c r="BD6" s="526"/>
      <c r="BE6" s="526"/>
      <c r="BF6" s="526"/>
      <c r="BG6" s="526"/>
      <c r="BH6" s="526"/>
      <c r="BI6" s="526"/>
      <c r="BJ6" s="526"/>
      <c r="BK6" s="526"/>
      <c r="BL6" s="526"/>
      <c r="BM6" s="526"/>
      <c r="BN6" s="526"/>
      <c r="BO6" s="526"/>
      <c r="BP6" s="526"/>
      <c r="BQ6" s="526"/>
      <c r="BR6" s="526"/>
      <c r="BS6" s="526"/>
      <c r="BT6" s="526"/>
      <c r="BU6" s="526"/>
      <c r="BV6" s="526"/>
      <c r="BW6" s="526"/>
      <c r="BX6" s="526"/>
      <c r="BY6" s="526"/>
      <c r="BZ6" s="526"/>
      <c r="CA6" s="526"/>
      <c r="CB6" s="526"/>
      <c r="CC6" s="526"/>
      <c r="CD6" s="526"/>
      <c r="CE6" s="526"/>
      <c r="CF6" s="526"/>
      <c r="CG6" s="526"/>
      <c r="CH6" s="526"/>
      <c r="CI6" s="526"/>
      <c r="CJ6" s="526"/>
      <c r="CK6" s="526"/>
      <c r="CL6" s="526"/>
      <c r="CM6" s="526"/>
      <c r="CN6" s="526"/>
      <c r="CO6" s="526"/>
      <c r="CP6" s="526"/>
      <c r="CQ6" s="526"/>
      <c r="CR6" s="526"/>
      <c r="CS6" s="526"/>
      <c r="CT6" s="526"/>
      <c r="CU6" s="526"/>
      <c r="CV6" s="526"/>
      <c r="CW6" s="526"/>
      <c r="CX6" s="526"/>
      <c r="CY6" s="526"/>
      <c r="CZ6" s="526"/>
      <c r="DA6" s="526"/>
      <c r="DB6" s="526"/>
      <c r="DC6" s="526"/>
      <c r="DD6" s="526"/>
      <c r="DE6" s="526"/>
      <c r="DF6" s="526"/>
      <c r="DG6" s="526"/>
      <c r="DH6" s="526"/>
      <c r="DI6" s="526"/>
      <c r="DJ6" s="526"/>
      <c r="DK6" s="526"/>
      <c r="DL6" s="526"/>
      <c r="DM6" s="526"/>
      <c r="DN6" s="526"/>
      <c r="DO6" s="527"/>
      <c r="DP6" s="566"/>
    </row>
    <row r="7" spans="1:222" s="213" customFormat="1" ht="15.75" customHeight="1" thickBot="1" x14ac:dyDescent="0.35">
      <c r="A7" s="283"/>
      <c r="B7" s="283"/>
      <c r="C7" s="283"/>
      <c r="D7" s="284"/>
      <c r="E7" s="285"/>
      <c r="F7" s="286"/>
      <c r="G7" s="286"/>
      <c r="H7" s="287"/>
      <c r="I7" s="288"/>
      <c r="J7" s="288"/>
      <c r="K7" s="288" t="s">
        <v>371</v>
      </c>
      <c r="L7" s="382"/>
      <c r="M7" s="382"/>
      <c r="N7" s="382"/>
      <c r="O7" s="382"/>
      <c r="P7" s="382"/>
      <c r="Q7" s="382"/>
      <c r="R7" s="382"/>
      <c r="S7" s="382"/>
      <c r="T7" s="382"/>
      <c r="U7" s="382"/>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c r="BD7" s="526"/>
      <c r="BE7" s="526"/>
      <c r="BF7" s="526"/>
      <c r="BG7" s="526"/>
      <c r="BH7" s="526"/>
      <c r="BI7" s="526"/>
      <c r="BJ7" s="526"/>
      <c r="BK7" s="526"/>
      <c r="BL7" s="526"/>
      <c r="BM7" s="526"/>
      <c r="BN7" s="526"/>
      <c r="BO7" s="526"/>
      <c r="BP7" s="526"/>
      <c r="BQ7" s="526"/>
      <c r="BR7" s="526"/>
      <c r="BS7" s="526"/>
      <c r="BT7" s="526"/>
      <c r="BU7" s="526"/>
      <c r="BV7" s="526"/>
      <c r="BW7" s="526"/>
      <c r="BX7" s="526"/>
      <c r="BY7" s="526"/>
      <c r="BZ7" s="526"/>
      <c r="CA7" s="526"/>
      <c r="CB7" s="526"/>
      <c r="CC7" s="526"/>
      <c r="CD7" s="526"/>
      <c r="CE7" s="526"/>
      <c r="CF7" s="526"/>
      <c r="CG7" s="526"/>
      <c r="CH7" s="526"/>
      <c r="CI7" s="526"/>
      <c r="CJ7" s="526"/>
      <c r="CK7" s="526"/>
      <c r="CL7" s="526"/>
      <c r="CM7" s="526"/>
      <c r="CN7" s="526"/>
      <c r="CO7" s="526"/>
      <c r="CP7" s="526"/>
      <c r="CQ7" s="526"/>
      <c r="CR7" s="526"/>
      <c r="CS7" s="526"/>
      <c r="CT7" s="526"/>
      <c r="CU7" s="526"/>
      <c r="CV7" s="526"/>
      <c r="CW7" s="526"/>
      <c r="CX7" s="526"/>
      <c r="CY7" s="526"/>
      <c r="CZ7" s="526"/>
      <c r="DA7" s="526"/>
      <c r="DB7" s="526"/>
      <c r="DC7" s="526"/>
      <c r="DD7" s="526"/>
      <c r="DE7" s="526"/>
      <c r="DF7" s="526"/>
      <c r="DG7" s="526"/>
      <c r="DH7" s="526"/>
      <c r="DI7" s="526"/>
      <c r="DJ7" s="526"/>
      <c r="DK7" s="526"/>
      <c r="DL7" s="526"/>
      <c r="DM7" s="526"/>
      <c r="DN7" s="526"/>
      <c r="DO7" s="528"/>
      <c r="DP7" s="289"/>
    </row>
    <row r="8" spans="1:222" ht="26.25" customHeight="1" x14ac:dyDescent="0.25">
      <c r="A8" s="590" t="s">
        <v>372</v>
      </c>
      <c r="B8" s="592">
        <v>1</v>
      </c>
      <c r="C8" s="590" t="s">
        <v>373</v>
      </c>
      <c r="D8" s="625" t="s">
        <v>1558</v>
      </c>
      <c r="E8" s="551"/>
      <c r="F8" s="114"/>
      <c r="G8" s="115"/>
      <c r="I8" s="608" t="s">
        <v>61</v>
      </c>
      <c r="J8" s="635"/>
      <c r="K8" s="129"/>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c r="DI8" s="107"/>
      <c r="DJ8" s="107"/>
      <c r="DK8" s="107"/>
      <c r="DL8" s="107"/>
      <c r="DM8" s="107"/>
      <c r="DN8" s="107"/>
      <c r="DO8" s="107"/>
      <c r="DP8" s="750"/>
      <c r="DQ8" s="117"/>
      <c r="DR8" s="117"/>
      <c r="DS8" s="117"/>
    </row>
    <row r="9" spans="1:222" ht="39" customHeight="1" thickBot="1" x14ac:dyDescent="0.3">
      <c r="A9" s="624"/>
      <c r="B9" s="634"/>
      <c r="C9" s="624"/>
      <c r="D9" s="626"/>
      <c r="E9" s="552"/>
      <c r="F9" s="114"/>
      <c r="G9" s="115"/>
      <c r="I9" s="611"/>
      <c r="J9" s="636"/>
      <c r="K9" s="130"/>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504"/>
      <c r="DQ9" s="117"/>
      <c r="DR9" s="117"/>
      <c r="DS9" s="117"/>
    </row>
    <row r="10" spans="1:222" ht="39.6" x14ac:dyDescent="0.25">
      <c r="A10" s="134" t="s">
        <v>372</v>
      </c>
      <c r="B10" s="391">
        <v>2</v>
      </c>
      <c r="C10" s="25" t="s">
        <v>373</v>
      </c>
      <c r="D10" s="113" t="s">
        <v>68</v>
      </c>
      <c r="E10" s="200"/>
      <c r="F10" s="114"/>
      <c r="G10" s="115"/>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530" t="s">
        <v>374</v>
      </c>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567"/>
      <c r="HJ10" s="567"/>
      <c r="HK10" s="117"/>
      <c r="HL10" s="117"/>
      <c r="HM10" s="117"/>
      <c r="HN10" s="117"/>
    </row>
    <row r="11" spans="1:222" x14ac:dyDescent="0.25">
      <c r="A11" s="568" t="s">
        <v>375</v>
      </c>
      <c r="B11" s="537"/>
      <c r="C11" s="537"/>
      <c r="D11" s="119" t="s">
        <v>376</v>
      </c>
      <c r="E11" s="201"/>
      <c r="F11" s="108"/>
      <c r="G11" s="109"/>
      <c r="H11" s="110"/>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598"/>
      <c r="DQ11" s="116"/>
      <c r="DR11" s="116"/>
      <c r="DS11" s="116"/>
      <c r="DT11" s="116"/>
      <c r="DU11" s="116"/>
      <c r="DV11" s="116"/>
      <c r="DW11" s="116"/>
      <c r="DX11" s="116"/>
      <c r="DY11" s="116"/>
      <c r="DZ11" s="116"/>
      <c r="EA11" s="116"/>
      <c r="EB11" s="116"/>
      <c r="EC11" s="116"/>
      <c r="ED11" s="116"/>
      <c r="EE11" s="116"/>
      <c r="EF11" s="116"/>
      <c r="EG11" s="116"/>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6"/>
      <c r="FZ11" s="116"/>
      <c r="GA11" s="116"/>
      <c r="GB11" s="116"/>
      <c r="GC11" s="116"/>
      <c r="GD11" s="116"/>
      <c r="GE11" s="116"/>
      <c r="GF11" s="116"/>
      <c r="GG11" s="116"/>
      <c r="GH11" s="116"/>
      <c r="GI11" s="116"/>
      <c r="GJ11" s="116"/>
      <c r="GK11" s="116"/>
      <c r="GL11" s="116"/>
      <c r="GM11" s="116"/>
      <c r="GN11" s="116"/>
      <c r="GO11" s="116"/>
      <c r="GP11" s="116"/>
      <c r="GQ11" s="116"/>
      <c r="GR11" s="116"/>
      <c r="GS11" s="116"/>
      <c r="GT11" s="116"/>
      <c r="GU11" s="116"/>
      <c r="GV11" s="116"/>
      <c r="GW11" s="116"/>
      <c r="GX11" s="116"/>
      <c r="GY11" s="116"/>
      <c r="GZ11" s="116"/>
      <c r="HA11" s="116"/>
      <c r="HB11" s="116"/>
      <c r="HC11" s="116"/>
      <c r="HD11" s="116"/>
      <c r="HE11" s="116"/>
      <c r="HF11" s="116"/>
      <c r="HG11" s="116"/>
      <c r="HH11" s="116"/>
      <c r="HI11" s="567"/>
      <c r="HJ11" s="567"/>
      <c r="HK11" s="117"/>
      <c r="HL11" s="117"/>
      <c r="HM11" s="117"/>
      <c r="HN11" s="117"/>
    </row>
    <row r="12" spans="1:222" ht="30.75" customHeight="1" x14ac:dyDescent="0.25">
      <c r="A12" s="568" t="s">
        <v>375</v>
      </c>
      <c r="B12" s="537"/>
      <c r="C12" s="537"/>
      <c r="D12" s="119" t="s">
        <v>377</v>
      </c>
      <c r="E12" s="202"/>
      <c r="F12" s="111"/>
      <c r="G12" s="112"/>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598"/>
      <c r="DQ12" s="116"/>
      <c r="DR12" s="116"/>
      <c r="DS12" s="116"/>
      <c r="DT12" s="116"/>
      <c r="DU12" s="116"/>
      <c r="DV12" s="116"/>
      <c r="DW12" s="116"/>
      <c r="DX12" s="116"/>
      <c r="DY12" s="116"/>
      <c r="DZ12" s="116"/>
      <c r="EA12" s="116"/>
      <c r="EB12" s="116"/>
      <c r="EC12" s="116"/>
      <c r="ED12" s="116"/>
      <c r="EE12" s="116"/>
      <c r="EF12" s="116"/>
      <c r="EG12" s="116"/>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6"/>
      <c r="FZ12" s="116"/>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567"/>
      <c r="HJ12" s="567"/>
      <c r="HK12" s="117"/>
      <c r="HL12" s="117"/>
      <c r="HM12" s="117"/>
      <c r="HN12" s="117"/>
    </row>
    <row r="13" spans="1:222" x14ac:dyDescent="0.25">
      <c r="A13" s="568" t="s">
        <v>375</v>
      </c>
      <c r="B13" s="537"/>
      <c r="C13" s="537"/>
      <c r="D13" s="396" t="s">
        <v>378</v>
      </c>
      <c r="E13" s="202"/>
      <c r="F13" s="111"/>
      <c r="G13" s="112"/>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598"/>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567"/>
      <c r="HJ13" s="567"/>
      <c r="HK13" s="117"/>
      <c r="HL13" s="117"/>
      <c r="HM13" s="117"/>
      <c r="HN13" s="117"/>
    </row>
    <row r="14" spans="1:222" ht="14.4" thickBot="1" x14ac:dyDescent="0.3">
      <c r="A14" s="597" t="s">
        <v>375</v>
      </c>
      <c r="B14" s="544"/>
      <c r="C14" s="544"/>
      <c r="D14" s="145" t="s">
        <v>71</v>
      </c>
      <c r="E14" s="203"/>
      <c r="F14" s="111"/>
      <c r="G14" s="112"/>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599"/>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567"/>
      <c r="HJ14" s="567"/>
      <c r="HK14" s="117"/>
      <c r="HL14" s="117"/>
      <c r="HM14" s="117"/>
      <c r="HN14" s="117"/>
    </row>
    <row r="15" spans="1:222" ht="36" customHeight="1" x14ac:dyDescent="0.25">
      <c r="A15" s="134" t="s">
        <v>372</v>
      </c>
      <c r="B15" s="391">
        <v>3</v>
      </c>
      <c r="C15" s="25" t="s">
        <v>373</v>
      </c>
      <c r="D15" s="113" t="s">
        <v>76</v>
      </c>
      <c r="E15" s="200"/>
      <c r="F15" s="114"/>
      <c r="G15" s="115"/>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600"/>
      <c r="DQ15" s="116"/>
      <c r="DR15" s="116"/>
      <c r="DS15" s="116"/>
      <c r="DT15" s="116"/>
      <c r="DU15" s="116"/>
      <c r="DV15" s="116"/>
      <c r="DW15" s="116"/>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16"/>
      <c r="EU15" s="116"/>
      <c r="EV15" s="116"/>
      <c r="EW15" s="116"/>
      <c r="EX15" s="116"/>
      <c r="EY15" s="116"/>
      <c r="EZ15" s="116"/>
      <c r="FA15" s="116"/>
      <c r="FB15" s="116"/>
      <c r="FC15" s="116"/>
      <c r="FD15" s="116"/>
      <c r="FE15" s="116"/>
      <c r="FF15" s="116"/>
      <c r="FG15" s="116"/>
      <c r="FH15" s="116"/>
      <c r="FI15" s="116"/>
      <c r="FJ15" s="116"/>
      <c r="FK15" s="116"/>
      <c r="FL15" s="116"/>
      <c r="FM15" s="116"/>
      <c r="FN15" s="116"/>
      <c r="FO15" s="116"/>
      <c r="FP15" s="116"/>
      <c r="FQ15" s="116"/>
      <c r="FR15" s="116"/>
      <c r="FS15" s="116"/>
      <c r="FT15" s="116"/>
      <c r="FU15" s="116"/>
      <c r="FV15" s="116"/>
      <c r="FW15" s="116"/>
      <c r="FX15" s="116"/>
      <c r="FY15" s="116"/>
      <c r="FZ15" s="116"/>
      <c r="GA15" s="116"/>
      <c r="GB15" s="116"/>
      <c r="GC15" s="116"/>
      <c r="GD15" s="116"/>
      <c r="GE15" s="116"/>
      <c r="GF15" s="116"/>
      <c r="GG15" s="116"/>
      <c r="GH15" s="116"/>
      <c r="GI15" s="116"/>
      <c r="GJ15" s="116"/>
      <c r="GK15" s="116"/>
      <c r="GL15" s="116"/>
      <c r="GM15" s="116"/>
      <c r="GN15" s="116"/>
      <c r="GO15" s="116"/>
      <c r="GP15" s="116"/>
      <c r="GQ15" s="116"/>
      <c r="GR15" s="116"/>
      <c r="GS15" s="116"/>
      <c r="GT15" s="116"/>
      <c r="GU15" s="116"/>
      <c r="GV15" s="116"/>
      <c r="GW15" s="116"/>
      <c r="GX15" s="116"/>
      <c r="GY15" s="116"/>
      <c r="GZ15" s="116"/>
      <c r="HA15" s="116"/>
      <c r="HB15" s="116"/>
      <c r="HC15" s="116"/>
      <c r="HD15" s="116"/>
      <c r="HE15" s="116"/>
      <c r="HF15" s="116"/>
      <c r="HG15" s="116"/>
      <c r="HH15" s="116"/>
      <c r="HI15" s="567"/>
      <c r="HJ15" s="567"/>
      <c r="HK15" s="117"/>
      <c r="HL15" s="117"/>
      <c r="HM15" s="117"/>
      <c r="HN15" s="117"/>
    </row>
    <row r="16" spans="1:222" ht="26.4" x14ac:dyDescent="0.25">
      <c r="A16" s="568" t="s">
        <v>375</v>
      </c>
      <c r="B16" s="537"/>
      <c r="C16" s="537"/>
      <c r="D16" s="119" t="s">
        <v>379</v>
      </c>
      <c r="E16" s="201"/>
      <c r="F16" s="108"/>
      <c r="G16" s="109"/>
      <c r="H16" s="110"/>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598"/>
      <c r="DQ16" s="116"/>
      <c r="DR16" s="116"/>
      <c r="DS16" s="116"/>
      <c r="DT16" s="116"/>
      <c r="DU16" s="116"/>
      <c r="DV16" s="116"/>
      <c r="DW16" s="116"/>
      <c r="DX16" s="116"/>
      <c r="DY16" s="116"/>
      <c r="DZ16" s="116"/>
      <c r="EA16" s="116"/>
      <c r="EB16" s="116"/>
      <c r="EC16" s="116"/>
      <c r="ED16" s="116"/>
      <c r="EE16" s="116"/>
      <c r="EF16" s="116"/>
      <c r="EG16" s="116"/>
      <c r="EH16" s="116"/>
      <c r="EI16" s="116"/>
      <c r="EJ16" s="116"/>
      <c r="EK16" s="116"/>
      <c r="EL16" s="116"/>
      <c r="EM16" s="116"/>
      <c r="EN16" s="116"/>
      <c r="EO16" s="116"/>
      <c r="EP16" s="116"/>
      <c r="EQ16" s="116"/>
      <c r="ER16" s="116"/>
      <c r="ES16" s="116"/>
      <c r="ET16" s="116"/>
      <c r="EU16" s="116"/>
      <c r="EV16" s="116"/>
      <c r="EW16" s="116"/>
      <c r="EX16" s="116"/>
      <c r="EY16" s="116"/>
      <c r="EZ16" s="116"/>
      <c r="FA16" s="116"/>
      <c r="FB16" s="116"/>
      <c r="FC16" s="116"/>
      <c r="FD16" s="116"/>
      <c r="FE16" s="116"/>
      <c r="FF16" s="116"/>
      <c r="FG16" s="116"/>
      <c r="FH16" s="116"/>
      <c r="FI16" s="116"/>
      <c r="FJ16" s="116"/>
      <c r="FK16" s="116"/>
      <c r="FL16" s="116"/>
      <c r="FM16" s="116"/>
      <c r="FN16" s="116"/>
      <c r="FO16" s="116"/>
      <c r="FP16" s="116"/>
      <c r="FQ16" s="116"/>
      <c r="FR16" s="116"/>
      <c r="FS16" s="116"/>
      <c r="FT16" s="116"/>
      <c r="FU16" s="116"/>
      <c r="FV16" s="116"/>
      <c r="FW16" s="116"/>
      <c r="FX16" s="116"/>
      <c r="FY16" s="116"/>
      <c r="FZ16" s="116"/>
      <c r="GA16" s="116"/>
      <c r="GB16" s="116"/>
      <c r="GC16" s="116"/>
      <c r="GD16" s="116"/>
      <c r="GE16" s="116"/>
      <c r="GF16" s="116"/>
      <c r="GG16" s="116"/>
      <c r="GH16" s="116"/>
      <c r="GI16" s="116"/>
      <c r="GJ16" s="116"/>
      <c r="GK16" s="116"/>
      <c r="GL16" s="116"/>
      <c r="GM16" s="116"/>
      <c r="GN16" s="116"/>
      <c r="GO16" s="116"/>
      <c r="GP16" s="116"/>
      <c r="GQ16" s="116"/>
      <c r="GR16" s="116"/>
      <c r="GS16" s="116"/>
      <c r="GT16" s="116"/>
      <c r="GU16" s="116"/>
      <c r="GV16" s="116"/>
      <c r="GW16" s="116"/>
      <c r="GX16" s="116"/>
      <c r="GY16" s="116"/>
      <c r="GZ16" s="116"/>
      <c r="HA16" s="116"/>
      <c r="HB16" s="116"/>
      <c r="HC16" s="116"/>
      <c r="HD16" s="116"/>
      <c r="HE16" s="116"/>
      <c r="HF16" s="116"/>
      <c r="HG16" s="116"/>
      <c r="HH16" s="116"/>
      <c r="HI16" s="567"/>
      <c r="HJ16" s="567"/>
      <c r="HK16" s="117"/>
      <c r="HL16" s="117"/>
      <c r="HM16" s="117"/>
      <c r="HN16" s="117"/>
    </row>
    <row r="17" spans="1:222" x14ac:dyDescent="0.25">
      <c r="A17" s="568" t="s">
        <v>375</v>
      </c>
      <c r="B17" s="537"/>
      <c r="C17" s="537"/>
      <c r="D17" s="119" t="s">
        <v>380</v>
      </c>
      <c r="E17" s="202"/>
      <c r="F17" s="111"/>
      <c r="G17" s="112"/>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598"/>
      <c r="DQ17" s="116"/>
      <c r="DR17" s="116"/>
      <c r="DS17" s="116"/>
      <c r="DT17" s="116"/>
      <c r="DU17" s="116"/>
      <c r="DV17" s="116"/>
      <c r="DW17" s="116"/>
      <c r="DX17" s="116"/>
      <c r="DY17" s="116"/>
      <c r="DZ17" s="116"/>
      <c r="EA17" s="116"/>
      <c r="EB17" s="116"/>
      <c r="EC17" s="116"/>
      <c r="ED17" s="116"/>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567"/>
      <c r="HJ17" s="567"/>
      <c r="HK17" s="117"/>
      <c r="HL17" s="117"/>
      <c r="HM17" s="117"/>
      <c r="HN17" s="117"/>
    </row>
    <row r="18" spans="1:222" ht="15" customHeight="1" x14ac:dyDescent="0.25">
      <c r="A18" s="568" t="s">
        <v>375</v>
      </c>
      <c r="B18" s="537"/>
      <c r="C18" s="537"/>
      <c r="D18" s="396" t="s">
        <v>378</v>
      </c>
      <c r="E18" s="202"/>
      <c r="F18" s="111"/>
      <c r="G18" s="112"/>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c r="DE18" s="99"/>
      <c r="DF18" s="99"/>
      <c r="DG18" s="99"/>
      <c r="DH18" s="99"/>
      <c r="DI18" s="99"/>
      <c r="DJ18" s="99"/>
      <c r="DK18" s="99"/>
      <c r="DL18" s="99"/>
      <c r="DM18" s="99"/>
      <c r="DN18" s="99"/>
      <c r="DO18" s="99"/>
      <c r="DP18" s="598"/>
      <c r="DQ18" s="116"/>
      <c r="DR18" s="116"/>
      <c r="DS18" s="116"/>
      <c r="DT18" s="116"/>
      <c r="DU18" s="116"/>
      <c r="DV18" s="116"/>
      <c r="DW18" s="116"/>
      <c r="DX18" s="116"/>
      <c r="DY18" s="116"/>
      <c r="DZ18" s="116"/>
      <c r="EA18" s="116"/>
      <c r="EB18" s="116"/>
      <c r="EC18" s="116"/>
      <c r="ED18" s="116"/>
      <c r="EE18" s="116"/>
      <c r="EF18" s="116"/>
      <c r="EG18" s="116"/>
      <c r="EH18" s="116"/>
      <c r="EI18" s="116"/>
      <c r="EJ18" s="116"/>
      <c r="EK18" s="116"/>
      <c r="EL18" s="116"/>
      <c r="EM18" s="116"/>
      <c r="EN18" s="116"/>
      <c r="EO18" s="116"/>
      <c r="EP18" s="116"/>
      <c r="EQ18" s="116"/>
      <c r="ER18" s="116"/>
      <c r="ES18" s="116"/>
      <c r="ET18" s="116"/>
      <c r="EU18" s="116"/>
      <c r="EV18" s="116"/>
      <c r="EW18" s="116"/>
      <c r="EX18" s="116"/>
      <c r="EY18" s="116"/>
      <c r="EZ18" s="116"/>
      <c r="FA18" s="116"/>
      <c r="FB18" s="116"/>
      <c r="FC18" s="116"/>
      <c r="FD18" s="116"/>
      <c r="FE18" s="116"/>
      <c r="FF18" s="116"/>
      <c r="FG18" s="116"/>
      <c r="FH18" s="116"/>
      <c r="FI18" s="116"/>
      <c r="FJ18" s="116"/>
      <c r="FK18" s="116"/>
      <c r="FL18" s="116"/>
      <c r="FM18" s="116"/>
      <c r="FN18" s="116"/>
      <c r="FO18" s="116"/>
      <c r="FP18" s="116"/>
      <c r="FQ18" s="116"/>
      <c r="FR18" s="116"/>
      <c r="FS18" s="116"/>
      <c r="FT18" s="116"/>
      <c r="FU18" s="116"/>
      <c r="FV18" s="116"/>
      <c r="FW18" s="116"/>
      <c r="FX18" s="116"/>
      <c r="FY18" s="116"/>
      <c r="FZ18" s="116"/>
      <c r="GA18" s="116"/>
      <c r="GB18" s="116"/>
      <c r="GC18" s="116"/>
      <c r="GD18" s="116"/>
      <c r="GE18" s="116"/>
      <c r="GF18" s="116"/>
      <c r="GG18" s="116"/>
      <c r="GH18" s="116"/>
      <c r="GI18" s="116"/>
      <c r="GJ18" s="116"/>
      <c r="GK18" s="116"/>
      <c r="GL18" s="116"/>
      <c r="GM18" s="116"/>
      <c r="GN18" s="116"/>
      <c r="GO18" s="116"/>
      <c r="GP18" s="116"/>
      <c r="GQ18" s="116"/>
      <c r="GR18" s="116"/>
      <c r="GS18" s="116"/>
      <c r="GT18" s="116"/>
      <c r="GU18" s="116"/>
      <c r="GV18" s="116"/>
      <c r="GW18" s="116"/>
      <c r="GX18" s="116"/>
      <c r="GY18" s="116"/>
      <c r="GZ18" s="116"/>
      <c r="HA18" s="116"/>
      <c r="HB18" s="116"/>
      <c r="HC18" s="116"/>
      <c r="HD18" s="116"/>
      <c r="HE18" s="116"/>
      <c r="HF18" s="116"/>
      <c r="HG18" s="116"/>
      <c r="HH18" s="116"/>
      <c r="HI18" s="567"/>
      <c r="HJ18" s="567"/>
      <c r="HK18" s="117"/>
      <c r="HL18" s="117"/>
      <c r="HM18" s="117"/>
      <c r="HN18" s="117"/>
    </row>
    <row r="19" spans="1:222" ht="15.75" customHeight="1" thickBot="1" x14ac:dyDescent="0.3">
      <c r="A19" s="597" t="s">
        <v>375</v>
      </c>
      <c r="B19" s="544"/>
      <c r="C19" s="544"/>
      <c r="D19" s="145" t="s">
        <v>71</v>
      </c>
      <c r="E19" s="203"/>
      <c r="F19" s="111"/>
      <c r="G19" s="112"/>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c r="DE19" s="99"/>
      <c r="DF19" s="99"/>
      <c r="DG19" s="99"/>
      <c r="DH19" s="99"/>
      <c r="DI19" s="99"/>
      <c r="DJ19" s="99"/>
      <c r="DK19" s="99"/>
      <c r="DL19" s="99"/>
      <c r="DM19" s="99"/>
      <c r="DN19" s="99"/>
      <c r="DO19" s="99"/>
      <c r="DP19" s="599"/>
      <c r="DQ19" s="116"/>
      <c r="DR19" s="116"/>
      <c r="DS19" s="116"/>
      <c r="DT19" s="116"/>
      <c r="DU19" s="116"/>
      <c r="DV19" s="116"/>
      <c r="DW19" s="116"/>
      <c r="DX19" s="116"/>
      <c r="DY19" s="116"/>
      <c r="DZ19" s="116"/>
      <c r="EA19" s="116"/>
      <c r="EB19" s="116"/>
      <c r="EC19" s="116"/>
      <c r="ED19" s="116"/>
      <c r="EE19" s="116"/>
      <c r="EF19" s="116"/>
      <c r="EG19" s="116"/>
      <c r="EH19" s="116"/>
      <c r="EI19" s="116"/>
      <c r="EJ19" s="116"/>
      <c r="EK19" s="116"/>
      <c r="EL19" s="116"/>
      <c r="EM19" s="116"/>
      <c r="EN19" s="116"/>
      <c r="EO19" s="116"/>
      <c r="EP19" s="116"/>
      <c r="EQ19" s="116"/>
      <c r="ER19" s="116"/>
      <c r="ES19" s="116"/>
      <c r="ET19" s="116"/>
      <c r="EU19" s="116"/>
      <c r="EV19" s="116"/>
      <c r="EW19" s="116"/>
      <c r="EX19" s="116"/>
      <c r="EY19" s="116"/>
      <c r="EZ19" s="116"/>
      <c r="FA19" s="116"/>
      <c r="FB19" s="116"/>
      <c r="FC19" s="116"/>
      <c r="FD19" s="116"/>
      <c r="FE19" s="116"/>
      <c r="FF19" s="116"/>
      <c r="FG19" s="116"/>
      <c r="FH19" s="116"/>
      <c r="FI19" s="116"/>
      <c r="FJ19" s="116"/>
      <c r="FK19" s="116"/>
      <c r="FL19" s="116"/>
      <c r="FM19" s="116"/>
      <c r="FN19" s="116"/>
      <c r="FO19" s="116"/>
      <c r="FP19" s="116"/>
      <c r="FQ19" s="116"/>
      <c r="FR19" s="116"/>
      <c r="FS19" s="116"/>
      <c r="FT19" s="116"/>
      <c r="FU19" s="116"/>
      <c r="FV19" s="116"/>
      <c r="FW19" s="116"/>
      <c r="FX19" s="116"/>
      <c r="FY19" s="116"/>
      <c r="FZ19" s="116"/>
      <c r="GA19" s="116"/>
      <c r="GB19" s="116"/>
      <c r="GC19" s="116"/>
      <c r="GD19" s="116"/>
      <c r="GE19" s="116"/>
      <c r="GF19" s="116"/>
      <c r="GG19" s="116"/>
      <c r="GH19" s="116"/>
      <c r="GI19" s="116"/>
      <c r="GJ19" s="116"/>
      <c r="GK19" s="116"/>
      <c r="GL19" s="116"/>
      <c r="GM19" s="116"/>
      <c r="GN19" s="116"/>
      <c r="GO19" s="116"/>
      <c r="GP19" s="116"/>
      <c r="GQ19" s="116"/>
      <c r="GR19" s="116"/>
      <c r="GS19" s="116"/>
      <c r="GT19" s="116"/>
      <c r="GU19" s="116"/>
      <c r="GV19" s="116"/>
      <c r="GW19" s="116"/>
      <c r="GX19" s="116"/>
      <c r="GY19" s="116"/>
      <c r="GZ19" s="116"/>
      <c r="HA19" s="116"/>
      <c r="HB19" s="116"/>
      <c r="HC19" s="116"/>
      <c r="HD19" s="116"/>
      <c r="HE19" s="116"/>
      <c r="HF19" s="116"/>
      <c r="HG19" s="116"/>
      <c r="HH19" s="116"/>
      <c r="HI19" s="567"/>
      <c r="HJ19" s="567"/>
      <c r="HK19" s="117"/>
      <c r="HL19" s="117"/>
      <c r="HM19" s="117"/>
      <c r="HN19" s="117"/>
    </row>
    <row r="20" spans="1:222" ht="31.2" customHeight="1" x14ac:dyDescent="0.25">
      <c r="A20" s="134" t="s">
        <v>372</v>
      </c>
      <c r="B20" s="391">
        <v>4</v>
      </c>
      <c r="C20" s="25" t="s">
        <v>373</v>
      </c>
      <c r="D20" s="113" t="s">
        <v>542</v>
      </c>
      <c r="E20" s="200"/>
      <c r="F20" s="111"/>
      <c r="G20" s="112"/>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c r="DE20" s="99"/>
      <c r="DF20" s="99"/>
      <c r="DG20" s="99"/>
      <c r="DH20" s="99"/>
      <c r="DI20" s="99"/>
      <c r="DJ20" s="99"/>
      <c r="DK20" s="99"/>
      <c r="DL20" s="99"/>
      <c r="DM20" s="99"/>
      <c r="DN20" s="99"/>
      <c r="DO20" s="99"/>
      <c r="DP20" s="600"/>
      <c r="DQ20" s="116"/>
      <c r="DR20" s="116"/>
      <c r="DS20" s="116"/>
      <c r="DT20" s="116"/>
      <c r="DU20" s="116"/>
      <c r="DV20" s="116"/>
      <c r="DW20" s="116"/>
      <c r="DX20" s="116"/>
      <c r="DY20" s="116"/>
      <c r="DZ20" s="116"/>
      <c r="EA20" s="116"/>
      <c r="EB20" s="116"/>
      <c r="EC20" s="116"/>
      <c r="ED20" s="116"/>
      <c r="EE20" s="116"/>
      <c r="EF20" s="116"/>
      <c r="EG20" s="116"/>
      <c r="EH20" s="116"/>
      <c r="EI20" s="116"/>
      <c r="EJ20" s="116"/>
      <c r="EK20" s="116"/>
      <c r="EL20" s="116"/>
      <c r="EM20" s="116"/>
      <c r="EN20" s="116"/>
      <c r="EO20" s="116"/>
      <c r="EP20" s="116"/>
      <c r="EQ20" s="116"/>
      <c r="ER20" s="116"/>
      <c r="ES20" s="116"/>
      <c r="ET20" s="116"/>
      <c r="EU20" s="116"/>
      <c r="EV20" s="116"/>
      <c r="EW20" s="116"/>
      <c r="EX20" s="116"/>
      <c r="EY20" s="116"/>
      <c r="EZ20" s="116"/>
      <c r="FA20" s="116"/>
      <c r="FB20" s="116"/>
      <c r="FC20" s="116"/>
      <c r="FD20" s="116"/>
      <c r="FE20" s="116"/>
      <c r="FF20" s="116"/>
      <c r="FG20" s="116"/>
      <c r="FH20" s="116"/>
      <c r="FI20" s="116"/>
      <c r="FJ20" s="116"/>
      <c r="FK20" s="116"/>
      <c r="FL20" s="116"/>
      <c r="FM20" s="116"/>
      <c r="FN20" s="116"/>
      <c r="FO20" s="116"/>
      <c r="FP20" s="116"/>
      <c r="FQ20" s="116"/>
      <c r="FR20" s="116"/>
      <c r="FS20" s="116"/>
      <c r="FT20" s="116"/>
      <c r="FU20" s="116"/>
      <c r="FV20" s="116"/>
      <c r="FW20" s="116"/>
      <c r="FX20" s="116"/>
      <c r="FY20" s="116"/>
      <c r="FZ20" s="116"/>
      <c r="GA20" s="116"/>
      <c r="GB20" s="116"/>
      <c r="GC20" s="116"/>
      <c r="GD20" s="116"/>
      <c r="GE20" s="116"/>
      <c r="GF20" s="116"/>
      <c r="GG20" s="116"/>
      <c r="GH20" s="116"/>
      <c r="GI20" s="116"/>
      <c r="GJ20" s="116"/>
      <c r="GK20" s="116"/>
      <c r="GL20" s="116"/>
      <c r="GM20" s="116"/>
      <c r="GN20" s="116"/>
      <c r="GO20" s="116"/>
      <c r="GP20" s="116"/>
      <c r="GQ20" s="116"/>
      <c r="GR20" s="116"/>
      <c r="GS20" s="116"/>
      <c r="GT20" s="116"/>
      <c r="GU20" s="116"/>
      <c r="GV20" s="116"/>
      <c r="GW20" s="116"/>
      <c r="GX20" s="116"/>
      <c r="GY20" s="116"/>
      <c r="GZ20" s="116"/>
      <c r="HA20" s="116"/>
      <c r="HB20" s="116"/>
      <c r="HC20" s="116"/>
      <c r="HD20" s="116"/>
      <c r="HE20" s="116"/>
      <c r="HF20" s="116"/>
      <c r="HG20" s="116"/>
      <c r="HH20" s="116"/>
      <c r="HI20" s="389"/>
      <c r="HJ20" s="389"/>
      <c r="HK20" s="117"/>
      <c r="HL20" s="117"/>
      <c r="HM20" s="117"/>
      <c r="HN20" s="117"/>
    </row>
    <row r="21" spans="1:222" ht="28.2" customHeight="1" x14ac:dyDescent="0.25">
      <c r="A21" s="568" t="s">
        <v>375</v>
      </c>
      <c r="B21" s="537"/>
      <c r="C21" s="537"/>
      <c r="D21" s="119" t="s">
        <v>544</v>
      </c>
      <c r="E21" s="201"/>
      <c r="F21" s="111"/>
      <c r="G21" s="112"/>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c r="DE21" s="99"/>
      <c r="DF21" s="99"/>
      <c r="DG21" s="99"/>
      <c r="DH21" s="99"/>
      <c r="DI21" s="99"/>
      <c r="DJ21" s="99"/>
      <c r="DK21" s="99"/>
      <c r="DL21" s="99"/>
      <c r="DM21" s="99"/>
      <c r="DN21" s="99"/>
      <c r="DO21" s="99"/>
      <c r="DP21" s="598"/>
      <c r="DQ21" s="116"/>
      <c r="DR21" s="116"/>
      <c r="DS21" s="116"/>
      <c r="DT21" s="116"/>
      <c r="DU21" s="116"/>
      <c r="DV21" s="116"/>
      <c r="DW21" s="116"/>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6"/>
      <c r="FB21" s="116"/>
      <c r="FC21" s="116"/>
      <c r="FD21" s="116"/>
      <c r="FE21" s="116"/>
      <c r="FF21" s="116"/>
      <c r="FG21" s="116"/>
      <c r="FH21" s="116"/>
      <c r="FI21" s="116"/>
      <c r="FJ21" s="116"/>
      <c r="FK21" s="116"/>
      <c r="FL21" s="116"/>
      <c r="FM21" s="116"/>
      <c r="FN21" s="116"/>
      <c r="FO21" s="116"/>
      <c r="FP21" s="116"/>
      <c r="FQ21" s="116"/>
      <c r="FR21" s="116"/>
      <c r="FS21" s="116"/>
      <c r="FT21" s="116"/>
      <c r="FU21" s="116"/>
      <c r="FV21" s="116"/>
      <c r="FW21" s="116"/>
      <c r="FX21" s="116"/>
      <c r="FY21" s="116"/>
      <c r="FZ21" s="116"/>
      <c r="GA21" s="116"/>
      <c r="GB21" s="116"/>
      <c r="GC21" s="116"/>
      <c r="GD21" s="116"/>
      <c r="GE21" s="116"/>
      <c r="GF21" s="116"/>
      <c r="GG21" s="116"/>
      <c r="GH21" s="116"/>
      <c r="GI21" s="116"/>
      <c r="GJ21" s="116"/>
      <c r="GK21" s="116"/>
      <c r="GL21" s="116"/>
      <c r="GM21" s="116"/>
      <c r="GN21" s="116"/>
      <c r="GO21" s="116"/>
      <c r="GP21" s="116"/>
      <c r="GQ21" s="116"/>
      <c r="GR21" s="116"/>
      <c r="GS21" s="116"/>
      <c r="GT21" s="116"/>
      <c r="GU21" s="116"/>
      <c r="GV21" s="116"/>
      <c r="GW21" s="116"/>
      <c r="GX21" s="116"/>
      <c r="GY21" s="116"/>
      <c r="GZ21" s="116"/>
      <c r="HA21" s="116"/>
      <c r="HB21" s="116"/>
      <c r="HC21" s="116"/>
      <c r="HD21" s="116"/>
      <c r="HE21" s="116"/>
      <c r="HF21" s="116"/>
      <c r="HG21" s="116"/>
      <c r="HH21" s="116"/>
      <c r="HI21" s="389"/>
      <c r="HJ21" s="389"/>
      <c r="HK21" s="117"/>
      <c r="HL21" s="117"/>
      <c r="HM21" s="117"/>
      <c r="HN21" s="117"/>
    </row>
    <row r="22" spans="1:222" ht="24.6" customHeight="1" x14ac:dyDescent="0.25">
      <c r="A22" s="568" t="s">
        <v>375</v>
      </c>
      <c r="B22" s="537"/>
      <c r="C22" s="537"/>
      <c r="D22" s="119" t="s">
        <v>543</v>
      </c>
      <c r="E22" s="202"/>
      <c r="F22" s="111"/>
      <c r="G22" s="112"/>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c r="DE22" s="99"/>
      <c r="DF22" s="99"/>
      <c r="DG22" s="99"/>
      <c r="DH22" s="99"/>
      <c r="DI22" s="99"/>
      <c r="DJ22" s="99"/>
      <c r="DK22" s="99"/>
      <c r="DL22" s="99"/>
      <c r="DM22" s="99"/>
      <c r="DN22" s="99"/>
      <c r="DO22" s="99"/>
      <c r="DP22" s="598"/>
      <c r="DQ22" s="116"/>
      <c r="DR22" s="116"/>
      <c r="DS22" s="116"/>
      <c r="DT22" s="116"/>
      <c r="DU22" s="116"/>
      <c r="DV22" s="116"/>
      <c r="DW22" s="116"/>
      <c r="DX22" s="116"/>
      <c r="DY22" s="116"/>
      <c r="DZ22" s="116"/>
      <c r="EA22" s="116"/>
      <c r="EB22" s="116"/>
      <c r="EC22" s="116"/>
      <c r="ED22" s="116"/>
      <c r="EE22" s="116"/>
      <c r="EF22" s="116"/>
      <c r="EG22" s="116"/>
      <c r="EH22" s="116"/>
      <c r="EI22" s="116"/>
      <c r="EJ22" s="116"/>
      <c r="EK22" s="116"/>
      <c r="EL22" s="116"/>
      <c r="EM22" s="116"/>
      <c r="EN22" s="116"/>
      <c r="EO22" s="116"/>
      <c r="EP22" s="116"/>
      <c r="EQ22" s="116"/>
      <c r="ER22" s="116"/>
      <c r="ES22" s="116"/>
      <c r="ET22" s="116"/>
      <c r="EU22" s="116"/>
      <c r="EV22" s="116"/>
      <c r="EW22" s="116"/>
      <c r="EX22" s="116"/>
      <c r="EY22" s="116"/>
      <c r="EZ22" s="116"/>
      <c r="FA22" s="116"/>
      <c r="FB22" s="116"/>
      <c r="FC22" s="116"/>
      <c r="FD22" s="116"/>
      <c r="FE22" s="116"/>
      <c r="FF22" s="116"/>
      <c r="FG22" s="116"/>
      <c r="FH22" s="116"/>
      <c r="FI22" s="116"/>
      <c r="FJ22" s="116"/>
      <c r="FK22" s="116"/>
      <c r="FL22" s="116"/>
      <c r="FM22" s="116"/>
      <c r="FN22" s="116"/>
      <c r="FO22" s="116"/>
      <c r="FP22" s="116"/>
      <c r="FQ22" s="116"/>
      <c r="FR22" s="116"/>
      <c r="FS22" s="116"/>
      <c r="FT22" s="116"/>
      <c r="FU22" s="116"/>
      <c r="FV22" s="116"/>
      <c r="FW22" s="116"/>
      <c r="FX22" s="116"/>
      <c r="FY22" s="116"/>
      <c r="FZ22" s="116"/>
      <c r="GA22" s="116"/>
      <c r="GB22" s="116"/>
      <c r="GC22" s="116"/>
      <c r="GD22" s="116"/>
      <c r="GE22" s="116"/>
      <c r="GF22" s="116"/>
      <c r="GG22" s="116"/>
      <c r="GH22" s="116"/>
      <c r="GI22" s="116"/>
      <c r="GJ22" s="116"/>
      <c r="GK22" s="116"/>
      <c r="GL22" s="116"/>
      <c r="GM22" s="116"/>
      <c r="GN22" s="116"/>
      <c r="GO22" s="116"/>
      <c r="GP22" s="116"/>
      <c r="GQ22" s="116"/>
      <c r="GR22" s="116"/>
      <c r="GS22" s="116"/>
      <c r="GT22" s="116"/>
      <c r="GU22" s="116"/>
      <c r="GV22" s="116"/>
      <c r="GW22" s="116"/>
      <c r="GX22" s="116"/>
      <c r="GY22" s="116"/>
      <c r="GZ22" s="116"/>
      <c r="HA22" s="116"/>
      <c r="HB22" s="116"/>
      <c r="HC22" s="116"/>
      <c r="HD22" s="116"/>
      <c r="HE22" s="116"/>
      <c r="HF22" s="116"/>
      <c r="HG22" s="116"/>
      <c r="HH22" s="116"/>
      <c r="HI22" s="389"/>
      <c r="HJ22" s="389"/>
      <c r="HK22" s="117"/>
      <c r="HL22" s="117"/>
      <c r="HM22" s="117"/>
      <c r="HN22" s="117"/>
    </row>
    <row r="23" spans="1:222" ht="15.75" customHeight="1" x14ac:dyDescent="0.25">
      <c r="A23" s="568" t="s">
        <v>375</v>
      </c>
      <c r="B23" s="537"/>
      <c r="C23" s="537"/>
      <c r="D23" s="396" t="s">
        <v>378</v>
      </c>
      <c r="E23" s="202"/>
      <c r="F23" s="111"/>
      <c r="G23" s="112"/>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598"/>
      <c r="DQ23" s="116"/>
      <c r="DR23" s="116"/>
      <c r="DS23" s="116"/>
      <c r="DT23" s="116"/>
      <c r="DU23" s="116"/>
      <c r="DV23" s="116"/>
      <c r="DW23" s="116"/>
      <c r="DX23" s="116"/>
      <c r="DY23" s="116"/>
      <c r="DZ23" s="116"/>
      <c r="EA23" s="116"/>
      <c r="EB23" s="116"/>
      <c r="EC23" s="116"/>
      <c r="ED23" s="116"/>
      <c r="EE23" s="116"/>
      <c r="EF23" s="116"/>
      <c r="EG23" s="116"/>
      <c r="EH23" s="116"/>
      <c r="EI23" s="116"/>
      <c r="EJ23" s="116"/>
      <c r="EK23" s="116"/>
      <c r="EL23" s="116"/>
      <c r="EM23" s="116"/>
      <c r="EN23" s="116"/>
      <c r="EO23" s="116"/>
      <c r="EP23" s="116"/>
      <c r="EQ23" s="116"/>
      <c r="ER23" s="116"/>
      <c r="ES23" s="116"/>
      <c r="ET23" s="116"/>
      <c r="EU23" s="116"/>
      <c r="EV23" s="116"/>
      <c r="EW23" s="116"/>
      <c r="EX23" s="116"/>
      <c r="EY23" s="116"/>
      <c r="EZ23" s="116"/>
      <c r="FA23" s="116"/>
      <c r="FB23" s="116"/>
      <c r="FC23" s="116"/>
      <c r="FD23" s="116"/>
      <c r="FE23" s="116"/>
      <c r="FF23" s="116"/>
      <c r="FG23" s="116"/>
      <c r="FH23" s="116"/>
      <c r="FI23" s="116"/>
      <c r="FJ23" s="116"/>
      <c r="FK23" s="116"/>
      <c r="FL23" s="116"/>
      <c r="FM23" s="116"/>
      <c r="FN23" s="116"/>
      <c r="FO23" s="116"/>
      <c r="FP23" s="116"/>
      <c r="FQ23" s="116"/>
      <c r="FR23" s="116"/>
      <c r="FS23" s="116"/>
      <c r="FT23" s="116"/>
      <c r="FU23" s="116"/>
      <c r="FV23" s="116"/>
      <c r="FW23" s="116"/>
      <c r="FX23" s="116"/>
      <c r="FY23" s="116"/>
      <c r="FZ23" s="116"/>
      <c r="GA23" s="116"/>
      <c r="GB23" s="116"/>
      <c r="GC23" s="116"/>
      <c r="GD23" s="116"/>
      <c r="GE23" s="116"/>
      <c r="GF23" s="116"/>
      <c r="GG23" s="116"/>
      <c r="GH23" s="116"/>
      <c r="GI23" s="116"/>
      <c r="GJ23" s="116"/>
      <c r="GK23" s="116"/>
      <c r="GL23" s="116"/>
      <c r="GM23" s="116"/>
      <c r="GN23" s="116"/>
      <c r="GO23" s="116"/>
      <c r="GP23" s="116"/>
      <c r="GQ23" s="116"/>
      <c r="GR23" s="116"/>
      <c r="GS23" s="116"/>
      <c r="GT23" s="116"/>
      <c r="GU23" s="116"/>
      <c r="GV23" s="116"/>
      <c r="GW23" s="116"/>
      <c r="GX23" s="116"/>
      <c r="GY23" s="116"/>
      <c r="GZ23" s="116"/>
      <c r="HA23" s="116"/>
      <c r="HB23" s="116"/>
      <c r="HC23" s="116"/>
      <c r="HD23" s="116"/>
      <c r="HE23" s="116"/>
      <c r="HF23" s="116"/>
      <c r="HG23" s="116"/>
      <c r="HH23" s="116"/>
      <c r="HI23" s="389"/>
      <c r="HJ23" s="389"/>
      <c r="HK23" s="117"/>
      <c r="HL23" s="117"/>
      <c r="HM23" s="117"/>
      <c r="HN23" s="117"/>
    </row>
    <row r="24" spans="1:222" ht="16.2" customHeight="1" thickBot="1" x14ac:dyDescent="0.3">
      <c r="A24" s="597" t="s">
        <v>375</v>
      </c>
      <c r="B24" s="544"/>
      <c r="C24" s="544"/>
      <c r="D24" s="145" t="s">
        <v>71</v>
      </c>
      <c r="E24" s="203"/>
      <c r="F24" s="111"/>
      <c r="G24" s="112"/>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599"/>
      <c r="DQ24" s="116"/>
      <c r="DR24" s="116"/>
      <c r="DS24" s="116"/>
      <c r="DT24" s="116"/>
      <c r="DU24" s="116"/>
      <c r="DV24" s="116"/>
      <c r="DW24" s="116"/>
      <c r="DX24" s="116"/>
      <c r="DY24" s="116"/>
      <c r="DZ24" s="116"/>
      <c r="EA24" s="116"/>
      <c r="EB24" s="116"/>
      <c r="EC24" s="116"/>
      <c r="ED24" s="116"/>
      <c r="EE24" s="116"/>
      <c r="EF24" s="116"/>
      <c r="EG24" s="116"/>
      <c r="EH24" s="116"/>
      <c r="EI24" s="116"/>
      <c r="EJ24" s="116"/>
      <c r="EK24" s="116"/>
      <c r="EL24" s="116"/>
      <c r="EM24" s="116"/>
      <c r="EN24" s="116"/>
      <c r="EO24" s="116"/>
      <c r="EP24" s="116"/>
      <c r="EQ24" s="116"/>
      <c r="ER24" s="116"/>
      <c r="ES24" s="116"/>
      <c r="ET24" s="116"/>
      <c r="EU24" s="116"/>
      <c r="EV24" s="116"/>
      <c r="EW24" s="116"/>
      <c r="EX24" s="116"/>
      <c r="EY24" s="116"/>
      <c r="EZ24" s="116"/>
      <c r="FA24" s="116"/>
      <c r="FB24" s="116"/>
      <c r="FC24" s="116"/>
      <c r="FD24" s="116"/>
      <c r="FE24" s="116"/>
      <c r="FF24" s="116"/>
      <c r="FG24" s="116"/>
      <c r="FH24" s="116"/>
      <c r="FI24" s="116"/>
      <c r="FJ24" s="116"/>
      <c r="FK24" s="116"/>
      <c r="FL24" s="116"/>
      <c r="FM24" s="116"/>
      <c r="FN24" s="116"/>
      <c r="FO24" s="116"/>
      <c r="FP24" s="116"/>
      <c r="FQ24" s="116"/>
      <c r="FR24" s="116"/>
      <c r="FS24" s="116"/>
      <c r="FT24" s="116"/>
      <c r="FU24" s="116"/>
      <c r="FV24" s="116"/>
      <c r="FW24" s="116"/>
      <c r="FX24" s="116"/>
      <c r="FY24" s="116"/>
      <c r="FZ24" s="116"/>
      <c r="GA24" s="116"/>
      <c r="GB24" s="116"/>
      <c r="GC24" s="116"/>
      <c r="GD24" s="116"/>
      <c r="GE24" s="116"/>
      <c r="GF24" s="116"/>
      <c r="GG24" s="116"/>
      <c r="GH24" s="116"/>
      <c r="GI24" s="116"/>
      <c r="GJ24" s="116"/>
      <c r="GK24" s="116"/>
      <c r="GL24" s="116"/>
      <c r="GM24" s="116"/>
      <c r="GN24" s="116"/>
      <c r="GO24" s="116"/>
      <c r="GP24" s="116"/>
      <c r="GQ24" s="116"/>
      <c r="GR24" s="116"/>
      <c r="GS24" s="116"/>
      <c r="GT24" s="116"/>
      <c r="GU24" s="116"/>
      <c r="GV24" s="116"/>
      <c r="GW24" s="116"/>
      <c r="GX24" s="116"/>
      <c r="GY24" s="116"/>
      <c r="GZ24" s="116"/>
      <c r="HA24" s="116"/>
      <c r="HB24" s="116"/>
      <c r="HC24" s="116"/>
      <c r="HD24" s="116"/>
      <c r="HE24" s="116"/>
      <c r="HF24" s="116"/>
      <c r="HG24" s="116"/>
      <c r="HH24" s="116"/>
      <c r="HI24" s="389"/>
      <c r="HJ24" s="389"/>
      <c r="HK24" s="117"/>
      <c r="HL24" s="117"/>
      <c r="HM24" s="117"/>
      <c r="HN24" s="117"/>
    </row>
    <row r="25" spans="1:222" ht="27" customHeight="1" x14ac:dyDescent="0.25">
      <c r="A25" s="134" t="s">
        <v>372</v>
      </c>
      <c r="B25" s="391">
        <v>5</v>
      </c>
      <c r="C25" s="25" t="s">
        <v>373</v>
      </c>
      <c r="D25" s="113" t="s">
        <v>545</v>
      </c>
      <c r="E25" s="200"/>
      <c r="F25" s="111"/>
      <c r="G25" s="112"/>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c r="DE25" s="99"/>
      <c r="DF25" s="99"/>
      <c r="DG25" s="99"/>
      <c r="DH25" s="99"/>
      <c r="DI25" s="99"/>
      <c r="DJ25" s="99"/>
      <c r="DK25" s="99"/>
      <c r="DL25" s="99"/>
      <c r="DM25" s="99"/>
      <c r="DN25" s="99"/>
      <c r="DO25" s="99"/>
      <c r="DP25" s="600"/>
      <c r="DQ25" s="116"/>
      <c r="DR25" s="116"/>
      <c r="DS25" s="116"/>
      <c r="DT25" s="116"/>
      <c r="DU25" s="116"/>
      <c r="DV25" s="116"/>
      <c r="DW25" s="116"/>
      <c r="DX25" s="116"/>
      <c r="DY25" s="116"/>
      <c r="DZ25" s="116"/>
      <c r="EA25" s="116"/>
      <c r="EB25" s="116"/>
      <c r="EC25" s="116"/>
      <c r="ED25" s="116"/>
      <c r="EE25" s="116"/>
      <c r="EF25" s="116"/>
      <c r="EG25" s="116"/>
      <c r="EH25" s="116"/>
      <c r="EI25" s="116"/>
      <c r="EJ25" s="116"/>
      <c r="EK25" s="116"/>
      <c r="EL25" s="116"/>
      <c r="EM25" s="116"/>
      <c r="EN25" s="116"/>
      <c r="EO25" s="116"/>
      <c r="EP25" s="116"/>
      <c r="EQ25" s="116"/>
      <c r="ER25" s="116"/>
      <c r="ES25" s="116"/>
      <c r="ET25" s="116"/>
      <c r="EU25" s="116"/>
      <c r="EV25" s="116"/>
      <c r="EW25" s="116"/>
      <c r="EX25" s="116"/>
      <c r="EY25" s="116"/>
      <c r="EZ25" s="116"/>
      <c r="FA25" s="116"/>
      <c r="FB25" s="116"/>
      <c r="FC25" s="116"/>
      <c r="FD25" s="116"/>
      <c r="FE25" s="116"/>
      <c r="FF25" s="116"/>
      <c r="FG25" s="116"/>
      <c r="FH25" s="116"/>
      <c r="FI25" s="116"/>
      <c r="FJ25" s="116"/>
      <c r="FK25" s="116"/>
      <c r="FL25" s="116"/>
      <c r="FM25" s="116"/>
      <c r="FN25" s="116"/>
      <c r="FO25" s="116"/>
      <c r="FP25" s="116"/>
      <c r="FQ25" s="116"/>
      <c r="FR25" s="116"/>
      <c r="FS25" s="116"/>
      <c r="FT25" s="116"/>
      <c r="FU25" s="116"/>
      <c r="FV25" s="116"/>
      <c r="FW25" s="116"/>
      <c r="FX25" s="116"/>
      <c r="FY25" s="116"/>
      <c r="FZ25" s="116"/>
      <c r="GA25" s="116"/>
      <c r="GB25" s="116"/>
      <c r="GC25" s="116"/>
      <c r="GD25" s="116"/>
      <c r="GE25" s="116"/>
      <c r="GF25" s="116"/>
      <c r="GG25" s="116"/>
      <c r="GH25" s="116"/>
      <c r="GI25" s="116"/>
      <c r="GJ25" s="116"/>
      <c r="GK25" s="116"/>
      <c r="GL25" s="116"/>
      <c r="GM25" s="116"/>
      <c r="GN25" s="116"/>
      <c r="GO25" s="116"/>
      <c r="GP25" s="116"/>
      <c r="GQ25" s="116"/>
      <c r="GR25" s="116"/>
      <c r="GS25" s="116"/>
      <c r="GT25" s="116"/>
      <c r="GU25" s="116"/>
      <c r="GV25" s="116"/>
      <c r="GW25" s="116"/>
      <c r="GX25" s="116"/>
      <c r="GY25" s="116"/>
      <c r="GZ25" s="116"/>
      <c r="HA25" s="116"/>
      <c r="HB25" s="116"/>
      <c r="HC25" s="116"/>
      <c r="HD25" s="116"/>
      <c r="HE25" s="116"/>
      <c r="HF25" s="116"/>
      <c r="HG25" s="116"/>
      <c r="HH25" s="116"/>
      <c r="HI25" s="389"/>
      <c r="HJ25" s="389"/>
      <c r="HK25" s="117"/>
      <c r="HL25" s="117"/>
      <c r="HM25" s="117"/>
      <c r="HN25" s="117"/>
    </row>
    <row r="26" spans="1:222" ht="18" customHeight="1" x14ac:dyDescent="0.25">
      <c r="A26" s="568" t="s">
        <v>375</v>
      </c>
      <c r="B26" s="537"/>
      <c r="C26" s="537"/>
      <c r="D26" s="119" t="s">
        <v>546</v>
      </c>
      <c r="E26" s="201"/>
      <c r="F26" s="111"/>
      <c r="G26" s="112"/>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c r="DE26" s="99"/>
      <c r="DF26" s="99"/>
      <c r="DG26" s="99"/>
      <c r="DH26" s="99"/>
      <c r="DI26" s="99"/>
      <c r="DJ26" s="99"/>
      <c r="DK26" s="99"/>
      <c r="DL26" s="99"/>
      <c r="DM26" s="99"/>
      <c r="DN26" s="99"/>
      <c r="DO26" s="99"/>
      <c r="DP26" s="598"/>
      <c r="DQ26" s="116"/>
      <c r="DR26" s="116"/>
      <c r="DS26" s="116"/>
      <c r="DT26" s="116"/>
      <c r="DU26" s="116"/>
      <c r="DV26" s="116"/>
      <c r="DW26" s="116"/>
      <c r="DX26" s="116"/>
      <c r="DY26" s="116"/>
      <c r="DZ26" s="116"/>
      <c r="EA26" s="116"/>
      <c r="EB26" s="116"/>
      <c r="EC26" s="116"/>
      <c r="ED26" s="116"/>
      <c r="EE26" s="116"/>
      <c r="EF26" s="116"/>
      <c r="EG26" s="116"/>
      <c r="EH26" s="116"/>
      <c r="EI26" s="116"/>
      <c r="EJ26" s="116"/>
      <c r="EK26" s="116"/>
      <c r="EL26" s="116"/>
      <c r="EM26" s="116"/>
      <c r="EN26" s="116"/>
      <c r="EO26" s="116"/>
      <c r="EP26" s="116"/>
      <c r="EQ26" s="116"/>
      <c r="ER26" s="116"/>
      <c r="ES26" s="116"/>
      <c r="ET26" s="116"/>
      <c r="EU26" s="116"/>
      <c r="EV26" s="116"/>
      <c r="EW26" s="116"/>
      <c r="EX26" s="116"/>
      <c r="EY26" s="116"/>
      <c r="EZ26" s="116"/>
      <c r="FA26" s="116"/>
      <c r="FB26" s="116"/>
      <c r="FC26" s="116"/>
      <c r="FD26" s="116"/>
      <c r="FE26" s="116"/>
      <c r="FF26" s="116"/>
      <c r="FG26" s="116"/>
      <c r="FH26" s="116"/>
      <c r="FI26" s="116"/>
      <c r="FJ26" s="116"/>
      <c r="FK26" s="116"/>
      <c r="FL26" s="116"/>
      <c r="FM26" s="116"/>
      <c r="FN26" s="116"/>
      <c r="FO26" s="116"/>
      <c r="FP26" s="116"/>
      <c r="FQ26" s="116"/>
      <c r="FR26" s="116"/>
      <c r="FS26" s="116"/>
      <c r="FT26" s="116"/>
      <c r="FU26" s="116"/>
      <c r="FV26" s="116"/>
      <c r="FW26" s="116"/>
      <c r="FX26" s="116"/>
      <c r="FY26" s="116"/>
      <c r="FZ26" s="116"/>
      <c r="GA26" s="116"/>
      <c r="GB26" s="116"/>
      <c r="GC26" s="116"/>
      <c r="GD26" s="116"/>
      <c r="GE26" s="116"/>
      <c r="GF26" s="116"/>
      <c r="GG26" s="116"/>
      <c r="GH26" s="116"/>
      <c r="GI26" s="116"/>
      <c r="GJ26" s="116"/>
      <c r="GK26" s="116"/>
      <c r="GL26" s="116"/>
      <c r="GM26" s="116"/>
      <c r="GN26" s="116"/>
      <c r="GO26" s="116"/>
      <c r="GP26" s="116"/>
      <c r="GQ26" s="116"/>
      <c r="GR26" s="116"/>
      <c r="GS26" s="116"/>
      <c r="GT26" s="116"/>
      <c r="GU26" s="116"/>
      <c r="GV26" s="116"/>
      <c r="GW26" s="116"/>
      <c r="GX26" s="116"/>
      <c r="GY26" s="116"/>
      <c r="GZ26" s="116"/>
      <c r="HA26" s="116"/>
      <c r="HB26" s="116"/>
      <c r="HC26" s="116"/>
      <c r="HD26" s="116"/>
      <c r="HE26" s="116"/>
      <c r="HF26" s="116"/>
      <c r="HG26" s="116"/>
      <c r="HH26" s="116"/>
      <c r="HI26" s="389"/>
      <c r="HJ26" s="389"/>
      <c r="HK26" s="117"/>
      <c r="HL26" s="117"/>
      <c r="HM26" s="117"/>
      <c r="HN26" s="117"/>
    </row>
    <row r="27" spans="1:222" ht="18" customHeight="1" x14ac:dyDescent="0.25">
      <c r="A27" s="568" t="s">
        <v>375</v>
      </c>
      <c r="B27" s="537"/>
      <c r="C27" s="537"/>
      <c r="D27" s="119" t="s">
        <v>396</v>
      </c>
      <c r="E27" s="202"/>
      <c r="F27" s="111"/>
      <c r="G27" s="112"/>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c r="DE27" s="99"/>
      <c r="DF27" s="99"/>
      <c r="DG27" s="99"/>
      <c r="DH27" s="99"/>
      <c r="DI27" s="99"/>
      <c r="DJ27" s="99"/>
      <c r="DK27" s="99"/>
      <c r="DL27" s="99"/>
      <c r="DM27" s="99"/>
      <c r="DN27" s="99"/>
      <c r="DO27" s="99"/>
      <c r="DP27" s="598"/>
      <c r="DQ27" s="116"/>
      <c r="DR27" s="116"/>
      <c r="DS27" s="116"/>
      <c r="DT27" s="116"/>
      <c r="DU27" s="116"/>
      <c r="DV27" s="116"/>
      <c r="DW27" s="116"/>
      <c r="DX27" s="116"/>
      <c r="DY27" s="116"/>
      <c r="DZ27" s="116"/>
      <c r="EA27" s="116"/>
      <c r="EB27" s="116"/>
      <c r="EC27" s="116"/>
      <c r="ED27" s="116"/>
      <c r="EE27" s="116"/>
      <c r="EF27" s="116"/>
      <c r="EG27" s="116"/>
      <c r="EH27" s="116"/>
      <c r="EI27" s="116"/>
      <c r="EJ27" s="116"/>
      <c r="EK27" s="116"/>
      <c r="EL27" s="116"/>
      <c r="EM27" s="116"/>
      <c r="EN27" s="116"/>
      <c r="EO27" s="116"/>
      <c r="EP27" s="116"/>
      <c r="EQ27" s="116"/>
      <c r="ER27" s="116"/>
      <c r="ES27" s="116"/>
      <c r="ET27" s="116"/>
      <c r="EU27" s="116"/>
      <c r="EV27" s="116"/>
      <c r="EW27" s="116"/>
      <c r="EX27" s="116"/>
      <c r="EY27" s="116"/>
      <c r="EZ27" s="116"/>
      <c r="FA27" s="116"/>
      <c r="FB27" s="116"/>
      <c r="FC27" s="116"/>
      <c r="FD27" s="116"/>
      <c r="FE27" s="116"/>
      <c r="FF27" s="116"/>
      <c r="FG27" s="116"/>
      <c r="FH27" s="116"/>
      <c r="FI27" s="116"/>
      <c r="FJ27" s="116"/>
      <c r="FK27" s="116"/>
      <c r="FL27" s="116"/>
      <c r="FM27" s="116"/>
      <c r="FN27" s="116"/>
      <c r="FO27" s="116"/>
      <c r="FP27" s="116"/>
      <c r="FQ27" s="116"/>
      <c r="FR27" s="116"/>
      <c r="FS27" s="116"/>
      <c r="FT27" s="116"/>
      <c r="FU27" s="116"/>
      <c r="FV27" s="116"/>
      <c r="FW27" s="116"/>
      <c r="FX27" s="116"/>
      <c r="FY27" s="116"/>
      <c r="FZ27" s="116"/>
      <c r="GA27" s="116"/>
      <c r="GB27" s="116"/>
      <c r="GC27" s="116"/>
      <c r="GD27" s="116"/>
      <c r="GE27" s="116"/>
      <c r="GF27" s="116"/>
      <c r="GG27" s="116"/>
      <c r="GH27" s="116"/>
      <c r="GI27" s="116"/>
      <c r="GJ27" s="116"/>
      <c r="GK27" s="116"/>
      <c r="GL27" s="116"/>
      <c r="GM27" s="116"/>
      <c r="GN27" s="116"/>
      <c r="GO27" s="116"/>
      <c r="GP27" s="116"/>
      <c r="GQ27" s="116"/>
      <c r="GR27" s="116"/>
      <c r="GS27" s="116"/>
      <c r="GT27" s="116"/>
      <c r="GU27" s="116"/>
      <c r="GV27" s="116"/>
      <c r="GW27" s="116"/>
      <c r="GX27" s="116"/>
      <c r="GY27" s="116"/>
      <c r="GZ27" s="116"/>
      <c r="HA27" s="116"/>
      <c r="HB27" s="116"/>
      <c r="HC27" s="116"/>
      <c r="HD27" s="116"/>
      <c r="HE27" s="116"/>
      <c r="HF27" s="116"/>
      <c r="HG27" s="116"/>
      <c r="HH27" s="116"/>
      <c r="HI27" s="389"/>
      <c r="HJ27" s="389"/>
      <c r="HK27" s="117"/>
      <c r="HL27" s="117"/>
      <c r="HM27" s="117"/>
      <c r="HN27" s="117"/>
    </row>
    <row r="28" spans="1:222" ht="16.2" customHeight="1" thickBot="1" x14ac:dyDescent="0.3">
      <c r="A28" s="597" t="s">
        <v>375</v>
      </c>
      <c r="B28" s="544"/>
      <c r="C28" s="544"/>
      <c r="D28" s="145" t="s">
        <v>71</v>
      </c>
      <c r="E28" s="203"/>
      <c r="F28" s="111"/>
      <c r="G28" s="112"/>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c r="DE28" s="99"/>
      <c r="DF28" s="99"/>
      <c r="DG28" s="99"/>
      <c r="DH28" s="99"/>
      <c r="DI28" s="99"/>
      <c r="DJ28" s="99"/>
      <c r="DK28" s="99"/>
      <c r="DL28" s="99"/>
      <c r="DM28" s="99"/>
      <c r="DN28" s="99"/>
      <c r="DO28" s="99"/>
      <c r="DP28" s="599"/>
      <c r="DQ28" s="116"/>
      <c r="DR28" s="116"/>
      <c r="DS28" s="116"/>
      <c r="DT28" s="116"/>
      <c r="DU28" s="116"/>
      <c r="DV28" s="116"/>
      <c r="DW28" s="116"/>
      <c r="DX28" s="116"/>
      <c r="DY28" s="116"/>
      <c r="DZ28" s="116"/>
      <c r="EA28" s="116"/>
      <c r="EB28" s="116"/>
      <c r="EC28" s="116"/>
      <c r="ED28" s="116"/>
      <c r="EE28" s="116"/>
      <c r="EF28" s="116"/>
      <c r="EG28" s="116"/>
      <c r="EH28" s="116"/>
      <c r="EI28" s="116"/>
      <c r="EJ28" s="116"/>
      <c r="EK28" s="116"/>
      <c r="EL28" s="116"/>
      <c r="EM28" s="116"/>
      <c r="EN28" s="116"/>
      <c r="EO28" s="116"/>
      <c r="EP28" s="116"/>
      <c r="EQ28" s="116"/>
      <c r="ER28" s="116"/>
      <c r="ES28" s="116"/>
      <c r="ET28" s="116"/>
      <c r="EU28" s="116"/>
      <c r="EV28" s="116"/>
      <c r="EW28" s="116"/>
      <c r="EX28" s="116"/>
      <c r="EY28" s="116"/>
      <c r="EZ28" s="116"/>
      <c r="FA28" s="116"/>
      <c r="FB28" s="116"/>
      <c r="FC28" s="116"/>
      <c r="FD28" s="116"/>
      <c r="FE28" s="116"/>
      <c r="FF28" s="116"/>
      <c r="FG28" s="116"/>
      <c r="FH28" s="116"/>
      <c r="FI28" s="116"/>
      <c r="FJ28" s="116"/>
      <c r="FK28" s="116"/>
      <c r="FL28" s="116"/>
      <c r="FM28" s="116"/>
      <c r="FN28" s="116"/>
      <c r="FO28" s="116"/>
      <c r="FP28" s="116"/>
      <c r="FQ28" s="116"/>
      <c r="FR28" s="116"/>
      <c r="FS28" s="116"/>
      <c r="FT28" s="116"/>
      <c r="FU28" s="116"/>
      <c r="FV28" s="116"/>
      <c r="FW28" s="116"/>
      <c r="FX28" s="116"/>
      <c r="FY28" s="116"/>
      <c r="FZ28" s="116"/>
      <c r="GA28" s="116"/>
      <c r="GB28" s="116"/>
      <c r="GC28" s="116"/>
      <c r="GD28" s="116"/>
      <c r="GE28" s="116"/>
      <c r="GF28" s="116"/>
      <c r="GG28" s="116"/>
      <c r="GH28" s="116"/>
      <c r="GI28" s="116"/>
      <c r="GJ28" s="116"/>
      <c r="GK28" s="116"/>
      <c r="GL28" s="116"/>
      <c r="GM28" s="116"/>
      <c r="GN28" s="116"/>
      <c r="GO28" s="116"/>
      <c r="GP28" s="116"/>
      <c r="GQ28" s="116"/>
      <c r="GR28" s="116"/>
      <c r="GS28" s="116"/>
      <c r="GT28" s="116"/>
      <c r="GU28" s="116"/>
      <c r="GV28" s="116"/>
      <c r="GW28" s="116"/>
      <c r="GX28" s="116"/>
      <c r="GY28" s="116"/>
      <c r="GZ28" s="116"/>
      <c r="HA28" s="116"/>
      <c r="HB28" s="116"/>
      <c r="HC28" s="116"/>
      <c r="HD28" s="116"/>
      <c r="HE28" s="116"/>
      <c r="HF28" s="116"/>
      <c r="HG28" s="116"/>
      <c r="HH28" s="116"/>
      <c r="HI28" s="389"/>
      <c r="HJ28" s="389"/>
      <c r="HK28" s="117"/>
      <c r="HL28" s="117"/>
      <c r="HM28" s="117"/>
      <c r="HN28" s="117"/>
    </row>
    <row r="29" spans="1:222" ht="27" customHeight="1" x14ac:dyDescent="0.25">
      <c r="A29" s="134" t="s">
        <v>372</v>
      </c>
      <c r="B29" s="391">
        <v>6</v>
      </c>
      <c r="C29" s="25" t="s">
        <v>373</v>
      </c>
      <c r="D29" s="113" t="s">
        <v>547</v>
      </c>
      <c r="E29" s="200"/>
      <c r="F29" s="111"/>
      <c r="G29" s="112"/>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c r="DE29" s="99"/>
      <c r="DF29" s="99"/>
      <c r="DG29" s="99"/>
      <c r="DH29" s="99"/>
      <c r="DI29" s="99"/>
      <c r="DJ29" s="99"/>
      <c r="DK29" s="99"/>
      <c r="DL29" s="99"/>
      <c r="DM29" s="99"/>
      <c r="DN29" s="99"/>
      <c r="DO29" s="99"/>
      <c r="DP29" s="600"/>
      <c r="DQ29" s="116"/>
      <c r="DR29" s="116"/>
      <c r="DS29" s="116"/>
      <c r="DT29" s="116"/>
      <c r="DU29" s="116"/>
      <c r="DV29" s="116"/>
      <c r="DW29" s="116"/>
      <c r="DX29" s="116"/>
      <c r="DY29" s="116"/>
      <c r="DZ29" s="116"/>
      <c r="EA29" s="116"/>
      <c r="EB29" s="116"/>
      <c r="EC29" s="116"/>
      <c r="ED29" s="116"/>
      <c r="EE29" s="116"/>
      <c r="EF29" s="116"/>
      <c r="EG29" s="116"/>
      <c r="EH29" s="116"/>
      <c r="EI29" s="116"/>
      <c r="EJ29" s="116"/>
      <c r="EK29" s="116"/>
      <c r="EL29" s="116"/>
      <c r="EM29" s="116"/>
      <c r="EN29" s="116"/>
      <c r="EO29" s="116"/>
      <c r="EP29" s="116"/>
      <c r="EQ29" s="116"/>
      <c r="ER29" s="116"/>
      <c r="ES29" s="116"/>
      <c r="ET29" s="116"/>
      <c r="EU29" s="116"/>
      <c r="EV29" s="116"/>
      <c r="EW29" s="116"/>
      <c r="EX29" s="116"/>
      <c r="EY29" s="116"/>
      <c r="EZ29" s="116"/>
      <c r="FA29" s="116"/>
      <c r="FB29" s="116"/>
      <c r="FC29" s="116"/>
      <c r="FD29" s="116"/>
      <c r="FE29" s="116"/>
      <c r="FF29" s="116"/>
      <c r="FG29" s="116"/>
      <c r="FH29" s="116"/>
      <c r="FI29" s="116"/>
      <c r="FJ29" s="116"/>
      <c r="FK29" s="116"/>
      <c r="FL29" s="116"/>
      <c r="FM29" s="116"/>
      <c r="FN29" s="116"/>
      <c r="FO29" s="116"/>
      <c r="FP29" s="116"/>
      <c r="FQ29" s="116"/>
      <c r="FR29" s="116"/>
      <c r="FS29" s="116"/>
      <c r="FT29" s="116"/>
      <c r="FU29" s="116"/>
      <c r="FV29" s="116"/>
      <c r="FW29" s="116"/>
      <c r="FX29" s="116"/>
      <c r="FY29" s="116"/>
      <c r="FZ29" s="116"/>
      <c r="GA29" s="116"/>
      <c r="GB29" s="116"/>
      <c r="GC29" s="116"/>
      <c r="GD29" s="116"/>
      <c r="GE29" s="116"/>
      <c r="GF29" s="116"/>
      <c r="GG29" s="116"/>
      <c r="GH29" s="116"/>
      <c r="GI29" s="116"/>
      <c r="GJ29" s="116"/>
      <c r="GK29" s="116"/>
      <c r="GL29" s="116"/>
      <c r="GM29" s="116"/>
      <c r="GN29" s="116"/>
      <c r="GO29" s="116"/>
      <c r="GP29" s="116"/>
      <c r="GQ29" s="116"/>
      <c r="GR29" s="116"/>
      <c r="GS29" s="116"/>
      <c r="GT29" s="116"/>
      <c r="GU29" s="116"/>
      <c r="GV29" s="116"/>
      <c r="GW29" s="116"/>
      <c r="GX29" s="116"/>
      <c r="GY29" s="116"/>
      <c r="GZ29" s="116"/>
      <c r="HA29" s="116"/>
      <c r="HB29" s="116"/>
      <c r="HC29" s="116"/>
      <c r="HD29" s="116"/>
      <c r="HE29" s="116"/>
      <c r="HF29" s="116"/>
      <c r="HG29" s="116"/>
      <c r="HH29" s="116"/>
      <c r="HI29" s="389"/>
      <c r="HJ29" s="389"/>
      <c r="HK29" s="117"/>
      <c r="HL29" s="117"/>
      <c r="HM29" s="117"/>
      <c r="HN29" s="117"/>
    </row>
    <row r="30" spans="1:222" ht="16.2" customHeight="1" x14ac:dyDescent="0.25">
      <c r="A30" s="568" t="s">
        <v>375</v>
      </c>
      <c r="B30" s="537"/>
      <c r="C30" s="537"/>
      <c r="D30" s="119" t="s">
        <v>548</v>
      </c>
      <c r="E30" s="201"/>
      <c r="F30" s="111"/>
      <c r="G30" s="112"/>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c r="DE30" s="99"/>
      <c r="DF30" s="99"/>
      <c r="DG30" s="99"/>
      <c r="DH30" s="99"/>
      <c r="DI30" s="99"/>
      <c r="DJ30" s="99"/>
      <c r="DK30" s="99"/>
      <c r="DL30" s="99"/>
      <c r="DM30" s="99"/>
      <c r="DN30" s="99"/>
      <c r="DO30" s="99"/>
      <c r="DP30" s="598"/>
      <c r="DQ30" s="116"/>
      <c r="DR30" s="116"/>
      <c r="DS30" s="116"/>
      <c r="DT30" s="116"/>
      <c r="DU30" s="116"/>
      <c r="DV30" s="116"/>
      <c r="DW30" s="116"/>
      <c r="DX30" s="116"/>
      <c r="DY30" s="116"/>
      <c r="DZ30" s="116"/>
      <c r="EA30" s="116"/>
      <c r="EB30" s="116"/>
      <c r="EC30" s="116"/>
      <c r="ED30" s="116"/>
      <c r="EE30" s="116"/>
      <c r="EF30" s="116"/>
      <c r="EG30" s="116"/>
      <c r="EH30" s="116"/>
      <c r="EI30" s="116"/>
      <c r="EJ30" s="116"/>
      <c r="EK30" s="116"/>
      <c r="EL30" s="116"/>
      <c r="EM30" s="116"/>
      <c r="EN30" s="116"/>
      <c r="EO30" s="116"/>
      <c r="EP30" s="116"/>
      <c r="EQ30" s="116"/>
      <c r="ER30" s="116"/>
      <c r="ES30" s="116"/>
      <c r="ET30" s="116"/>
      <c r="EU30" s="116"/>
      <c r="EV30" s="116"/>
      <c r="EW30" s="116"/>
      <c r="EX30" s="116"/>
      <c r="EY30" s="116"/>
      <c r="EZ30" s="116"/>
      <c r="FA30" s="116"/>
      <c r="FB30" s="116"/>
      <c r="FC30" s="116"/>
      <c r="FD30" s="116"/>
      <c r="FE30" s="116"/>
      <c r="FF30" s="116"/>
      <c r="FG30" s="116"/>
      <c r="FH30" s="116"/>
      <c r="FI30" s="116"/>
      <c r="FJ30" s="116"/>
      <c r="FK30" s="116"/>
      <c r="FL30" s="116"/>
      <c r="FM30" s="116"/>
      <c r="FN30" s="116"/>
      <c r="FO30" s="116"/>
      <c r="FP30" s="116"/>
      <c r="FQ30" s="116"/>
      <c r="FR30" s="116"/>
      <c r="FS30" s="116"/>
      <c r="FT30" s="116"/>
      <c r="FU30" s="116"/>
      <c r="FV30" s="116"/>
      <c r="FW30" s="116"/>
      <c r="FX30" s="116"/>
      <c r="FY30" s="116"/>
      <c r="FZ30" s="116"/>
      <c r="GA30" s="116"/>
      <c r="GB30" s="116"/>
      <c r="GC30" s="116"/>
      <c r="GD30" s="116"/>
      <c r="GE30" s="116"/>
      <c r="GF30" s="116"/>
      <c r="GG30" s="116"/>
      <c r="GH30" s="116"/>
      <c r="GI30" s="116"/>
      <c r="GJ30" s="116"/>
      <c r="GK30" s="116"/>
      <c r="GL30" s="116"/>
      <c r="GM30" s="116"/>
      <c r="GN30" s="116"/>
      <c r="GO30" s="116"/>
      <c r="GP30" s="116"/>
      <c r="GQ30" s="116"/>
      <c r="GR30" s="116"/>
      <c r="GS30" s="116"/>
      <c r="GT30" s="116"/>
      <c r="GU30" s="116"/>
      <c r="GV30" s="116"/>
      <c r="GW30" s="116"/>
      <c r="GX30" s="116"/>
      <c r="GY30" s="116"/>
      <c r="GZ30" s="116"/>
      <c r="HA30" s="116"/>
      <c r="HB30" s="116"/>
      <c r="HC30" s="116"/>
      <c r="HD30" s="116"/>
      <c r="HE30" s="116"/>
      <c r="HF30" s="116"/>
      <c r="HG30" s="116"/>
      <c r="HH30" s="116"/>
      <c r="HI30" s="389"/>
      <c r="HJ30" s="389"/>
      <c r="HK30" s="117"/>
      <c r="HL30" s="117"/>
      <c r="HM30" s="117"/>
      <c r="HN30" s="117"/>
    </row>
    <row r="31" spans="1:222" ht="16.2" customHeight="1" x14ac:dyDescent="0.25">
      <c r="A31" s="568" t="s">
        <v>375</v>
      </c>
      <c r="B31" s="537"/>
      <c r="C31" s="537"/>
      <c r="D31" s="119" t="s">
        <v>396</v>
      </c>
      <c r="E31" s="202"/>
      <c r="F31" s="111"/>
      <c r="G31" s="112"/>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c r="DE31" s="99"/>
      <c r="DF31" s="99"/>
      <c r="DG31" s="99"/>
      <c r="DH31" s="99"/>
      <c r="DI31" s="99"/>
      <c r="DJ31" s="99"/>
      <c r="DK31" s="99"/>
      <c r="DL31" s="99"/>
      <c r="DM31" s="99"/>
      <c r="DN31" s="99"/>
      <c r="DO31" s="99"/>
      <c r="DP31" s="598"/>
      <c r="DQ31" s="116"/>
      <c r="DR31" s="116"/>
      <c r="DS31" s="116"/>
      <c r="DT31" s="116"/>
      <c r="DU31" s="116"/>
      <c r="DV31" s="116"/>
      <c r="DW31" s="116"/>
      <c r="DX31" s="116"/>
      <c r="DY31" s="116"/>
      <c r="DZ31" s="116"/>
      <c r="EA31" s="116"/>
      <c r="EB31" s="116"/>
      <c r="EC31" s="116"/>
      <c r="ED31" s="116"/>
      <c r="EE31" s="116"/>
      <c r="EF31" s="116"/>
      <c r="EG31" s="116"/>
      <c r="EH31" s="116"/>
      <c r="EI31" s="116"/>
      <c r="EJ31" s="116"/>
      <c r="EK31" s="116"/>
      <c r="EL31" s="116"/>
      <c r="EM31" s="116"/>
      <c r="EN31" s="116"/>
      <c r="EO31" s="116"/>
      <c r="EP31" s="116"/>
      <c r="EQ31" s="116"/>
      <c r="ER31" s="116"/>
      <c r="ES31" s="116"/>
      <c r="ET31" s="116"/>
      <c r="EU31" s="116"/>
      <c r="EV31" s="116"/>
      <c r="EW31" s="116"/>
      <c r="EX31" s="116"/>
      <c r="EY31" s="116"/>
      <c r="EZ31" s="116"/>
      <c r="FA31" s="116"/>
      <c r="FB31" s="116"/>
      <c r="FC31" s="116"/>
      <c r="FD31" s="116"/>
      <c r="FE31" s="116"/>
      <c r="FF31" s="116"/>
      <c r="FG31" s="116"/>
      <c r="FH31" s="116"/>
      <c r="FI31" s="116"/>
      <c r="FJ31" s="116"/>
      <c r="FK31" s="116"/>
      <c r="FL31" s="116"/>
      <c r="FM31" s="116"/>
      <c r="FN31" s="116"/>
      <c r="FO31" s="116"/>
      <c r="FP31" s="116"/>
      <c r="FQ31" s="116"/>
      <c r="FR31" s="116"/>
      <c r="FS31" s="116"/>
      <c r="FT31" s="116"/>
      <c r="FU31" s="116"/>
      <c r="FV31" s="116"/>
      <c r="FW31" s="116"/>
      <c r="FX31" s="116"/>
      <c r="FY31" s="116"/>
      <c r="FZ31" s="116"/>
      <c r="GA31" s="116"/>
      <c r="GB31" s="116"/>
      <c r="GC31" s="116"/>
      <c r="GD31" s="116"/>
      <c r="GE31" s="116"/>
      <c r="GF31" s="116"/>
      <c r="GG31" s="116"/>
      <c r="GH31" s="116"/>
      <c r="GI31" s="116"/>
      <c r="GJ31" s="116"/>
      <c r="GK31" s="116"/>
      <c r="GL31" s="116"/>
      <c r="GM31" s="116"/>
      <c r="GN31" s="116"/>
      <c r="GO31" s="116"/>
      <c r="GP31" s="116"/>
      <c r="GQ31" s="116"/>
      <c r="GR31" s="116"/>
      <c r="GS31" s="116"/>
      <c r="GT31" s="116"/>
      <c r="GU31" s="116"/>
      <c r="GV31" s="116"/>
      <c r="GW31" s="116"/>
      <c r="GX31" s="116"/>
      <c r="GY31" s="116"/>
      <c r="GZ31" s="116"/>
      <c r="HA31" s="116"/>
      <c r="HB31" s="116"/>
      <c r="HC31" s="116"/>
      <c r="HD31" s="116"/>
      <c r="HE31" s="116"/>
      <c r="HF31" s="116"/>
      <c r="HG31" s="116"/>
      <c r="HH31" s="116"/>
      <c r="HI31" s="389"/>
      <c r="HJ31" s="389"/>
      <c r="HK31" s="117"/>
      <c r="HL31" s="117"/>
      <c r="HM31" s="117"/>
      <c r="HN31" s="117"/>
    </row>
    <row r="32" spans="1:222" ht="16.2" customHeight="1" thickBot="1" x14ac:dyDescent="0.3">
      <c r="A32" s="597" t="s">
        <v>375</v>
      </c>
      <c r="B32" s="544"/>
      <c r="C32" s="544"/>
      <c r="D32" s="145" t="s">
        <v>71</v>
      </c>
      <c r="E32" s="203"/>
      <c r="F32" s="111"/>
      <c r="G32" s="112"/>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c r="DE32" s="99"/>
      <c r="DF32" s="99"/>
      <c r="DG32" s="99"/>
      <c r="DH32" s="99"/>
      <c r="DI32" s="99"/>
      <c r="DJ32" s="99"/>
      <c r="DK32" s="99"/>
      <c r="DL32" s="99"/>
      <c r="DM32" s="99"/>
      <c r="DN32" s="99"/>
      <c r="DO32" s="99"/>
      <c r="DP32" s="599"/>
      <c r="DQ32" s="116"/>
      <c r="DR32" s="116"/>
      <c r="DS32" s="116"/>
      <c r="DT32" s="116"/>
      <c r="DU32" s="116"/>
      <c r="DV32" s="116"/>
      <c r="DW32" s="116"/>
      <c r="DX32" s="116"/>
      <c r="DY32" s="116"/>
      <c r="DZ32" s="116"/>
      <c r="EA32" s="116"/>
      <c r="EB32" s="116"/>
      <c r="EC32" s="116"/>
      <c r="ED32" s="116"/>
      <c r="EE32" s="116"/>
      <c r="EF32" s="116"/>
      <c r="EG32" s="116"/>
      <c r="EH32" s="116"/>
      <c r="EI32" s="116"/>
      <c r="EJ32" s="116"/>
      <c r="EK32" s="116"/>
      <c r="EL32" s="116"/>
      <c r="EM32" s="116"/>
      <c r="EN32" s="116"/>
      <c r="EO32" s="116"/>
      <c r="EP32" s="116"/>
      <c r="EQ32" s="116"/>
      <c r="ER32" s="116"/>
      <c r="ES32" s="116"/>
      <c r="ET32" s="116"/>
      <c r="EU32" s="116"/>
      <c r="EV32" s="116"/>
      <c r="EW32" s="116"/>
      <c r="EX32" s="116"/>
      <c r="EY32" s="116"/>
      <c r="EZ32" s="116"/>
      <c r="FA32" s="116"/>
      <c r="FB32" s="116"/>
      <c r="FC32" s="116"/>
      <c r="FD32" s="116"/>
      <c r="FE32" s="116"/>
      <c r="FF32" s="116"/>
      <c r="FG32" s="116"/>
      <c r="FH32" s="116"/>
      <c r="FI32" s="116"/>
      <c r="FJ32" s="116"/>
      <c r="FK32" s="116"/>
      <c r="FL32" s="116"/>
      <c r="FM32" s="116"/>
      <c r="FN32" s="116"/>
      <c r="FO32" s="116"/>
      <c r="FP32" s="116"/>
      <c r="FQ32" s="116"/>
      <c r="FR32" s="116"/>
      <c r="FS32" s="116"/>
      <c r="FT32" s="116"/>
      <c r="FU32" s="116"/>
      <c r="FV32" s="116"/>
      <c r="FW32" s="116"/>
      <c r="FX32" s="116"/>
      <c r="FY32" s="116"/>
      <c r="FZ32" s="116"/>
      <c r="GA32" s="116"/>
      <c r="GB32" s="116"/>
      <c r="GC32" s="116"/>
      <c r="GD32" s="116"/>
      <c r="GE32" s="116"/>
      <c r="GF32" s="116"/>
      <c r="GG32" s="116"/>
      <c r="GH32" s="116"/>
      <c r="GI32" s="116"/>
      <c r="GJ32" s="116"/>
      <c r="GK32" s="116"/>
      <c r="GL32" s="116"/>
      <c r="GM32" s="116"/>
      <c r="GN32" s="116"/>
      <c r="GO32" s="116"/>
      <c r="GP32" s="116"/>
      <c r="GQ32" s="116"/>
      <c r="GR32" s="116"/>
      <c r="GS32" s="116"/>
      <c r="GT32" s="116"/>
      <c r="GU32" s="116"/>
      <c r="GV32" s="116"/>
      <c r="GW32" s="116"/>
      <c r="GX32" s="116"/>
      <c r="GY32" s="116"/>
      <c r="GZ32" s="116"/>
      <c r="HA32" s="116"/>
      <c r="HB32" s="116"/>
      <c r="HC32" s="116"/>
      <c r="HD32" s="116"/>
      <c r="HE32" s="116"/>
      <c r="HF32" s="116"/>
      <c r="HG32" s="116"/>
      <c r="HH32" s="116"/>
      <c r="HI32" s="389"/>
      <c r="HJ32" s="389"/>
      <c r="HK32" s="117"/>
      <c r="HL32" s="117"/>
      <c r="HM32" s="117"/>
      <c r="HN32" s="117"/>
    </row>
    <row r="33" spans="1:175" ht="101.4" customHeight="1" x14ac:dyDescent="0.25">
      <c r="A33" s="587" t="s">
        <v>372</v>
      </c>
      <c r="B33" s="590">
        <v>7</v>
      </c>
      <c r="C33" s="592" t="s">
        <v>373</v>
      </c>
      <c r="D33" s="120" t="s">
        <v>561</v>
      </c>
      <c r="E33" s="121" t="b">
        <f>F33</f>
        <v>0</v>
      </c>
      <c r="F33" s="147" t="b">
        <f>IF(G35&gt;0,"2 No",IF(F35&gt;0,"1 Yes",IF(H35=8,"3 N/A")))</f>
        <v>0</v>
      </c>
      <c r="G33" s="148"/>
      <c r="H33" s="149"/>
      <c r="I33" s="575" t="s">
        <v>560</v>
      </c>
      <c r="J33" s="575"/>
      <c r="K33" s="575"/>
      <c r="L33" s="575"/>
      <c r="M33" s="575"/>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67"/>
      <c r="BV33" s="167"/>
      <c r="BW33" s="167"/>
      <c r="BX33" s="167"/>
      <c r="BY33" s="167"/>
      <c r="BZ33" s="167"/>
      <c r="CA33" s="167"/>
      <c r="CB33" s="167"/>
      <c r="CC33" s="167"/>
      <c r="CD33" s="167"/>
      <c r="CE33" s="167"/>
      <c r="CF33" s="167"/>
      <c r="CG33" s="167"/>
      <c r="CH33" s="167"/>
      <c r="CI33" s="167"/>
      <c r="CJ33" s="167"/>
      <c r="CK33" s="167"/>
      <c r="CL33" s="167"/>
      <c r="CM33" s="167"/>
      <c r="CN33" s="167"/>
      <c r="CO33" s="167"/>
      <c r="CP33" s="167"/>
      <c r="CQ33" s="167"/>
      <c r="CR33" s="167"/>
      <c r="CS33" s="167"/>
      <c r="CT33" s="167"/>
      <c r="CU33" s="167"/>
      <c r="CV33" s="167"/>
      <c r="CW33" s="167"/>
      <c r="CX33" s="167"/>
      <c r="CY33" s="167"/>
      <c r="CZ33" s="167"/>
      <c r="DA33" s="167"/>
      <c r="DB33" s="167"/>
      <c r="DC33" s="167"/>
      <c r="DD33" s="167"/>
      <c r="DE33" s="167"/>
      <c r="DF33" s="167"/>
      <c r="DG33" s="167"/>
      <c r="DH33" s="167"/>
      <c r="DI33" s="167"/>
      <c r="DJ33" s="167"/>
      <c r="DK33" s="167"/>
      <c r="DL33" s="167"/>
      <c r="DM33" s="167"/>
      <c r="DN33" s="167"/>
      <c r="DO33" s="167"/>
      <c r="DP33" s="572"/>
      <c r="DQ33" s="116"/>
      <c r="DR33" s="116"/>
      <c r="DS33" s="116"/>
      <c r="DT33" s="116"/>
      <c r="DU33" s="116"/>
      <c r="DV33" s="116"/>
      <c r="DW33" s="116"/>
      <c r="DX33" s="116"/>
      <c r="DY33" s="116"/>
      <c r="DZ33" s="116"/>
      <c r="EA33" s="116"/>
      <c r="EB33" s="116"/>
      <c r="EC33" s="116"/>
      <c r="ED33" s="116"/>
      <c r="EE33" s="116"/>
      <c r="EF33" s="116"/>
      <c r="EG33" s="116"/>
      <c r="EH33" s="116"/>
      <c r="EI33" s="116"/>
      <c r="EJ33" s="116"/>
      <c r="EK33" s="116"/>
      <c r="EL33" s="116"/>
      <c r="EM33" s="116"/>
      <c r="EN33" s="116"/>
      <c r="EO33" s="116"/>
      <c r="EP33" s="116"/>
      <c r="EQ33" s="116"/>
      <c r="ER33" s="116"/>
      <c r="ES33" s="116"/>
      <c r="ET33" s="116"/>
      <c r="EU33" s="116"/>
      <c r="EV33" s="116"/>
      <c r="EW33" s="116"/>
      <c r="EX33" s="116"/>
      <c r="EY33" s="116"/>
      <c r="EZ33" s="116"/>
      <c r="FA33" s="116"/>
      <c r="FB33" s="116"/>
      <c r="FC33" s="116"/>
      <c r="FD33" s="116"/>
      <c r="FE33" s="116"/>
      <c r="FF33" s="116"/>
      <c r="FG33" s="116"/>
      <c r="FH33" s="116"/>
      <c r="FI33" s="116"/>
      <c r="FJ33" s="116"/>
      <c r="FK33" s="116"/>
      <c r="FL33" s="116"/>
      <c r="FM33" s="116"/>
      <c r="FN33" s="389"/>
      <c r="FO33" s="389"/>
      <c r="FP33" s="117"/>
      <c r="FQ33" s="117"/>
      <c r="FR33" s="117"/>
      <c r="FS33" s="117"/>
    </row>
    <row r="34" spans="1:175" ht="15" customHeight="1" x14ac:dyDescent="0.25">
      <c r="A34" s="588"/>
      <c r="B34" s="591"/>
      <c r="C34" s="593"/>
      <c r="D34" s="150" t="s">
        <v>381</v>
      </c>
      <c r="E34" s="10"/>
      <c r="F34" s="151" t="s">
        <v>382</v>
      </c>
      <c r="G34" s="152" t="s">
        <v>383</v>
      </c>
      <c r="H34" s="153" t="s">
        <v>384</v>
      </c>
      <c r="I34" s="197"/>
      <c r="J34" s="569"/>
      <c r="K34" s="570"/>
      <c r="L34" s="570"/>
      <c r="M34" s="571"/>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163"/>
      <c r="BS34" s="163"/>
      <c r="BT34" s="163"/>
      <c r="BU34" s="163"/>
      <c r="BV34" s="163"/>
      <c r="BW34" s="163"/>
      <c r="BX34" s="163"/>
      <c r="BY34" s="163"/>
      <c r="BZ34" s="163"/>
      <c r="CA34" s="163"/>
      <c r="CB34" s="163"/>
      <c r="CC34" s="163"/>
      <c r="CD34" s="163"/>
      <c r="CE34" s="163"/>
      <c r="CF34" s="163"/>
      <c r="CG34" s="163"/>
      <c r="CH34" s="163"/>
      <c r="CI34" s="163"/>
      <c r="CJ34" s="163"/>
      <c r="CK34" s="163"/>
      <c r="CL34" s="163"/>
      <c r="CM34" s="163"/>
      <c r="CN34" s="163"/>
      <c r="CO34" s="163"/>
      <c r="CP34" s="163"/>
      <c r="CQ34" s="163"/>
      <c r="CR34" s="163"/>
      <c r="CS34" s="163"/>
      <c r="CT34" s="163"/>
      <c r="CU34" s="163"/>
      <c r="CV34" s="163"/>
      <c r="CW34" s="163"/>
      <c r="CX34" s="163"/>
      <c r="CY34" s="163"/>
      <c r="CZ34" s="163"/>
      <c r="DA34" s="163"/>
      <c r="DB34" s="163"/>
      <c r="DC34" s="163"/>
      <c r="DD34" s="163"/>
      <c r="DE34" s="163"/>
      <c r="DF34" s="163"/>
      <c r="DG34" s="163"/>
      <c r="DH34" s="163"/>
      <c r="DI34" s="163"/>
      <c r="DJ34" s="163"/>
      <c r="DK34" s="163"/>
      <c r="DL34" s="163"/>
      <c r="DM34" s="163"/>
      <c r="DN34" s="163"/>
      <c r="DO34" s="506"/>
      <c r="DP34" s="573"/>
      <c r="DQ34" s="116"/>
      <c r="DR34" s="116"/>
      <c r="DS34" s="116"/>
      <c r="DT34" s="116"/>
      <c r="DU34" s="116"/>
      <c r="DV34" s="116"/>
      <c r="DW34" s="116"/>
      <c r="DX34" s="116"/>
      <c r="DY34" s="116"/>
      <c r="DZ34" s="116"/>
      <c r="EA34" s="116"/>
      <c r="EB34" s="116"/>
      <c r="EC34" s="116"/>
      <c r="ED34" s="116"/>
      <c r="EE34" s="116"/>
      <c r="EF34" s="116"/>
      <c r="EG34" s="116"/>
      <c r="EH34" s="116"/>
      <c r="EI34" s="116"/>
      <c r="EJ34" s="116"/>
      <c r="EK34" s="116"/>
      <c r="EL34" s="116"/>
      <c r="EM34" s="116"/>
      <c r="EN34" s="116"/>
      <c r="EO34" s="116"/>
      <c r="EP34" s="116"/>
      <c r="EQ34" s="116"/>
      <c r="ER34" s="116"/>
      <c r="ES34" s="116"/>
      <c r="ET34" s="116"/>
      <c r="EU34" s="116"/>
      <c r="EV34" s="116"/>
      <c r="EW34" s="116"/>
      <c r="EX34" s="116"/>
      <c r="EY34" s="116"/>
      <c r="EZ34" s="116"/>
      <c r="FA34" s="116"/>
      <c r="FB34" s="116"/>
      <c r="FC34" s="116"/>
      <c r="FD34" s="116"/>
      <c r="FE34" s="116"/>
      <c r="FF34" s="116"/>
      <c r="FG34" s="116"/>
      <c r="FH34" s="116"/>
      <c r="FI34" s="116"/>
      <c r="FJ34" s="116"/>
      <c r="FK34" s="116"/>
      <c r="FL34" s="116"/>
      <c r="FM34" s="116"/>
      <c r="FN34" s="389"/>
      <c r="FO34" s="389"/>
      <c r="FP34" s="117"/>
      <c r="FQ34" s="117"/>
      <c r="FR34" s="117"/>
      <c r="FS34" s="117"/>
    </row>
    <row r="35" spans="1:175" ht="15" customHeight="1" x14ac:dyDescent="0.25">
      <c r="A35" s="588"/>
      <c r="B35" s="591"/>
      <c r="C35" s="593"/>
      <c r="D35" s="150" t="s">
        <v>385</v>
      </c>
      <c r="E35" s="10"/>
      <c r="F35" s="151">
        <f>COUNTIF(I34:I41,"1 Yes")</f>
        <v>0</v>
      </c>
      <c r="G35" s="152">
        <f>COUNTIF(I34:I41,"2 No")</f>
        <v>0</v>
      </c>
      <c r="H35" s="153">
        <f>COUNTIF(E34:E41,"No")</f>
        <v>0</v>
      </c>
      <c r="I35" s="197" t="b">
        <f t="shared" ref="I35:I41" si="0">IF(E35="No","3 N/A",IF(E35="Yes",""))</f>
        <v>0</v>
      </c>
      <c r="J35" s="569"/>
      <c r="K35" s="570"/>
      <c r="L35" s="570"/>
      <c r="M35" s="571"/>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3"/>
      <c r="BR35" s="163"/>
      <c r="BS35" s="163"/>
      <c r="BT35" s="163"/>
      <c r="BU35" s="163"/>
      <c r="BV35" s="163"/>
      <c r="BW35" s="163"/>
      <c r="BX35" s="163"/>
      <c r="BY35" s="163"/>
      <c r="BZ35" s="163"/>
      <c r="CA35" s="163"/>
      <c r="CB35" s="163"/>
      <c r="CC35" s="163"/>
      <c r="CD35" s="163"/>
      <c r="CE35" s="163"/>
      <c r="CF35" s="163"/>
      <c r="CG35" s="163"/>
      <c r="CH35" s="163"/>
      <c r="CI35" s="163"/>
      <c r="CJ35" s="163"/>
      <c r="CK35" s="163"/>
      <c r="CL35" s="163"/>
      <c r="CM35" s="163"/>
      <c r="CN35" s="163"/>
      <c r="CO35" s="163"/>
      <c r="CP35" s="163"/>
      <c r="CQ35" s="163"/>
      <c r="CR35" s="163"/>
      <c r="CS35" s="163"/>
      <c r="CT35" s="163"/>
      <c r="CU35" s="163"/>
      <c r="CV35" s="163"/>
      <c r="CW35" s="163"/>
      <c r="CX35" s="163"/>
      <c r="CY35" s="163"/>
      <c r="CZ35" s="163"/>
      <c r="DA35" s="163"/>
      <c r="DB35" s="163"/>
      <c r="DC35" s="163"/>
      <c r="DD35" s="163"/>
      <c r="DE35" s="163"/>
      <c r="DF35" s="163"/>
      <c r="DG35" s="163"/>
      <c r="DH35" s="163"/>
      <c r="DI35" s="163"/>
      <c r="DJ35" s="163"/>
      <c r="DK35" s="163"/>
      <c r="DL35" s="163"/>
      <c r="DM35" s="163"/>
      <c r="DN35" s="163"/>
      <c r="DO35" s="506"/>
      <c r="DP35" s="573"/>
      <c r="DQ35" s="116"/>
      <c r="DR35" s="116"/>
      <c r="DS35" s="116"/>
      <c r="DT35" s="116"/>
      <c r="DU35" s="116"/>
      <c r="DV35" s="116"/>
      <c r="DW35" s="116"/>
      <c r="DX35" s="116"/>
      <c r="DY35" s="116"/>
      <c r="DZ35" s="116"/>
      <c r="EA35" s="116"/>
      <c r="EB35" s="116"/>
      <c r="EC35" s="116"/>
      <c r="ED35" s="116"/>
      <c r="EE35" s="116"/>
      <c r="EF35" s="116"/>
      <c r="EG35" s="116"/>
      <c r="EH35" s="116"/>
      <c r="EI35" s="116"/>
      <c r="EJ35" s="116"/>
      <c r="EK35" s="116"/>
      <c r="EL35" s="116"/>
      <c r="EM35" s="116"/>
      <c r="EN35" s="116"/>
      <c r="EO35" s="116"/>
      <c r="EP35" s="116"/>
      <c r="EQ35" s="116"/>
      <c r="ER35" s="116"/>
      <c r="ES35" s="116"/>
      <c r="ET35" s="116"/>
      <c r="EU35" s="116"/>
      <c r="EV35" s="116"/>
      <c r="EW35" s="116"/>
      <c r="EX35" s="116"/>
      <c r="EY35" s="116"/>
      <c r="EZ35" s="116"/>
      <c r="FA35" s="116"/>
      <c r="FB35" s="116"/>
      <c r="FC35" s="116"/>
      <c r="FD35" s="116"/>
      <c r="FE35" s="116"/>
      <c r="FF35" s="116"/>
      <c r="FG35" s="116"/>
      <c r="FH35" s="116"/>
      <c r="FI35" s="116"/>
      <c r="FJ35" s="116"/>
      <c r="FK35" s="116"/>
      <c r="FL35" s="116"/>
      <c r="FM35" s="389"/>
      <c r="FN35" s="389"/>
      <c r="FO35" s="117"/>
      <c r="FP35" s="117"/>
      <c r="FQ35" s="117"/>
      <c r="FR35" s="117"/>
    </row>
    <row r="36" spans="1:175" ht="15" customHeight="1" x14ac:dyDescent="0.25">
      <c r="A36" s="588"/>
      <c r="B36" s="591"/>
      <c r="C36" s="593"/>
      <c r="D36" s="150" t="s">
        <v>386</v>
      </c>
      <c r="E36" s="10"/>
      <c r="F36" s="154"/>
      <c r="G36" s="155"/>
      <c r="H36" s="156"/>
      <c r="I36" s="197" t="b">
        <f t="shared" si="0"/>
        <v>0</v>
      </c>
      <c r="J36" s="569"/>
      <c r="K36" s="570"/>
      <c r="L36" s="570"/>
      <c r="M36" s="571"/>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3"/>
      <c r="BJ36" s="163"/>
      <c r="BK36" s="163"/>
      <c r="BL36" s="163"/>
      <c r="BM36" s="163"/>
      <c r="BN36" s="163"/>
      <c r="BO36" s="163"/>
      <c r="BP36" s="163"/>
      <c r="BQ36" s="163"/>
      <c r="BR36" s="163"/>
      <c r="BS36" s="163"/>
      <c r="BT36" s="163"/>
      <c r="BU36" s="163"/>
      <c r="BV36" s="163"/>
      <c r="BW36" s="163"/>
      <c r="BX36" s="163"/>
      <c r="BY36" s="163"/>
      <c r="BZ36" s="163"/>
      <c r="CA36" s="163"/>
      <c r="CB36" s="163"/>
      <c r="CC36" s="163"/>
      <c r="CD36" s="163"/>
      <c r="CE36" s="163"/>
      <c r="CF36" s="163"/>
      <c r="CG36" s="163"/>
      <c r="CH36" s="163"/>
      <c r="CI36" s="163"/>
      <c r="CJ36" s="163"/>
      <c r="CK36" s="163"/>
      <c r="CL36" s="163"/>
      <c r="CM36" s="163"/>
      <c r="CN36" s="163"/>
      <c r="CO36" s="163"/>
      <c r="CP36" s="163"/>
      <c r="CQ36" s="163"/>
      <c r="CR36" s="163"/>
      <c r="CS36" s="163"/>
      <c r="CT36" s="163"/>
      <c r="CU36" s="163"/>
      <c r="CV36" s="163"/>
      <c r="CW36" s="163"/>
      <c r="CX36" s="163"/>
      <c r="CY36" s="163"/>
      <c r="CZ36" s="163"/>
      <c r="DA36" s="163"/>
      <c r="DB36" s="163"/>
      <c r="DC36" s="163"/>
      <c r="DD36" s="163"/>
      <c r="DE36" s="163"/>
      <c r="DF36" s="163"/>
      <c r="DG36" s="163"/>
      <c r="DH36" s="163"/>
      <c r="DI36" s="163"/>
      <c r="DJ36" s="163"/>
      <c r="DK36" s="163"/>
      <c r="DL36" s="163"/>
      <c r="DM36" s="163"/>
      <c r="DN36" s="163"/>
      <c r="DO36" s="506"/>
      <c r="DP36" s="573"/>
      <c r="DQ36" s="116"/>
      <c r="DR36" s="116"/>
      <c r="DS36" s="116"/>
      <c r="DT36" s="116"/>
      <c r="DU36" s="116"/>
      <c r="DV36" s="116"/>
      <c r="DW36" s="116"/>
      <c r="DX36" s="116"/>
      <c r="DY36" s="116"/>
      <c r="DZ36" s="116"/>
      <c r="EA36" s="116"/>
      <c r="EB36" s="116"/>
      <c r="EC36" s="116"/>
      <c r="ED36" s="116"/>
      <c r="EE36" s="116"/>
      <c r="EF36" s="116"/>
      <c r="EG36" s="116"/>
      <c r="EH36" s="116"/>
      <c r="EI36" s="116"/>
      <c r="EJ36" s="116"/>
      <c r="EK36" s="116"/>
      <c r="EL36" s="116"/>
      <c r="EM36" s="116"/>
      <c r="EN36" s="116"/>
      <c r="EO36" s="116"/>
      <c r="EP36" s="116"/>
      <c r="EQ36" s="116"/>
      <c r="ER36" s="116"/>
      <c r="ES36" s="116"/>
      <c r="ET36" s="116"/>
      <c r="EU36" s="116"/>
      <c r="EV36" s="116"/>
      <c r="EW36" s="116"/>
      <c r="EX36" s="116"/>
      <c r="EY36" s="116"/>
      <c r="EZ36" s="116"/>
      <c r="FA36" s="116"/>
      <c r="FB36" s="116"/>
      <c r="FC36" s="116"/>
      <c r="FD36" s="116"/>
      <c r="FE36" s="116"/>
      <c r="FF36" s="116"/>
      <c r="FG36" s="116"/>
      <c r="FH36" s="116"/>
      <c r="FI36" s="116"/>
      <c r="FJ36" s="116"/>
      <c r="FK36" s="116"/>
      <c r="FL36" s="116"/>
      <c r="FM36" s="389"/>
      <c r="FN36" s="389"/>
      <c r="FO36" s="117"/>
      <c r="FP36" s="117"/>
      <c r="FQ36" s="117"/>
      <c r="FR36" s="117"/>
    </row>
    <row r="37" spans="1:175" ht="15" customHeight="1" x14ac:dyDescent="0.25">
      <c r="A37" s="588"/>
      <c r="B37" s="591"/>
      <c r="C37" s="593"/>
      <c r="D37" s="150" t="s">
        <v>387</v>
      </c>
      <c r="E37" s="10"/>
      <c r="F37" s="144"/>
      <c r="G37" s="157"/>
      <c r="H37" s="166"/>
      <c r="I37" s="197" t="b">
        <f t="shared" si="0"/>
        <v>0</v>
      </c>
      <c r="J37" s="584"/>
      <c r="K37" s="585"/>
      <c r="L37" s="585"/>
      <c r="M37" s="586"/>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4"/>
      <c r="BQ37" s="164"/>
      <c r="BR37" s="164"/>
      <c r="BS37" s="164"/>
      <c r="BT37" s="164"/>
      <c r="BU37" s="164"/>
      <c r="BV37" s="164"/>
      <c r="BW37" s="164"/>
      <c r="BX37" s="164"/>
      <c r="BY37" s="164"/>
      <c r="BZ37" s="164"/>
      <c r="CA37" s="164"/>
      <c r="CB37" s="164"/>
      <c r="CC37" s="164"/>
      <c r="CD37" s="164"/>
      <c r="CE37" s="164"/>
      <c r="CF37" s="164"/>
      <c r="CG37" s="164"/>
      <c r="CH37" s="164"/>
      <c r="CI37" s="164"/>
      <c r="CJ37" s="164"/>
      <c r="CK37" s="164"/>
      <c r="CL37" s="164"/>
      <c r="CM37" s="164"/>
      <c r="CN37" s="164"/>
      <c r="CO37" s="164"/>
      <c r="CP37" s="164"/>
      <c r="CQ37" s="164"/>
      <c r="CR37" s="164"/>
      <c r="CS37" s="164"/>
      <c r="CT37" s="164"/>
      <c r="CU37" s="164"/>
      <c r="CV37" s="164"/>
      <c r="CW37" s="164"/>
      <c r="CX37" s="164"/>
      <c r="CY37" s="164"/>
      <c r="CZ37" s="164"/>
      <c r="DA37" s="164"/>
      <c r="DB37" s="164"/>
      <c r="DC37" s="164"/>
      <c r="DD37" s="164"/>
      <c r="DE37" s="164"/>
      <c r="DF37" s="164"/>
      <c r="DG37" s="164"/>
      <c r="DH37" s="164"/>
      <c r="DI37" s="164"/>
      <c r="DJ37" s="164"/>
      <c r="DK37" s="164"/>
      <c r="DL37" s="164"/>
      <c r="DM37" s="164"/>
      <c r="DN37" s="164"/>
      <c r="DO37" s="505"/>
      <c r="DP37" s="573"/>
      <c r="DQ37" s="116"/>
      <c r="DR37" s="116"/>
      <c r="DS37" s="116"/>
      <c r="DT37" s="116"/>
      <c r="DU37" s="116"/>
      <c r="DV37" s="116"/>
      <c r="DW37" s="116"/>
      <c r="DX37" s="116"/>
      <c r="DY37" s="116"/>
      <c r="DZ37" s="116"/>
      <c r="EA37" s="116"/>
      <c r="EB37" s="116"/>
      <c r="EC37" s="116"/>
      <c r="ED37" s="116"/>
      <c r="EE37" s="116"/>
      <c r="EF37" s="116"/>
      <c r="EG37" s="116"/>
      <c r="EH37" s="116"/>
      <c r="EI37" s="116"/>
      <c r="EJ37" s="116"/>
      <c r="EK37" s="116"/>
      <c r="EL37" s="116"/>
      <c r="EM37" s="116"/>
      <c r="EN37" s="116"/>
      <c r="EO37" s="116"/>
      <c r="EP37" s="116"/>
      <c r="EQ37" s="116"/>
      <c r="ER37" s="116"/>
      <c r="ES37" s="116"/>
      <c r="ET37" s="116"/>
      <c r="EU37" s="116"/>
      <c r="EV37" s="116"/>
      <c r="EW37" s="116"/>
      <c r="EX37" s="116"/>
      <c r="EY37" s="116"/>
      <c r="EZ37" s="116"/>
      <c r="FA37" s="116"/>
      <c r="FB37" s="116"/>
      <c r="FC37" s="116"/>
      <c r="FD37" s="116"/>
      <c r="FE37" s="116"/>
      <c r="FF37" s="116"/>
      <c r="FG37" s="116"/>
      <c r="FH37" s="116"/>
      <c r="FI37" s="116"/>
      <c r="FJ37" s="116"/>
      <c r="FK37" s="116"/>
      <c r="FL37" s="116"/>
      <c r="FM37" s="389"/>
      <c r="FN37" s="389"/>
      <c r="FO37" s="117"/>
      <c r="FP37" s="117"/>
      <c r="FQ37" s="117"/>
      <c r="FR37" s="117"/>
    </row>
    <row r="38" spans="1:175" ht="15" customHeight="1" x14ac:dyDescent="0.25">
      <c r="A38" s="588"/>
      <c r="B38" s="591"/>
      <c r="C38" s="593"/>
      <c r="D38" s="150" t="s">
        <v>388</v>
      </c>
      <c r="E38" s="10"/>
      <c r="F38" s="144"/>
      <c r="G38" s="157"/>
      <c r="H38" s="158"/>
      <c r="I38" s="197" t="b">
        <f t="shared" si="0"/>
        <v>0</v>
      </c>
      <c r="J38" s="569"/>
      <c r="K38" s="570"/>
      <c r="L38" s="570"/>
      <c r="M38" s="571"/>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4"/>
      <c r="BQ38" s="164"/>
      <c r="BR38" s="164"/>
      <c r="BS38" s="164"/>
      <c r="BT38" s="164"/>
      <c r="BU38" s="168"/>
      <c r="BV38" s="164"/>
      <c r="BW38" s="164"/>
      <c r="BX38" s="164"/>
      <c r="BY38" s="164"/>
      <c r="BZ38" s="164"/>
      <c r="CA38" s="164"/>
      <c r="CB38" s="164"/>
      <c r="CC38" s="164"/>
      <c r="CD38" s="164"/>
      <c r="CE38" s="164"/>
      <c r="CF38" s="164"/>
      <c r="CG38" s="164"/>
      <c r="CH38" s="164"/>
      <c r="CI38" s="164"/>
      <c r="CJ38" s="164"/>
      <c r="CK38" s="164"/>
      <c r="CL38" s="164"/>
      <c r="CM38" s="164"/>
      <c r="CN38" s="164"/>
      <c r="CO38" s="164"/>
      <c r="CP38" s="164"/>
      <c r="CQ38" s="164"/>
      <c r="CR38" s="164"/>
      <c r="CS38" s="164"/>
      <c r="CT38" s="164"/>
      <c r="CU38" s="164"/>
      <c r="CV38" s="164"/>
      <c r="CW38" s="164"/>
      <c r="CX38" s="164"/>
      <c r="CY38" s="164"/>
      <c r="CZ38" s="164"/>
      <c r="DA38" s="164"/>
      <c r="DB38" s="164"/>
      <c r="DC38" s="164"/>
      <c r="DD38" s="164"/>
      <c r="DE38" s="164"/>
      <c r="DF38" s="164"/>
      <c r="DG38" s="164"/>
      <c r="DH38" s="164"/>
      <c r="DI38" s="164"/>
      <c r="DJ38" s="164"/>
      <c r="DK38" s="164"/>
      <c r="DL38" s="164"/>
      <c r="DM38" s="164"/>
      <c r="DN38" s="164"/>
      <c r="DO38" s="505"/>
      <c r="DP38" s="573"/>
      <c r="DQ38" s="116"/>
      <c r="DR38" s="116"/>
      <c r="DS38" s="116"/>
      <c r="DT38" s="116"/>
      <c r="DU38" s="116"/>
      <c r="DV38" s="116"/>
      <c r="DW38" s="116"/>
      <c r="DX38" s="116"/>
      <c r="DY38" s="116"/>
      <c r="DZ38" s="116"/>
      <c r="EA38" s="116"/>
      <c r="EB38" s="116"/>
      <c r="EC38" s="116"/>
      <c r="ED38" s="116"/>
      <c r="EE38" s="116"/>
      <c r="EF38" s="116"/>
      <c r="EG38" s="116"/>
      <c r="EH38" s="116"/>
      <c r="EI38" s="116"/>
      <c r="EJ38" s="116"/>
      <c r="EK38" s="116"/>
      <c r="EL38" s="116"/>
      <c r="EM38" s="116"/>
      <c r="EN38" s="116"/>
      <c r="EO38" s="116"/>
      <c r="EP38" s="116"/>
      <c r="EQ38" s="116"/>
      <c r="ER38" s="116"/>
      <c r="ES38" s="116"/>
      <c r="ET38" s="116"/>
      <c r="EU38" s="116"/>
      <c r="EV38" s="116"/>
      <c r="EW38" s="116"/>
      <c r="EX38" s="116"/>
      <c r="EY38" s="116"/>
      <c r="EZ38" s="116"/>
      <c r="FA38" s="116"/>
      <c r="FB38" s="116"/>
      <c r="FC38" s="116"/>
      <c r="FD38" s="116"/>
      <c r="FE38" s="116"/>
      <c r="FF38" s="116"/>
      <c r="FG38" s="116"/>
      <c r="FH38" s="116"/>
      <c r="FI38" s="116"/>
      <c r="FJ38" s="116"/>
      <c r="FK38" s="116"/>
      <c r="FL38" s="116"/>
      <c r="FM38" s="389"/>
      <c r="FN38" s="389"/>
      <c r="FO38" s="117"/>
      <c r="FP38" s="117"/>
      <c r="FQ38" s="117"/>
      <c r="FR38" s="117"/>
    </row>
    <row r="39" spans="1:175" ht="15" customHeight="1" x14ac:dyDescent="0.25">
      <c r="A39" s="588"/>
      <c r="B39" s="591"/>
      <c r="C39" s="593"/>
      <c r="D39" s="150" t="s">
        <v>389</v>
      </c>
      <c r="E39" s="10"/>
      <c r="F39" s="144"/>
      <c r="G39" s="157"/>
      <c r="H39" s="158"/>
      <c r="I39" s="197" t="b">
        <f t="shared" si="0"/>
        <v>0</v>
      </c>
      <c r="J39" s="569"/>
      <c r="K39" s="570"/>
      <c r="L39" s="570"/>
      <c r="M39" s="571"/>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64"/>
      <c r="BH39" s="164"/>
      <c r="BI39" s="164"/>
      <c r="BJ39" s="164"/>
      <c r="BK39" s="164"/>
      <c r="BL39" s="164"/>
      <c r="BM39" s="164"/>
      <c r="BN39" s="164"/>
      <c r="BO39" s="164"/>
      <c r="BP39" s="164"/>
      <c r="BQ39" s="164"/>
      <c r="BR39" s="164"/>
      <c r="BS39" s="164"/>
      <c r="BT39" s="164"/>
      <c r="BU39" s="168"/>
      <c r="BV39" s="164"/>
      <c r="BW39" s="164"/>
      <c r="BX39" s="164"/>
      <c r="BY39" s="164"/>
      <c r="BZ39" s="164"/>
      <c r="CA39" s="164"/>
      <c r="CB39" s="164"/>
      <c r="CC39" s="164"/>
      <c r="CD39" s="164"/>
      <c r="CE39" s="164"/>
      <c r="CF39" s="164"/>
      <c r="CG39" s="164"/>
      <c r="CH39" s="164"/>
      <c r="CI39" s="164"/>
      <c r="CJ39" s="164"/>
      <c r="CK39" s="164"/>
      <c r="CL39" s="164"/>
      <c r="CM39" s="164"/>
      <c r="CN39" s="164"/>
      <c r="CO39" s="164"/>
      <c r="CP39" s="164"/>
      <c r="CQ39" s="164"/>
      <c r="CR39" s="164"/>
      <c r="CS39" s="164"/>
      <c r="CT39" s="164"/>
      <c r="CU39" s="164"/>
      <c r="CV39" s="164"/>
      <c r="CW39" s="164"/>
      <c r="CX39" s="164"/>
      <c r="CY39" s="164"/>
      <c r="CZ39" s="164"/>
      <c r="DA39" s="164"/>
      <c r="DB39" s="164"/>
      <c r="DC39" s="164"/>
      <c r="DD39" s="164"/>
      <c r="DE39" s="164"/>
      <c r="DF39" s="164"/>
      <c r="DG39" s="164"/>
      <c r="DH39" s="164"/>
      <c r="DI39" s="164"/>
      <c r="DJ39" s="164"/>
      <c r="DK39" s="164"/>
      <c r="DL39" s="164"/>
      <c r="DM39" s="164"/>
      <c r="DN39" s="164"/>
      <c r="DO39" s="505"/>
      <c r="DP39" s="573"/>
      <c r="DQ39" s="116"/>
      <c r="DR39" s="116"/>
      <c r="DS39" s="116"/>
      <c r="DT39" s="116"/>
      <c r="DU39" s="116"/>
      <c r="DV39" s="116"/>
      <c r="DW39" s="116"/>
      <c r="DX39" s="116"/>
      <c r="DY39" s="116"/>
      <c r="DZ39" s="116"/>
      <c r="EA39" s="116"/>
      <c r="EB39" s="116"/>
      <c r="EC39" s="116"/>
      <c r="ED39" s="116"/>
      <c r="EE39" s="116"/>
      <c r="EF39" s="116"/>
      <c r="EG39" s="116"/>
      <c r="EH39" s="116"/>
      <c r="EI39" s="116"/>
      <c r="EJ39" s="116"/>
      <c r="EK39" s="116"/>
      <c r="EL39" s="116"/>
      <c r="EM39" s="116"/>
      <c r="EN39" s="116"/>
      <c r="EO39" s="116"/>
      <c r="EP39" s="116"/>
      <c r="EQ39" s="116"/>
      <c r="ER39" s="116"/>
      <c r="ES39" s="116"/>
      <c r="ET39" s="116"/>
      <c r="EU39" s="116"/>
      <c r="EV39" s="116"/>
      <c r="EW39" s="116"/>
      <c r="EX39" s="116"/>
      <c r="EY39" s="116"/>
      <c r="EZ39" s="116"/>
      <c r="FA39" s="116"/>
      <c r="FB39" s="116"/>
      <c r="FC39" s="116"/>
      <c r="FD39" s="116"/>
      <c r="FE39" s="116"/>
      <c r="FF39" s="116"/>
      <c r="FG39" s="116"/>
      <c r="FH39" s="116"/>
      <c r="FI39" s="116"/>
      <c r="FJ39" s="116"/>
      <c r="FK39" s="116"/>
      <c r="FL39" s="116"/>
      <c r="FM39" s="389"/>
      <c r="FN39" s="389"/>
      <c r="FO39" s="117"/>
      <c r="FP39" s="117"/>
      <c r="FQ39" s="117"/>
      <c r="FR39" s="117"/>
    </row>
    <row r="40" spans="1:175" ht="15" customHeight="1" x14ac:dyDescent="0.25">
      <c r="A40" s="588"/>
      <c r="B40" s="591"/>
      <c r="C40" s="593"/>
      <c r="D40" s="150" t="s">
        <v>390</v>
      </c>
      <c r="E40" s="10"/>
      <c r="F40" s="144"/>
      <c r="G40" s="157"/>
      <c r="H40" s="158"/>
      <c r="I40" s="197" t="b">
        <f t="shared" si="0"/>
        <v>0</v>
      </c>
      <c r="J40" s="569"/>
      <c r="K40" s="570"/>
      <c r="L40" s="570"/>
      <c r="M40" s="571"/>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64"/>
      <c r="BH40" s="164"/>
      <c r="BI40" s="164"/>
      <c r="BJ40" s="164"/>
      <c r="BK40" s="164"/>
      <c r="BL40" s="164"/>
      <c r="BM40" s="164"/>
      <c r="BN40" s="164"/>
      <c r="BO40" s="164"/>
      <c r="BP40" s="164"/>
      <c r="BQ40" s="164"/>
      <c r="BR40" s="164"/>
      <c r="BS40" s="164"/>
      <c r="BT40" s="164"/>
      <c r="BU40" s="168"/>
      <c r="BV40" s="164"/>
      <c r="BW40" s="164"/>
      <c r="BX40" s="164"/>
      <c r="BY40" s="164"/>
      <c r="BZ40" s="164"/>
      <c r="CA40" s="164"/>
      <c r="CB40" s="164"/>
      <c r="CC40" s="164"/>
      <c r="CD40" s="164"/>
      <c r="CE40" s="164"/>
      <c r="CF40" s="164"/>
      <c r="CG40" s="164"/>
      <c r="CH40" s="164"/>
      <c r="CI40" s="164"/>
      <c r="CJ40" s="164"/>
      <c r="CK40" s="164"/>
      <c r="CL40" s="164"/>
      <c r="CM40" s="164"/>
      <c r="CN40" s="164"/>
      <c r="CO40" s="164"/>
      <c r="CP40" s="164"/>
      <c r="CQ40" s="164"/>
      <c r="CR40" s="164"/>
      <c r="CS40" s="164"/>
      <c r="CT40" s="164"/>
      <c r="CU40" s="164"/>
      <c r="CV40" s="164"/>
      <c r="CW40" s="164"/>
      <c r="CX40" s="164"/>
      <c r="CY40" s="164"/>
      <c r="CZ40" s="164"/>
      <c r="DA40" s="164"/>
      <c r="DB40" s="164"/>
      <c r="DC40" s="164"/>
      <c r="DD40" s="164"/>
      <c r="DE40" s="164"/>
      <c r="DF40" s="164"/>
      <c r="DG40" s="164"/>
      <c r="DH40" s="164"/>
      <c r="DI40" s="164"/>
      <c r="DJ40" s="164"/>
      <c r="DK40" s="164"/>
      <c r="DL40" s="164"/>
      <c r="DM40" s="164"/>
      <c r="DN40" s="164"/>
      <c r="DO40" s="505"/>
      <c r="DP40" s="573"/>
      <c r="DQ40" s="116"/>
      <c r="DR40" s="116"/>
      <c r="DS40" s="116"/>
      <c r="DT40" s="116"/>
      <c r="DU40" s="116"/>
      <c r="DV40" s="116"/>
      <c r="DW40" s="116"/>
      <c r="DX40" s="116"/>
      <c r="DY40" s="116"/>
      <c r="DZ40" s="116"/>
      <c r="EA40" s="116"/>
      <c r="EB40" s="116"/>
      <c r="EC40" s="116"/>
      <c r="ED40" s="116"/>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389"/>
      <c r="FN40" s="389"/>
      <c r="FO40" s="117"/>
      <c r="FP40" s="117"/>
      <c r="FQ40" s="117"/>
      <c r="FR40" s="117"/>
    </row>
    <row r="41" spans="1:175" ht="15" customHeight="1" x14ac:dyDescent="0.25">
      <c r="A41" s="589"/>
      <c r="B41" s="578"/>
      <c r="C41" s="594"/>
      <c r="D41" s="150" t="s">
        <v>391</v>
      </c>
      <c r="E41" s="10"/>
      <c r="F41" s="144"/>
      <c r="G41" s="157"/>
      <c r="H41" s="158"/>
      <c r="I41" s="197" t="b">
        <f t="shared" si="0"/>
        <v>0</v>
      </c>
      <c r="J41" s="612" t="s">
        <v>392</v>
      </c>
      <c r="K41" s="613"/>
      <c r="L41" s="570"/>
      <c r="M41" s="571"/>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5"/>
      <c r="BR41" s="165"/>
      <c r="BS41" s="165"/>
      <c r="BT41" s="165"/>
      <c r="BU41" s="169"/>
      <c r="BV41" s="165"/>
      <c r="BW41" s="165"/>
      <c r="BX41" s="165"/>
      <c r="BY41" s="165"/>
      <c r="BZ41" s="165"/>
      <c r="CA41" s="165"/>
      <c r="CB41" s="165"/>
      <c r="CC41" s="165"/>
      <c r="CD41" s="165"/>
      <c r="CE41" s="165"/>
      <c r="CF41" s="165"/>
      <c r="CG41" s="165"/>
      <c r="CH41" s="165"/>
      <c r="CI41" s="165"/>
      <c r="CJ41" s="165"/>
      <c r="CK41" s="165"/>
      <c r="CL41" s="165"/>
      <c r="CM41" s="165"/>
      <c r="CN41" s="165"/>
      <c r="CO41" s="165"/>
      <c r="CP41" s="165"/>
      <c r="CQ41" s="165"/>
      <c r="CR41" s="165"/>
      <c r="CS41" s="165"/>
      <c r="CT41" s="165"/>
      <c r="CU41" s="165"/>
      <c r="CV41" s="165"/>
      <c r="CW41" s="165"/>
      <c r="CX41" s="165"/>
      <c r="CY41" s="165"/>
      <c r="CZ41" s="165"/>
      <c r="DA41" s="165"/>
      <c r="DB41" s="165"/>
      <c r="DC41" s="165"/>
      <c r="DD41" s="165"/>
      <c r="DE41" s="165"/>
      <c r="DF41" s="165"/>
      <c r="DG41" s="165"/>
      <c r="DH41" s="165"/>
      <c r="DI41" s="165"/>
      <c r="DJ41" s="165"/>
      <c r="DK41" s="165"/>
      <c r="DL41" s="165"/>
      <c r="DM41" s="165"/>
      <c r="DN41" s="165"/>
      <c r="DO41" s="520"/>
      <c r="DP41" s="573"/>
      <c r="DQ41" s="116"/>
      <c r="DR41" s="116"/>
      <c r="DS41" s="116"/>
      <c r="DT41" s="116"/>
      <c r="DU41" s="116"/>
      <c r="DV41" s="116"/>
      <c r="DW41" s="116"/>
      <c r="DX41" s="116"/>
      <c r="DY41" s="116"/>
      <c r="DZ41" s="116"/>
      <c r="EA41" s="116"/>
      <c r="EB41" s="116"/>
      <c r="EC41" s="116"/>
      <c r="ED41" s="116"/>
      <c r="EE41" s="116"/>
      <c r="EF41" s="116"/>
      <c r="EG41" s="116"/>
      <c r="EH41" s="116"/>
      <c r="EI41" s="116"/>
      <c r="EJ41" s="116"/>
      <c r="EK41" s="116"/>
      <c r="EL41" s="116"/>
      <c r="EM41" s="116"/>
      <c r="EN41" s="116"/>
      <c r="EO41" s="116"/>
      <c r="EP41" s="116"/>
      <c r="EQ41" s="116"/>
      <c r="ER41" s="116"/>
      <c r="ES41" s="116"/>
      <c r="ET41" s="116"/>
      <c r="EU41" s="116"/>
      <c r="EV41" s="116"/>
      <c r="EW41" s="116"/>
      <c r="EX41" s="116"/>
      <c r="EY41" s="116"/>
      <c r="EZ41" s="116"/>
      <c r="FA41" s="116"/>
      <c r="FB41" s="116"/>
      <c r="FC41" s="116"/>
      <c r="FD41" s="116"/>
      <c r="FE41" s="116"/>
      <c r="FF41" s="116"/>
      <c r="FG41" s="116"/>
      <c r="FH41" s="116"/>
      <c r="FI41" s="116"/>
      <c r="FJ41" s="116"/>
      <c r="FK41" s="116"/>
      <c r="FL41" s="116"/>
      <c r="FM41" s="389"/>
      <c r="FN41" s="389"/>
      <c r="FO41" s="117"/>
      <c r="FP41" s="117"/>
      <c r="FQ41" s="117"/>
      <c r="FR41" s="117"/>
    </row>
    <row r="42" spans="1:175" ht="15" customHeight="1" x14ac:dyDescent="0.25">
      <c r="A42" s="568" t="s">
        <v>375</v>
      </c>
      <c r="B42" s="537"/>
      <c r="C42" s="537"/>
      <c r="D42" s="119" t="s">
        <v>376</v>
      </c>
      <c r="E42" s="13"/>
      <c r="F42" s="111"/>
      <c r="G42" s="112"/>
      <c r="I42" s="393"/>
      <c r="J42" s="612" t="s">
        <v>393</v>
      </c>
      <c r="K42" s="613"/>
      <c r="L42" s="570"/>
      <c r="M42" s="571"/>
      <c r="N42" s="99"/>
      <c r="O42" s="99"/>
      <c r="P42" s="99"/>
      <c r="Q42" s="99" t="s">
        <v>394</v>
      </c>
      <c r="R42" s="99" t="s">
        <v>394</v>
      </c>
      <c r="S42" s="99" t="s">
        <v>395</v>
      </c>
      <c r="T42" s="99" t="s">
        <v>395</v>
      </c>
      <c r="U42" s="99"/>
      <c r="V42" s="99"/>
      <c r="W42" s="99"/>
      <c r="X42" s="99"/>
      <c r="Y42" s="99"/>
      <c r="Z42" s="99"/>
      <c r="AA42" s="99"/>
      <c r="AB42" s="99"/>
      <c r="AC42" s="99"/>
      <c r="AD42" s="99"/>
      <c r="AE42" s="99"/>
      <c r="AF42" s="99"/>
      <c r="AG42" s="99"/>
      <c r="AH42" s="99"/>
      <c r="AI42" s="99"/>
      <c r="AJ42" s="99"/>
      <c r="AK42" s="99"/>
      <c r="AL42" s="99" t="s">
        <v>394</v>
      </c>
      <c r="AM42" s="99" t="s">
        <v>394</v>
      </c>
      <c r="AN42" s="99" t="s">
        <v>395</v>
      </c>
      <c r="AO42" s="99" t="s">
        <v>395</v>
      </c>
      <c r="AP42" s="99"/>
      <c r="AQ42" s="99"/>
      <c r="AR42" s="99"/>
      <c r="AS42" s="99"/>
      <c r="AT42" s="99"/>
      <c r="AU42" s="99"/>
      <c r="AV42" s="99"/>
      <c r="AW42" s="99"/>
      <c r="AX42" s="99"/>
      <c r="AY42" s="99"/>
      <c r="AZ42" s="99"/>
      <c r="BA42" s="99"/>
      <c r="BB42" s="99"/>
      <c r="BC42" s="99"/>
      <c r="BD42" s="99"/>
      <c r="BE42" s="99"/>
      <c r="BF42" s="99"/>
      <c r="BG42" s="99" t="s">
        <v>394</v>
      </c>
      <c r="BH42" s="99" t="s">
        <v>394</v>
      </c>
      <c r="BI42" s="99" t="s">
        <v>395</v>
      </c>
      <c r="BJ42" s="99" t="s">
        <v>395</v>
      </c>
      <c r="BK42" s="99"/>
      <c r="BL42" s="99"/>
      <c r="BM42" s="99"/>
      <c r="BN42" s="99"/>
      <c r="BO42" s="99"/>
      <c r="BP42" s="99"/>
      <c r="BQ42" s="99"/>
      <c r="BR42" s="99"/>
      <c r="BS42" s="99" t="s">
        <v>395</v>
      </c>
      <c r="BT42" s="170"/>
      <c r="BU42" s="392"/>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c r="DE42" s="99"/>
      <c r="DF42" s="99"/>
      <c r="DG42" s="99"/>
      <c r="DH42" s="99"/>
      <c r="DI42" s="99"/>
      <c r="DJ42" s="99"/>
      <c r="DK42" s="99"/>
      <c r="DL42" s="99"/>
      <c r="DM42" s="99"/>
      <c r="DN42" s="99"/>
      <c r="DO42" s="99"/>
      <c r="DP42" s="573"/>
      <c r="DQ42" s="116"/>
      <c r="DR42" s="116"/>
      <c r="DS42" s="116"/>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389"/>
      <c r="FN42" s="389"/>
      <c r="FO42" s="117"/>
      <c r="FP42" s="117"/>
      <c r="FQ42" s="117"/>
      <c r="FR42" s="117"/>
    </row>
    <row r="43" spans="1:175" ht="15" customHeight="1" x14ac:dyDescent="0.25">
      <c r="A43" s="568" t="s">
        <v>375</v>
      </c>
      <c r="B43" s="537"/>
      <c r="C43" s="537"/>
      <c r="D43" s="119" t="s">
        <v>396</v>
      </c>
      <c r="E43" s="13"/>
      <c r="F43" s="111"/>
      <c r="G43" s="112"/>
      <c r="I43" s="614" t="s">
        <v>397</v>
      </c>
      <c r="J43" s="615"/>
      <c r="K43" s="615"/>
      <c r="L43" s="616"/>
      <c r="M43" s="617"/>
      <c r="N43" s="99"/>
      <c r="O43" s="99"/>
      <c r="P43" s="99"/>
      <c r="Q43" s="99" t="s">
        <v>394</v>
      </c>
      <c r="R43" s="99" t="s">
        <v>394</v>
      </c>
      <c r="S43" s="99" t="s">
        <v>395</v>
      </c>
      <c r="T43" s="99" t="s">
        <v>395</v>
      </c>
      <c r="U43" s="99"/>
      <c r="V43" s="99"/>
      <c r="W43" s="99"/>
      <c r="X43" s="99"/>
      <c r="Y43" s="99"/>
      <c r="Z43" s="99"/>
      <c r="AA43" s="99"/>
      <c r="AB43" s="99"/>
      <c r="AC43" s="99"/>
      <c r="AD43" s="99"/>
      <c r="AE43" s="99"/>
      <c r="AF43" s="99"/>
      <c r="AG43" s="99"/>
      <c r="AH43" s="99"/>
      <c r="AI43" s="99"/>
      <c r="AJ43" s="99"/>
      <c r="AK43" s="99"/>
      <c r="AL43" s="99" t="s">
        <v>394</v>
      </c>
      <c r="AM43" s="99" t="s">
        <v>394</v>
      </c>
      <c r="AN43" s="99" t="s">
        <v>395</v>
      </c>
      <c r="AO43" s="99" t="s">
        <v>395</v>
      </c>
      <c r="AP43" s="99"/>
      <c r="AQ43" s="99"/>
      <c r="AR43" s="99"/>
      <c r="AS43" s="99"/>
      <c r="AT43" s="99"/>
      <c r="AU43" s="99"/>
      <c r="AV43" s="99"/>
      <c r="AW43" s="99"/>
      <c r="AX43" s="99"/>
      <c r="AY43" s="99"/>
      <c r="AZ43" s="99"/>
      <c r="BA43" s="99"/>
      <c r="BB43" s="99"/>
      <c r="BC43" s="99"/>
      <c r="BD43" s="99"/>
      <c r="BE43" s="99"/>
      <c r="BF43" s="99"/>
      <c r="BG43" s="99" t="s">
        <v>394</v>
      </c>
      <c r="BH43" s="99" t="s">
        <v>394</v>
      </c>
      <c r="BI43" s="99" t="s">
        <v>395</v>
      </c>
      <c r="BJ43" s="99" t="s">
        <v>395</v>
      </c>
      <c r="BK43" s="99"/>
      <c r="BL43" s="99"/>
      <c r="BM43" s="99"/>
      <c r="BN43" s="99"/>
      <c r="BO43" s="99"/>
      <c r="BP43" s="99"/>
      <c r="BQ43" s="99"/>
      <c r="BR43" s="99"/>
      <c r="BS43" s="99" t="s">
        <v>395</v>
      </c>
      <c r="BT43" s="170"/>
      <c r="BU43" s="392"/>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c r="DE43" s="99"/>
      <c r="DF43" s="99"/>
      <c r="DG43" s="99"/>
      <c r="DH43" s="99"/>
      <c r="DI43" s="99"/>
      <c r="DJ43" s="99"/>
      <c r="DK43" s="99"/>
      <c r="DL43" s="99"/>
      <c r="DM43" s="99"/>
      <c r="DN43" s="99"/>
      <c r="DO43" s="99"/>
      <c r="DP43" s="573"/>
      <c r="DQ43" s="116"/>
      <c r="DR43" s="116"/>
      <c r="DS43" s="116"/>
      <c r="DT43" s="116"/>
      <c r="DU43" s="116"/>
      <c r="DV43" s="116"/>
      <c r="DW43" s="116"/>
      <c r="DX43" s="116"/>
      <c r="DY43" s="116"/>
      <c r="DZ43" s="116"/>
      <c r="EA43" s="116"/>
      <c r="EB43" s="116"/>
      <c r="EC43" s="116"/>
      <c r="ED43" s="116"/>
      <c r="EE43" s="116"/>
      <c r="EF43" s="116"/>
      <c r="EG43" s="116"/>
      <c r="EH43" s="116"/>
      <c r="EI43" s="116"/>
      <c r="EJ43" s="116"/>
      <c r="EK43" s="116"/>
      <c r="EL43" s="116"/>
      <c r="EM43" s="116"/>
      <c r="EN43" s="116"/>
      <c r="EO43" s="116"/>
      <c r="EP43" s="116"/>
      <c r="EQ43" s="116"/>
      <c r="ER43" s="116"/>
      <c r="ES43" s="116"/>
      <c r="ET43" s="116"/>
      <c r="EU43" s="116"/>
      <c r="EV43" s="116"/>
      <c r="EW43" s="116"/>
      <c r="EX43" s="116"/>
      <c r="EY43" s="116"/>
      <c r="EZ43" s="116"/>
      <c r="FA43" s="116"/>
      <c r="FB43" s="116"/>
      <c r="FC43" s="116"/>
      <c r="FD43" s="116"/>
      <c r="FE43" s="116"/>
      <c r="FF43" s="116"/>
      <c r="FG43" s="116"/>
      <c r="FH43" s="116"/>
      <c r="FI43" s="116"/>
      <c r="FJ43" s="116"/>
      <c r="FK43" s="116"/>
      <c r="FL43" s="116"/>
      <c r="FM43" s="389"/>
      <c r="FN43" s="389"/>
      <c r="FO43" s="117"/>
      <c r="FP43" s="117"/>
      <c r="FQ43" s="117"/>
      <c r="FR43" s="117"/>
    </row>
    <row r="44" spans="1:175" ht="15" customHeight="1" thickBot="1" x14ac:dyDescent="0.3">
      <c r="A44" s="597" t="s">
        <v>375</v>
      </c>
      <c r="B44" s="544"/>
      <c r="C44" s="544"/>
      <c r="D44" s="145" t="s">
        <v>71</v>
      </c>
      <c r="E44" s="159"/>
      <c r="F44" s="111"/>
      <c r="G44" s="112"/>
      <c r="I44" s="393"/>
      <c r="J44" s="393"/>
      <c r="K44" s="393"/>
      <c r="L44" s="99"/>
      <c r="M44" s="99"/>
      <c r="N44" s="99"/>
      <c r="O44" s="99"/>
      <c r="P44" s="99"/>
      <c r="Q44" s="99" t="s">
        <v>394</v>
      </c>
      <c r="R44" s="99" t="s">
        <v>394</v>
      </c>
      <c r="S44" s="99" t="s">
        <v>395</v>
      </c>
      <c r="T44" s="99" t="s">
        <v>395</v>
      </c>
      <c r="U44" s="99"/>
      <c r="V44" s="99"/>
      <c r="W44" s="99"/>
      <c r="X44" s="99"/>
      <c r="Y44" s="99"/>
      <c r="Z44" s="99"/>
      <c r="AA44" s="99"/>
      <c r="AB44" s="99"/>
      <c r="AC44" s="99"/>
      <c r="AD44" s="99"/>
      <c r="AE44" s="99"/>
      <c r="AF44" s="99"/>
      <c r="AG44" s="99"/>
      <c r="AH44" s="99"/>
      <c r="AI44" s="99"/>
      <c r="AJ44" s="99"/>
      <c r="AK44" s="99"/>
      <c r="AL44" s="99" t="s">
        <v>394</v>
      </c>
      <c r="AM44" s="99" t="s">
        <v>394</v>
      </c>
      <c r="AN44" s="99" t="s">
        <v>395</v>
      </c>
      <c r="AO44" s="99" t="s">
        <v>395</v>
      </c>
      <c r="AP44" s="99"/>
      <c r="AQ44" s="99"/>
      <c r="AR44" s="99"/>
      <c r="AS44" s="99"/>
      <c r="AT44" s="99"/>
      <c r="AU44" s="99"/>
      <c r="AV44" s="99"/>
      <c r="AW44" s="99"/>
      <c r="AX44" s="99"/>
      <c r="AY44" s="99"/>
      <c r="AZ44" s="99"/>
      <c r="BA44" s="99"/>
      <c r="BB44" s="99"/>
      <c r="BC44" s="99"/>
      <c r="BD44" s="99"/>
      <c r="BE44" s="99"/>
      <c r="BF44" s="99"/>
      <c r="BG44" s="99" t="s">
        <v>394</v>
      </c>
      <c r="BH44" s="99" t="s">
        <v>394</v>
      </c>
      <c r="BI44" s="99" t="s">
        <v>395</v>
      </c>
      <c r="BJ44" s="99" t="s">
        <v>395</v>
      </c>
      <c r="BK44" s="99"/>
      <c r="BL44" s="99"/>
      <c r="BM44" s="99"/>
      <c r="BN44" s="99"/>
      <c r="BO44" s="99"/>
      <c r="BP44" s="99"/>
      <c r="BQ44" s="99"/>
      <c r="BR44" s="99"/>
      <c r="BS44" s="99" t="s">
        <v>395</v>
      </c>
      <c r="BT44" s="171"/>
      <c r="BU44" s="172"/>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c r="DE44" s="99"/>
      <c r="DF44" s="99"/>
      <c r="DG44" s="99"/>
      <c r="DH44" s="99"/>
      <c r="DI44" s="99"/>
      <c r="DJ44" s="99"/>
      <c r="DK44" s="99"/>
      <c r="DL44" s="99"/>
      <c r="DM44" s="99"/>
      <c r="DN44" s="99"/>
      <c r="DO44" s="99"/>
      <c r="DP44" s="574"/>
      <c r="DQ44" s="116"/>
      <c r="DR44" s="116"/>
      <c r="DS44" s="116"/>
      <c r="DT44" s="116"/>
      <c r="DU44" s="116"/>
      <c r="DV44" s="116"/>
      <c r="DW44" s="116"/>
      <c r="DX44" s="116"/>
      <c r="DY44" s="116"/>
      <c r="DZ44" s="116"/>
      <c r="EA44" s="116"/>
      <c r="EB44" s="116"/>
      <c r="EC44" s="116"/>
      <c r="ED44" s="116"/>
      <c r="EE44" s="116"/>
      <c r="EF44" s="116"/>
      <c r="EG44" s="116"/>
      <c r="EH44" s="116"/>
      <c r="EI44" s="116"/>
      <c r="EJ44" s="116"/>
      <c r="EK44" s="116"/>
      <c r="EL44" s="116"/>
      <c r="EM44" s="116"/>
      <c r="EN44" s="116"/>
      <c r="EO44" s="116"/>
      <c r="EP44" s="116"/>
      <c r="EQ44" s="116"/>
      <c r="ER44" s="116"/>
      <c r="ES44" s="116"/>
      <c r="ET44" s="116"/>
      <c r="EU44" s="116"/>
      <c r="EV44" s="116"/>
      <c r="EW44" s="116"/>
      <c r="EX44" s="116"/>
      <c r="EY44" s="116"/>
      <c r="EZ44" s="116"/>
      <c r="FA44" s="116"/>
      <c r="FB44" s="116"/>
      <c r="FC44" s="116"/>
      <c r="FD44" s="116"/>
      <c r="FE44" s="116"/>
      <c r="FF44" s="116"/>
      <c r="FG44" s="116"/>
      <c r="FH44" s="116"/>
      <c r="FI44" s="116"/>
      <c r="FJ44" s="116"/>
      <c r="FK44" s="116"/>
      <c r="FL44" s="116"/>
      <c r="FM44" s="389"/>
      <c r="FN44" s="389"/>
      <c r="FO44" s="117"/>
      <c r="FP44" s="117"/>
      <c r="FQ44" s="117"/>
      <c r="FR44" s="117"/>
    </row>
    <row r="45" spans="1:175" ht="26.4" x14ac:dyDescent="0.25">
      <c r="A45" s="587" t="s">
        <v>372</v>
      </c>
      <c r="B45" s="590">
        <v>8</v>
      </c>
      <c r="C45" s="592" t="s">
        <v>373</v>
      </c>
      <c r="D45" s="113" t="s">
        <v>398</v>
      </c>
      <c r="E45" s="122" t="b">
        <f>F45</f>
        <v>0</v>
      </c>
      <c r="F45" s="114" t="b">
        <f>IF(G47&gt;0,"No",IF(F47&gt;0,"1 Yes",IF(H47=8,"4 N/A")))</f>
        <v>0</v>
      </c>
      <c r="G45" s="115"/>
      <c r="I45" s="99"/>
      <c r="J45" s="99"/>
      <c r="K45" s="99"/>
      <c r="L45" s="99"/>
      <c r="M45" s="99"/>
      <c r="N45" s="99"/>
      <c r="O45" s="99"/>
      <c r="P45" s="99"/>
      <c r="Q45" s="99" t="s">
        <v>394</v>
      </c>
      <c r="R45" s="99" t="s">
        <v>394</v>
      </c>
      <c r="S45" s="99" t="s">
        <v>395</v>
      </c>
      <c r="T45" s="99" t="s">
        <v>395</v>
      </c>
      <c r="U45" s="99"/>
      <c r="V45" s="99"/>
      <c r="W45" s="99"/>
      <c r="X45" s="99"/>
      <c r="Y45" s="99"/>
      <c r="Z45" s="99"/>
      <c r="AA45" s="99"/>
      <c r="AB45" s="99"/>
      <c r="AC45" s="99"/>
      <c r="AD45" s="99"/>
      <c r="AE45" s="99"/>
      <c r="AF45" s="99"/>
      <c r="AG45" s="99"/>
      <c r="AH45" s="99"/>
      <c r="AI45" s="99"/>
      <c r="AJ45" s="99"/>
      <c r="AK45" s="99"/>
      <c r="AL45" s="99" t="s">
        <v>394</v>
      </c>
      <c r="AM45" s="99" t="s">
        <v>394</v>
      </c>
      <c r="AN45" s="99" t="s">
        <v>395</v>
      </c>
      <c r="AO45" s="99" t="s">
        <v>395</v>
      </c>
      <c r="AP45" s="99"/>
      <c r="AQ45" s="99"/>
      <c r="AR45" s="99"/>
      <c r="AS45" s="99"/>
      <c r="AT45" s="99"/>
      <c r="AU45" s="99"/>
      <c r="AV45" s="99"/>
      <c r="AW45" s="99"/>
      <c r="AX45" s="99"/>
      <c r="AY45" s="99"/>
      <c r="AZ45" s="99"/>
      <c r="BA45" s="99"/>
      <c r="BB45" s="99"/>
      <c r="BC45" s="99"/>
      <c r="BD45" s="99"/>
      <c r="BE45" s="99"/>
      <c r="BF45" s="99"/>
      <c r="BG45" s="99" t="s">
        <v>394</v>
      </c>
      <c r="BH45" s="99" t="s">
        <v>394</v>
      </c>
      <c r="BI45" s="99" t="s">
        <v>395</v>
      </c>
      <c r="BJ45" s="99" t="s">
        <v>395</v>
      </c>
      <c r="BK45" s="99"/>
      <c r="BL45" s="99"/>
      <c r="BM45" s="99"/>
      <c r="BN45" s="99"/>
      <c r="BO45" s="99"/>
      <c r="BP45" s="99"/>
      <c r="BQ45" s="99"/>
      <c r="BR45" s="99"/>
      <c r="BS45" s="99" t="s">
        <v>395</v>
      </c>
      <c r="BT45" s="582"/>
      <c r="BU45" s="582"/>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c r="DE45" s="99"/>
      <c r="DF45" s="99"/>
      <c r="DG45" s="99"/>
      <c r="DH45" s="99"/>
      <c r="DI45" s="99"/>
      <c r="DJ45" s="99"/>
      <c r="DK45" s="99"/>
      <c r="DL45" s="99"/>
      <c r="DM45" s="99"/>
      <c r="DN45" s="99"/>
      <c r="DO45" s="99"/>
      <c r="DP45" s="572"/>
      <c r="DQ45" s="116"/>
      <c r="DR45" s="116"/>
      <c r="DS45" s="116"/>
      <c r="DT45" s="116"/>
      <c r="DU45" s="116"/>
      <c r="DV45" s="116"/>
      <c r="DW45" s="116"/>
      <c r="DX45" s="116"/>
      <c r="DY45" s="116"/>
      <c r="DZ45" s="116"/>
      <c r="EA45" s="116"/>
      <c r="EB45" s="116"/>
      <c r="EC45" s="116"/>
      <c r="ED45" s="116"/>
      <c r="EE45" s="116"/>
      <c r="EF45" s="116"/>
      <c r="EG45" s="116"/>
      <c r="EH45" s="116"/>
      <c r="EI45" s="116"/>
      <c r="EJ45" s="116"/>
      <c r="EK45" s="116"/>
      <c r="EL45" s="116"/>
      <c r="EM45" s="116"/>
      <c r="EN45" s="116"/>
      <c r="EO45" s="116"/>
      <c r="EP45" s="116"/>
      <c r="EQ45" s="116"/>
      <c r="ER45" s="116"/>
      <c r="ES45" s="116"/>
      <c r="ET45" s="116"/>
      <c r="EU45" s="116"/>
      <c r="EV45" s="116"/>
      <c r="EW45" s="116"/>
      <c r="EX45" s="116"/>
      <c r="EY45" s="116"/>
      <c r="EZ45" s="116"/>
      <c r="FA45" s="116"/>
      <c r="FB45" s="116"/>
      <c r="FC45" s="116"/>
      <c r="FD45" s="116"/>
      <c r="FE45" s="116"/>
      <c r="FF45" s="116"/>
      <c r="FG45" s="116"/>
      <c r="FH45" s="116"/>
      <c r="FI45" s="116"/>
      <c r="FJ45" s="116"/>
      <c r="FK45" s="116"/>
      <c r="FL45" s="116"/>
      <c r="FM45" s="567"/>
      <c r="FN45" s="567"/>
      <c r="FO45" s="117"/>
      <c r="FP45" s="117"/>
      <c r="FQ45" s="117"/>
      <c r="FR45" s="117"/>
    </row>
    <row r="46" spans="1:175" ht="15" customHeight="1" x14ac:dyDescent="0.25">
      <c r="A46" s="588"/>
      <c r="B46" s="591"/>
      <c r="C46" s="593"/>
      <c r="D46" s="199" t="s">
        <v>381</v>
      </c>
      <c r="E46" s="282" t="str">
        <f>IF(E34="No", "4 N/A","")</f>
        <v/>
      </c>
      <c r="F46" s="160" t="s">
        <v>382</v>
      </c>
      <c r="G46" s="161" t="s">
        <v>383</v>
      </c>
      <c r="H46" s="162" t="s">
        <v>384</v>
      </c>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583"/>
      <c r="BU46" s="583"/>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c r="DE46" s="99"/>
      <c r="DF46" s="99"/>
      <c r="DG46" s="99"/>
      <c r="DH46" s="99"/>
      <c r="DI46" s="99"/>
      <c r="DJ46" s="99"/>
      <c r="DK46" s="99"/>
      <c r="DL46" s="99"/>
      <c r="DM46" s="99"/>
      <c r="DN46" s="99"/>
      <c r="DO46" s="99"/>
      <c r="DP46" s="573"/>
      <c r="DQ46" s="116"/>
      <c r="DR46" s="116"/>
      <c r="DS46" s="116"/>
      <c r="DT46" s="116"/>
      <c r="DU46" s="116"/>
      <c r="DV46" s="116"/>
      <c r="DW46" s="116"/>
      <c r="DX46" s="116"/>
      <c r="DY46" s="116"/>
      <c r="DZ46" s="116"/>
      <c r="EA46" s="116"/>
      <c r="EB46" s="116"/>
      <c r="EC46" s="116"/>
      <c r="ED46" s="116"/>
      <c r="EE46" s="116"/>
      <c r="EF46" s="116"/>
      <c r="EG46" s="116"/>
      <c r="EH46" s="116"/>
      <c r="EI46" s="116"/>
      <c r="EJ46" s="116"/>
      <c r="EK46" s="116"/>
      <c r="EL46" s="116"/>
      <c r="EM46" s="116"/>
      <c r="EN46" s="116"/>
      <c r="EO46" s="116"/>
      <c r="EP46" s="116"/>
      <c r="EQ46" s="116"/>
      <c r="ER46" s="116"/>
      <c r="ES46" s="116"/>
      <c r="ET46" s="116"/>
      <c r="EU46" s="116"/>
      <c r="EV46" s="116"/>
      <c r="EW46" s="116"/>
      <c r="EX46" s="116"/>
      <c r="EY46" s="116"/>
      <c r="EZ46" s="116"/>
      <c r="FA46" s="116"/>
      <c r="FB46" s="116"/>
      <c r="FC46" s="116"/>
      <c r="FD46" s="116"/>
      <c r="FE46" s="116"/>
      <c r="FF46" s="116"/>
      <c r="FG46" s="116"/>
      <c r="FH46" s="116"/>
      <c r="FI46" s="116"/>
      <c r="FJ46" s="116"/>
      <c r="FK46" s="116"/>
      <c r="FL46" s="116"/>
      <c r="FM46" s="567"/>
      <c r="FN46" s="567"/>
      <c r="FO46" s="117"/>
      <c r="FP46" s="117"/>
      <c r="FQ46" s="117"/>
      <c r="FR46" s="117"/>
    </row>
    <row r="47" spans="1:175" ht="15" customHeight="1" x14ac:dyDescent="0.25">
      <c r="A47" s="588"/>
      <c r="B47" s="591"/>
      <c r="C47" s="593"/>
      <c r="D47" s="199" t="s">
        <v>385</v>
      </c>
      <c r="E47" s="282" t="str">
        <f t="shared" ref="E47:E53" si="1">IF(E35="No", "4 N/A","")</f>
        <v/>
      </c>
      <c r="F47" s="114">
        <f>COUNTIF(E46:E53,"1 Yes")</f>
        <v>0</v>
      </c>
      <c r="G47" s="105">
        <f>COUNTIF(E46:E53,"2 No")+COUNTIF(E46:E53,"3 No")</f>
        <v>0</v>
      </c>
      <c r="H47" s="105">
        <f>COUNTIF(E34:E41,"No")</f>
        <v>0</v>
      </c>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583"/>
      <c r="BU47" s="583"/>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c r="DE47" s="99"/>
      <c r="DF47" s="99"/>
      <c r="DG47" s="99"/>
      <c r="DH47" s="99"/>
      <c r="DI47" s="99"/>
      <c r="DJ47" s="99"/>
      <c r="DK47" s="99"/>
      <c r="DL47" s="99"/>
      <c r="DM47" s="99"/>
      <c r="DN47" s="99"/>
      <c r="DO47" s="99"/>
      <c r="DP47" s="573"/>
      <c r="DQ47" s="116"/>
      <c r="DR47" s="116"/>
      <c r="DS47" s="116"/>
      <c r="DT47" s="116"/>
      <c r="DU47" s="116"/>
      <c r="DV47" s="116"/>
      <c r="DW47" s="116"/>
      <c r="DX47" s="116"/>
      <c r="DY47" s="116"/>
      <c r="DZ47" s="116"/>
      <c r="EA47" s="116"/>
      <c r="EB47" s="116"/>
      <c r="EC47" s="116"/>
      <c r="ED47" s="116"/>
      <c r="EE47" s="116"/>
      <c r="EF47" s="116"/>
      <c r="EG47" s="116"/>
      <c r="EH47" s="116"/>
      <c r="EI47" s="116"/>
      <c r="EJ47" s="116"/>
      <c r="EK47" s="116"/>
      <c r="EL47" s="116"/>
      <c r="EM47" s="116"/>
      <c r="EN47" s="116"/>
      <c r="EO47" s="116"/>
      <c r="EP47" s="116"/>
      <c r="EQ47" s="116"/>
      <c r="ER47" s="116"/>
      <c r="ES47" s="116"/>
      <c r="ET47" s="116"/>
      <c r="EU47" s="116"/>
      <c r="EV47" s="116"/>
      <c r="EW47" s="116"/>
      <c r="EX47" s="116"/>
      <c r="EY47" s="116"/>
      <c r="EZ47" s="116"/>
      <c r="FA47" s="116"/>
      <c r="FB47" s="116"/>
      <c r="FC47" s="116"/>
      <c r="FD47" s="116"/>
      <c r="FE47" s="116"/>
      <c r="FF47" s="116"/>
      <c r="FG47" s="116"/>
      <c r="FH47" s="116"/>
      <c r="FI47" s="116"/>
      <c r="FJ47" s="116"/>
      <c r="FK47" s="116"/>
      <c r="FL47" s="116"/>
      <c r="FM47" s="567"/>
      <c r="FN47" s="567"/>
      <c r="FO47" s="117"/>
      <c r="FP47" s="117"/>
      <c r="FQ47" s="117"/>
      <c r="FR47" s="117"/>
    </row>
    <row r="48" spans="1:175" ht="15" customHeight="1" x14ac:dyDescent="0.25">
      <c r="A48" s="588"/>
      <c r="B48" s="591"/>
      <c r="C48" s="593"/>
      <c r="D48" s="199" t="s">
        <v>386</v>
      </c>
      <c r="E48" s="282" t="str">
        <f t="shared" si="1"/>
        <v/>
      </c>
      <c r="F48" s="114"/>
      <c r="G48" s="115"/>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583"/>
      <c r="BU48" s="583"/>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c r="DE48" s="99"/>
      <c r="DF48" s="99"/>
      <c r="DG48" s="99"/>
      <c r="DH48" s="99"/>
      <c r="DI48" s="99"/>
      <c r="DJ48" s="99"/>
      <c r="DK48" s="99"/>
      <c r="DL48" s="99"/>
      <c r="DM48" s="99"/>
      <c r="DN48" s="99"/>
      <c r="DO48" s="99"/>
      <c r="DP48" s="573"/>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567"/>
      <c r="FN48" s="567"/>
      <c r="FO48" s="117"/>
      <c r="FP48" s="117"/>
      <c r="FQ48" s="117"/>
      <c r="FR48" s="117"/>
    </row>
    <row r="49" spans="1:174" ht="15" customHeight="1" x14ac:dyDescent="0.25">
      <c r="A49" s="588"/>
      <c r="B49" s="591"/>
      <c r="C49" s="593"/>
      <c r="D49" s="199" t="s">
        <v>387</v>
      </c>
      <c r="E49" s="282" t="str">
        <f t="shared" si="1"/>
        <v/>
      </c>
      <c r="F49" s="114"/>
      <c r="G49" s="115"/>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583"/>
      <c r="BU49" s="583"/>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c r="DE49" s="99"/>
      <c r="DF49" s="99"/>
      <c r="DG49" s="99"/>
      <c r="DH49" s="99"/>
      <c r="DI49" s="99"/>
      <c r="DJ49" s="99"/>
      <c r="DK49" s="99"/>
      <c r="DL49" s="99"/>
      <c r="DM49" s="99"/>
      <c r="DN49" s="99"/>
      <c r="DO49" s="99"/>
      <c r="DP49" s="573"/>
      <c r="DQ49" s="116"/>
      <c r="DR49" s="116"/>
      <c r="DS49" s="116"/>
      <c r="DT49" s="116"/>
      <c r="DU49" s="116"/>
      <c r="DV49" s="116"/>
      <c r="DW49" s="116"/>
      <c r="DX49" s="116"/>
      <c r="DY49" s="116"/>
      <c r="DZ49" s="116"/>
      <c r="EA49" s="116"/>
      <c r="EB49" s="116"/>
      <c r="EC49" s="116"/>
      <c r="ED49" s="116"/>
      <c r="EE49" s="116"/>
      <c r="EF49" s="116"/>
      <c r="EG49" s="116"/>
      <c r="EH49" s="116"/>
      <c r="EI49" s="116"/>
      <c r="EJ49" s="116"/>
      <c r="EK49" s="116"/>
      <c r="EL49" s="116"/>
      <c r="EM49" s="116"/>
      <c r="EN49" s="116"/>
      <c r="EO49" s="116"/>
      <c r="EP49" s="116"/>
      <c r="EQ49" s="116"/>
      <c r="ER49" s="116"/>
      <c r="ES49" s="116"/>
      <c r="ET49" s="116"/>
      <c r="EU49" s="116"/>
      <c r="EV49" s="116"/>
      <c r="EW49" s="116"/>
      <c r="EX49" s="116"/>
      <c r="EY49" s="116"/>
      <c r="EZ49" s="116"/>
      <c r="FA49" s="116"/>
      <c r="FB49" s="116"/>
      <c r="FC49" s="116"/>
      <c r="FD49" s="116"/>
      <c r="FE49" s="116"/>
      <c r="FF49" s="116"/>
      <c r="FG49" s="116"/>
      <c r="FH49" s="116"/>
      <c r="FI49" s="116"/>
      <c r="FJ49" s="116"/>
      <c r="FK49" s="116"/>
      <c r="FL49" s="116"/>
      <c r="FM49" s="567"/>
      <c r="FN49" s="567"/>
      <c r="FO49" s="117"/>
      <c r="FP49" s="117"/>
      <c r="FQ49" s="117"/>
      <c r="FR49" s="117"/>
    </row>
    <row r="50" spans="1:174" ht="15" customHeight="1" x14ac:dyDescent="0.25">
      <c r="A50" s="588"/>
      <c r="B50" s="591"/>
      <c r="C50" s="593"/>
      <c r="D50" s="199" t="s">
        <v>388</v>
      </c>
      <c r="E50" s="282" t="str">
        <f t="shared" si="1"/>
        <v/>
      </c>
      <c r="F50" s="114"/>
      <c r="G50" s="115"/>
      <c r="H50" s="118"/>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583"/>
      <c r="BU50" s="583"/>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c r="DE50" s="99"/>
      <c r="DF50" s="99"/>
      <c r="DG50" s="99"/>
      <c r="DH50" s="99"/>
      <c r="DI50" s="99"/>
      <c r="DJ50" s="99"/>
      <c r="DK50" s="99"/>
      <c r="DL50" s="99"/>
      <c r="DM50" s="99"/>
      <c r="DN50" s="99"/>
      <c r="DO50" s="99"/>
      <c r="DP50" s="573"/>
      <c r="DQ50" s="116"/>
      <c r="DR50" s="116"/>
      <c r="DS50" s="116"/>
      <c r="DT50" s="116"/>
      <c r="DU50" s="116"/>
      <c r="DV50" s="116"/>
      <c r="DW50" s="116"/>
      <c r="DX50" s="116"/>
      <c r="DY50" s="116"/>
      <c r="DZ50" s="116"/>
      <c r="EA50" s="116"/>
      <c r="EB50" s="116"/>
      <c r="EC50" s="116"/>
      <c r="ED50" s="116"/>
      <c r="EE50" s="116"/>
      <c r="EF50" s="116"/>
      <c r="EG50" s="116"/>
      <c r="EH50" s="116"/>
      <c r="EI50" s="116"/>
      <c r="EJ50" s="116"/>
      <c r="EK50" s="116"/>
      <c r="EL50" s="116"/>
      <c r="EM50" s="116"/>
      <c r="EN50" s="116"/>
      <c r="EO50" s="116"/>
      <c r="EP50" s="116"/>
      <c r="EQ50" s="116"/>
      <c r="ER50" s="116"/>
      <c r="ES50" s="116"/>
      <c r="ET50" s="116"/>
      <c r="EU50" s="116"/>
      <c r="EV50" s="116"/>
      <c r="EW50" s="116"/>
      <c r="EX50" s="116"/>
      <c r="EY50" s="116"/>
      <c r="EZ50" s="116"/>
      <c r="FA50" s="116"/>
      <c r="FB50" s="116"/>
      <c r="FC50" s="116"/>
      <c r="FD50" s="116"/>
      <c r="FE50" s="116"/>
      <c r="FF50" s="116"/>
      <c r="FG50" s="116"/>
      <c r="FH50" s="116"/>
      <c r="FI50" s="116"/>
      <c r="FJ50" s="116"/>
      <c r="FK50" s="116"/>
      <c r="FL50" s="116"/>
      <c r="FM50" s="567"/>
      <c r="FN50" s="567"/>
      <c r="FO50" s="117"/>
      <c r="FP50" s="117"/>
      <c r="FQ50" s="117"/>
      <c r="FR50" s="117"/>
    </row>
    <row r="51" spans="1:174" ht="15" customHeight="1" x14ac:dyDescent="0.25">
      <c r="A51" s="588"/>
      <c r="B51" s="591"/>
      <c r="C51" s="593"/>
      <c r="D51" s="199" t="s">
        <v>389</v>
      </c>
      <c r="E51" s="282" t="str">
        <f t="shared" si="1"/>
        <v/>
      </c>
      <c r="F51" s="114"/>
      <c r="G51" s="115"/>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583"/>
      <c r="BU51" s="583"/>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c r="DE51" s="99"/>
      <c r="DF51" s="99"/>
      <c r="DG51" s="99"/>
      <c r="DH51" s="99"/>
      <c r="DI51" s="99"/>
      <c r="DJ51" s="99"/>
      <c r="DK51" s="99"/>
      <c r="DL51" s="99"/>
      <c r="DM51" s="99"/>
      <c r="DN51" s="99"/>
      <c r="DO51" s="99"/>
      <c r="DP51" s="573"/>
      <c r="DQ51" s="116"/>
      <c r="DR51" s="116"/>
      <c r="DS51" s="116"/>
      <c r="DT51" s="116"/>
      <c r="DU51" s="116"/>
      <c r="DV51" s="116"/>
      <c r="DW51" s="116"/>
      <c r="DX51" s="116"/>
      <c r="DY51" s="116"/>
      <c r="DZ51" s="116"/>
      <c r="EA51" s="116"/>
      <c r="EB51" s="116"/>
      <c r="EC51" s="116"/>
      <c r="ED51" s="116"/>
      <c r="EE51" s="116"/>
      <c r="EF51" s="116"/>
      <c r="EG51" s="116"/>
      <c r="EH51" s="116"/>
      <c r="EI51" s="116"/>
      <c r="EJ51" s="116"/>
      <c r="EK51" s="116"/>
      <c r="EL51" s="116"/>
      <c r="EM51" s="116"/>
      <c r="EN51" s="116"/>
      <c r="EO51" s="116"/>
      <c r="EP51" s="116"/>
      <c r="EQ51" s="116"/>
      <c r="ER51" s="116"/>
      <c r="ES51" s="116"/>
      <c r="ET51" s="116"/>
      <c r="EU51" s="116"/>
      <c r="EV51" s="116"/>
      <c r="EW51" s="116"/>
      <c r="EX51" s="116"/>
      <c r="EY51" s="116"/>
      <c r="EZ51" s="116"/>
      <c r="FA51" s="116"/>
      <c r="FB51" s="116"/>
      <c r="FC51" s="116"/>
      <c r="FD51" s="116"/>
      <c r="FE51" s="116"/>
      <c r="FF51" s="116"/>
      <c r="FG51" s="116"/>
      <c r="FH51" s="116"/>
      <c r="FI51" s="116"/>
      <c r="FJ51" s="116"/>
      <c r="FK51" s="116"/>
      <c r="FL51" s="116"/>
      <c r="FM51" s="567"/>
      <c r="FN51" s="567"/>
      <c r="FO51" s="117"/>
      <c r="FP51" s="117"/>
      <c r="FQ51" s="117"/>
      <c r="FR51" s="117"/>
    </row>
    <row r="52" spans="1:174" ht="15" customHeight="1" x14ac:dyDescent="0.25">
      <c r="A52" s="588"/>
      <c r="B52" s="591"/>
      <c r="C52" s="593"/>
      <c r="D52" s="199" t="s">
        <v>390</v>
      </c>
      <c r="E52" s="282" t="str">
        <f t="shared" si="1"/>
        <v/>
      </c>
      <c r="F52" s="114"/>
      <c r="G52" s="115"/>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583"/>
      <c r="BU52" s="583"/>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c r="DE52" s="99"/>
      <c r="DF52" s="99"/>
      <c r="DG52" s="99"/>
      <c r="DH52" s="99"/>
      <c r="DI52" s="99"/>
      <c r="DJ52" s="99"/>
      <c r="DK52" s="99"/>
      <c r="DL52" s="99"/>
      <c r="DM52" s="99"/>
      <c r="DN52" s="99"/>
      <c r="DO52" s="99"/>
      <c r="DP52" s="573"/>
      <c r="DQ52" s="116"/>
      <c r="DR52" s="116"/>
      <c r="DS52" s="116"/>
      <c r="DT52" s="116"/>
      <c r="DU52" s="116"/>
      <c r="DV52" s="116"/>
      <c r="DW52" s="116"/>
      <c r="DX52" s="116"/>
      <c r="DY52" s="116"/>
      <c r="DZ52" s="116"/>
      <c r="EA52" s="116"/>
      <c r="EB52" s="116"/>
      <c r="EC52" s="116"/>
      <c r="ED52" s="116"/>
      <c r="EE52" s="116"/>
      <c r="EF52" s="116"/>
      <c r="EG52" s="116"/>
      <c r="EH52" s="116"/>
      <c r="EI52" s="116"/>
      <c r="EJ52" s="116"/>
      <c r="EK52" s="116"/>
      <c r="EL52" s="116"/>
      <c r="EM52" s="116"/>
      <c r="EN52" s="116"/>
      <c r="EO52" s="116"/>
      <c r="EP52" s="116"/>
      <c r="EQ52" s="116"/>
      <c r="ER52" s="116"/>
      <c r="ES52" s="116"/>
      <c r="ET52" s="116"/>
      <c r="EU52" s="116"/>
      <c r="EV52" s="116"/>
      <c r="EW52" s="116"/>
      <c r="EX52" s="116"/>
      <c r="EY52" s="116"/>
      <c r="EZ52" s="116"/>
      <c r="FA52" s="116"/>
      <c r="FB52" s="116"/>
      <c r="FC52" s="116"/>
      <c r="FD52" s="116"/>
      <c r="FE52" s="116"/>
      <c r="FF52" s="116"/>
      <c r="FG52" s="116"/>
      <c r="FH52" s="116"/>
      <c r="FI52" s="116"/>
      <c r="FJ52" s="116"/>
      <c r="FK52" s="116"/>
      <c r="FL52" s="116"/>
      <c r="FM52" s="567"/>
      <c r="FN52" s="567"/>
      <c r="FO52" s="117"/>
      <c r="FP52" s="117"/>
      <c r="FQ52" s="117"/>
      <c r="FR52" s="117"/>
    </row>
    <row r="53" spans="1:174" ht="15" customHeight="1" x14ac:dyDescent="0.25">
      <c r="A53" s="589"/>
      <c r="B53" s="578"/>
      <c r="C53" s="594"/>
      <c r="D53" s="199" t="s">
        <v>391</v>
      </c>
      <c r="E53" s="282" t="str">
        <f t="shared" si="1"/>
        <v/>
      </c>
      <c r="F53" s="114"/>
      <c r="G53" s="115"/>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583"/>
      <c r="BU53" s="583"/>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c r="CZ53" s="99"/>
      <c r="DA53" s="99"/>
      <c r="DB53" s="99"/>
      <c r="DC53" s="99"/>
      <c r="DD53" s="99"/>
      <c r="DE53" s="99"/>
      <c r="DF53" s="99"/>
      <c r="DG53" s="99"/>
      <c r="DH53" s="99"/>
      <c r="DI53" s="99"/>
      <c r="DJ53" s="99"/>
      <c r="DK53" s="99"/>
      <c r="DL53" s="99"/>
      <c r="DM53" s="99"/>
      <c r="DN53" s="99"/>
      <c r="DO53" s="99"/>
      <c r="DP53" s="573"/>
      <c r="DQ53" s="116"/>
      <c r="DR53" s="116"/>
      <c r="DS53" s="116"/>
      <c r="DT53" s="116"/>
      <c r="DU53" s="116"/>
      <c r="DV53" s="116"/>
      <c r="DW53" s="116"/>
      <c r="DX53" s="116"/>
      <c r="DY53" s="116"/>
      <c r="DZ53" s="116"/>
      <c r="EA53" s="116"/>
      <c r="EB53" s="116"/>
      <c r="EC53" s="116"/>
      <c r="ED53" s="116"/>
      <c r="EE53" s="116"/>
      <c r="EF53" s="116"/>
      <c r="EG53" s="116"/>
      <c r="EH53" s="116"/>
      <c r="EI53" s="116"/>
      <c r="EJ53" s="116"/>
      <c r="EK53" s="116"/>
      <c r="EL53" s="116"/>
      <c r="EM53" s="116"/>
      <c r="EN53" s="116"/>
      <c r="EO53" s="116"/>
      <c r="EP53" s="116"/>
      <c r="EQ53" s="116"/>
      <c r="ER53" s="116"/>
      <c r="ES53" s="116"/>
      <c r="ET53" s="116"/>
      <c r="EU53" s="116"/>
      <c r="EV53" s="116"/>
      <c r="EW53" s="116"/>
      <c r="EX53" s="116"/>
      <c r="EY53" s="116"/>
      <c r="EZ53" s="116"/>
      <c r="FA53" s="116"/>
      <c r="FB53" s="116"/>
      <c r="FC53" s="116"/>
      <c r="FD53" s="116"/>
      <c r="FE53" s="116"/>
      <c r="FF53" s="116"/>
      <c r="FG53" s="116"/>
      <c r="FH53" s="116"/>
      <c r="FI53" s="116"/>
      <c r="FJ53" s="116"/>
      <c r="FK53" s="116"/>
      <c r="FL53" s="116"/>
      <c r="FM53" s="567"/>
      <c r="FN53" s="567"/>
      <c r="FO53" s="117"/>
      <c r="FP53" s="117"/>
      <c r="FQ53" s="117"/>
      <c r="FR53" s="117"/>
    </row>
    <row r="54" spans="1:174" ht="30" customHeight="1" x14ac:dyDescent="0.25">
      <c r="A54" s="568" t="s">
        <v>375</v>
      </c>
      <c r="B54" s="537"/>
      <c r="C54" s="537"/>
      <c r="D54" s="119" t="s">
        <v>399</v>
      </c>
      <c r="E54" s="11"/>
      <c r="F54" s="111"/>
      <c r="G54" s="112"/>
      <c r="I54" s="99"/>
      <c r="J54" s="99"/>
      <c r="K54" s="99"/>
      <c r="L54" s="99"/>
      <c r="M54" s="99"/>
      <c r="N54" s="99"/>
      <c r="O54" s="99"/>
      <c r="P54" s="99"/>
      <c r="Q54" s="99" t="s">
        <v>394</v>
      </c>
      <c r="R54" s="99" t="s">
        <v>394</v>
      </c>
      <c r="S54" s="99" t="s">
        <v>395</v>
      </c>
      <c r="T54" s="99" t="s">
        <v>395</v>
      </c>
      <c r="U54" s="99"/>
      <c r="V54" s="99"/>
      <c r="W54" s="99"/>
      <c r="X54" s="99"/>
      <c r="Y54" s="99"/>
      <c r="Z54" s="99"/>
      <c r="AA54" s="99"/>
      <c r="AB54" s="99"/>
      <c r="AC54" s="99"/>
      <c r="AD54" s="99"/>
      <c r="AE54" s="99"/>
      <c r="AF54" s="99"/>
      <c r="AG54" s="99"/>
      <c r="AH54" s="99"/>
      <c r="AI54" s="99"/>
      <c r="AJ54" s="99"/>
      <c r="AK54" s="99"/>
      <c r="AL54" s="99" t="s">
        <v>394</v>
      </c>
      <c r="AM54" s="99" t="s">
        <v>394</v>
      </c>
      <c r="AN54" s="99" t="s">
        <v>395</v>
      </c>
      <c r="AO54" s="99" t="s">
        <v>395</v>
      </c>
      <c r="AP54" s="99"/>
      <c r="AQ54" s="99"/>
      <c r="AR54" s="99"/>
      <c r="AS54" s="99"/>
      <c r="AT54" s="99"/>
      <c r="AU54" s="99"/>
      <c r="AV54" s="99"/>
      <c r="AW54" s="99"/>
      <c r="AX54" s="99"/>
      <c r="AY54" s="99"/>
      <c r="AZ54" s="99"/>
      <c r="BA54" s="99"/>
      <c r="BB54" s="99"/>
      <c r="BC54" s="99"/>
      <c r="BD54" s="99"/>
      <c r="BE54" s="99"/>
      <c r="BF54" s="99"/>
      <c r="BG54" s="99" t="s">
        <v>394</v>
      </c>
      <c r="BH54" s="99" t="s">
        <v>394</v>
      </c>
      <c r="BI54" s="99" t="s">
        <v>395</v>
      </c>
      <c r="BJ54" s="99" t="s">
        <v>395</v>
      </c>
      <c r="BK54" s="99"/>
      <c r="BL54" s="99"/>
      <c r="BM54" s="99"/>
      <c r="BN54" s="99"/>
      <c r="BO54" s="99"/>
      <c r="BP54" s="99"/>
      <c r="BQ54" s="99"/>
      <c r="BR54" s="99"/>
      <c r="BS54" s="99" t="s">
        <v>395</v>
      </c>
      <c r="BT54" s="583"/>
      <c r="BU54" s="583"/>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c r="DC54" s="99"/>
      <c r="DD54" s="99"/>
      <c r="DE54" s="99"/>
      <c r="DF54" s="99"/>
      <c r="DG54" s="99"/>
      <c r="DH54" s="99"/>
      <c r="DI54" s="99"/>
      <c r="DJ54" s="99"/>
      <c r="DK54" s="99"/>
      <c r="DL54" s="99"/>
      <c r="DM54" s="99"/>
      <c r="DN54" s="99"/>
      <c r="DO54" s="99"/>
      <c r="DP54" s="573"/>
      <c r="DQ54" s="116"/>
      <c r="DR54" s="116"/>
      <c r="DS54" s="116"/>
      <c r="DT54" s="116"/>
      <c r="DU54" s="116"/>
      <c r="DV54" s="116"/>
      <c r="DW54" s="116"/>
      <c r="DX54" s="116"/>
      <c r="DY54" s="116"/>
      <c r="DZ54" s="116"/>
      <c r="EA54" s="116"/>
      <c r="EB54" s="116"/>
      <c r="EC54" s="116"/>
      <c r="ED54" s="116"/>
      <c r="EE54" s="116"/>
      <c r="EF54" s="116"/>
      <c r="EG54" s="116"/>
      <c r="EH54" s="116"/>
      <c r="EI54" s="116"/>
      <c r="EJ54" s="116"/>
      <c r="EK54" s="116"/>
      <c r="EL54" s="116"/>
      <c r="EM54" s="116"/>
      <c r="EN54" s="116"/>
      <c r="EO54" s="116"/>
      <c r="EP54" s="116"/>
      <c r="EQ54" s="116"/>
      <c r="ER54" s="116"/>
      <c r="ES54" s="116"/>
      <c r="ET54" s="116"/>
      <c r="EU54" s="116"/>
      <c r="EV54" s="116"/>
      <c r="EW54" s="116"/>
      <c r="EX54" s="116"/>
      <c r="EY54" s="116"/>
      <c r="EZ54" s="116"/>
      <c r="FA54" s="116"/>
      <c r="FB54" s="116"/>
      <c r="FC54" s="116"/>
      <c r="FD54" s="116"/>
      <c r="FE54" s="116"/>
      <c r="FF54" s="116"/>
      <c r="FG54" s="116"/>
      <c r="FH54" s="116"/>
      <c r="FI54" s="116"/>
      <c r="FJ54" s="116"/>
      <c r="FK54" s="116"/>
      <c r="FL54" s="116"/>
      <c r="FM54" s="567"/>
      <c r="FN54" s="567"/>
      <c r="FO54" s="117"/>
      <c r="FP54" s="117"/>
      <c r="FQ54" s="117"/>
      <c r="FR54" s="117"/>
    </row>
    <row r="55" spans="1:174" ht="15" customHeight="1" x14ac:dyDescent="0.25">
      <c r="A55" s="568" t="s">
        <v>375</v>
      </c>
      <c r="B55" s="537"/>
      <c r="C55" s="537"/>
      <c r="D55" s="119" t="s">
        <v>380</v>
      </c>
      <c r="E55" s="12"/>
      <c r="F55" s="111"/>
      <c r="G55" s="112"/>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583"/>
      <c r="BU55" s="583"/>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c r="DE55" s="99"/>
      <c r="DF55" s="99"/>
      <c r="DG55" s="99"/>
      <c r="DH55" s="99"/>
      <c r="DI55" s="99"/>
      <c r="DJ55" s="99"/>
      <c r="DK55" s="99"/>
      <c r="DL55" s="99"/>
      <c r="DM55" s="99"/>
      <c r="DN55" s="99"/>
      <c r="DO55" s="99"/>
      <c r="DP55" s="573"/>
      <c r="DQ55" s="116"/>
      <c r="DR55" s="116"/>
      <c r="DS55" s="116"/>
      <c r="DT55" s="116"/>
      <c r="DU55" s="116"/>
      <c r="DV55" s="116"/>
      <c r="DW55" s="116"/>
      <c r="DX55" s="116"/>
      <c r="DY55" s="116"/>
      <c r="DZ55" s="116"/>
      <c r="EA55" s="116"/>
      <c r="EB55" s="116"/>
      <c r="EC55" s="116"/>
      <c r="ED55" s="116"/>
      <c r="EE55" s="116"/>
      <c r="EF55" s="116"/>
      <c r="EG55" s="116"/>
      <c r="EH55" s="116"/>
      <c r="EI55" s="116"/>
      <c r="EJ55" s="116"/>
      <c r="EK55" s="116"/>
      <c r="EL55" s="116"/>
      <c r="EM55" s="116"/>
      <c r="EN55" s="116"/>
      <c r="EO55" s="116"/>
      <c r="EP55" s="116"/>
      <c r="EQ55" s="116"/>
      <c r="ER55" s="116"/>
      <c r="ES55" s="116"/>
      <c r="ET55" s="116"/>
      <c r="EU55" s="116"/>
      <c r="EV55" s="116"/>
      <c r="EW55" s="116"/>
      <c r="EX55" s="116"/>
      <c r="EY55" s="116"/>
      <c r="EZ55" s="116"/>
      <c r="FA55" s="116"/>
      <c r="FB55" s="116"/>
      <c r="FC55" s="116"/>
      <c r="FD55" s="116"/>
      <c r="FE55" s="116"/>
      <c r="FF55" s="116"/>
      <c r="FG55" s="116"/>
      <c r="FH55" s="116"/>
      <c r="FI55" s="116"/>
      <c r="FJ55" s="116"/>
      <c r="FK55" s="116"/>
      <c r="FL55" s="116"/>
      <c r="FM55" s="567"/>
      <c r="FN55" s="567"/>
      <c r="FO55" s="117"/>
      <c r="FP55" s="117"/>
      <c r="FQ55" s="117"/>
      <c r="FR55" s="117"/>
    </row>
    <row r="56" spans="1:174" ht="15" customHeight="1" x14ac:dyDescent="0.25">
      <c r="A56" s="568" t="s">
        <v>375</v>
      </c>
      <c r="B56" s="537"/>
      <c r="C56" s="537"/>
      <c r="D56" s="119" t="s">
        <v>378</v>
      </c>
      <c r="E56" s="12"/>
      <c r="F56" s="111"/>
      <c r="G56" s="112"/>
      <c r="I56" s="99"/>
      <c r="J56" s="99"/>
      <c r="K56" s="99"/>
      <c r="L56" s="99"/>
      <c r="M56" s="99"/>
      <c r="N56" s="99"/>
      <c r="O56" s="99"/>
      <c r="P56" s="99"/>
      <c r="Q56" s="99" t="s">
        <v>394</v>
      </c>
      <c r="R56" s="99" t="s">
        <v>394</v>
      </c>
      <c r="S56" s="99" t="s">
        <v>395</v>
      </c>
      <c r="T56" s="99" t="s">
        <v>395</v>
      </c>
      <c r="U56" s="99"/>
      <c r="V56" s="99"/>
      <c r="W56" s="99"/>
      <c r="X56" s="99"/>
      <c r="Y56" s="99"/>
      <c r="Z56" s="99"/>
      <c r="AA56" s="99"/>
      <c r="AB56" s="99"/>
      <c r="AC56" s="99"/>
      <c r="AD56" s="99"/>
      <c r="AE56" s="99"/>
      <c r="AF56" s="99"/>
      <c r="AG56" s="99"/>
      <c r="AH56" s="99"/>
      <c r="AI56" s="99"/>
      <c r="AJ56" s="99"/>
      <c r="AK56" s="99"/>
      <c r="AL56" s="99" t="s">
        <v>394</v>
      </c>
      <c r="AM56" s="99" t="s">
        <v>394</v>
      </c>
      <c r="AN56" s="99" t="s">
        <v>395</v>
      </c>
      <c r="AO56" s="99" t="s">
        <v>395</v>
      </c>
      <c r="AP56" s="99"/>
      <c r="AQ56" s="99"/>
      <c r="AR56" s="99"/>
      <c r="AS56" s="99"/>
      <c r="AT56" s="99"/>
      <c r="AU56" s="99"/>
      <c r="AV56" s="99"/>
      <c r="AW56" s="99"/>
      <c r="AX56" s="99"/>
      <c r="AY56" s="99"/>
      <c r="AZ56" s="99"/>
      <c r="BA56" s="99"/>
      <c r="BB56" s="99"/>
      <c r="BC56" s="99"/>
      <c r="BD56" s="99"/>
      <c r="BE56" s="99"/>
      <c r="BF56" s="99"/>
      <c r="BG56" s="99" t="s">
        <v>394</v>
      </c>
      <c r="BH56" s="99" t="s">
        <v>394</v>
      </c>
      <c r="BI56" s="99" t="s">
        <v>395</v>
      </c>
      <c r="BJ56" s="99" t="s">
        <v>395</v>
      </c>
      <c r="BK56" s="99"/>
      <c r="BL56" s="99"/>
      <c r="BM56" s="99"/>
      <c r="BN56" s="99"/>
      <c r="BO56" s="99"/>
      <c r="BP56" s="99"/>
      <c r="BQ56" s="99"/>
      <c r="BR56" s="99"/>
      <c r="BS56" s="99" t="s">
        <v>395</v>
      </c>
      <c r="BT56" s="583"/>
      <c r="BU56" s="583"/>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c r="DE56" s="99"/>
      <c r="DF56" s="99"/>
      <c r="DG56" s="99"/>
      <c r="DH56" s="99"/>
      <c r="DI56" s="99"/>
      <c r="DJ56" s="99"/>
      <c r="DK56" s="99"/>
      <c r="DL56" s="99"/>
      <c r="DM56" s="99"/>
      <c r="DN56" s="99"/>
      <c r="DO56" s="99"/>
      <c r="DP56" s="573"/>
      <c r="DQ56" s="116"/>
      <c r="DR56" s="116"/>
      <c r="DS56" s="116"/>
      <c r="DT56" s="116"/>
      <c r="DU56" s="116"/>
      <c r="DV56" s="116"/>
      <c r="DW56" s="116"/>
      <c r="DX56" s="116"/>
      <c r="DY56" s="116"/>
      <c r="DZ56" s="116"/>
      <c r="EA56" s="116"/>
      <c r="EB56" s="116"/>
      <c r="EC56" s="116"/>
      <c r="ED56" s="116"/>
      <c r="EE56" s="116"/>
      <c r="EF56" s="116"/>
      <c r="EG56" s="116"/>
      <c r="EH56" s="116"/>
      <c r="EI56" s="116"/>
      <c r="EJ56" s="116"/>
      <c r="EK56" s="116"/>
      <c r="EL56" s="116"/>
      <c r="EM56" s="116"/>
      <c r="EN56" s="116"/>
      <c r="EO56" s="116"/>
      <c r="EP56" s="116"/>
      <c r="EQ56" s="116"/>
      <c r="ER56" s="116"/>
      <c r="ES56" s="116"/>
      <c r="ET56" s="116"/>
      <c r="EU56" s="116"/>
      <c r="EV56" s="116"/>
      <c r="EW56" s="116"/>
      <c r="EX56" s="116"/>
      <c r="EY56" s="116"/>
      <c r="EZ56" s="116"/>
      <c r="FA56" s="116"/>
      <c r="FB56" s="116"/>
      <c r="FC56" s="116"/>
      <c r="FD56" s="116"/>
      <c r="FE56" s="116"/>
      <c r="FF56" s="116"/>
      <c r="FG56" s="116"/>
      <c r="FH56" s="116"/>
      <c r="FI56" s="116"/>
      <c r="FJ56" s="116"/>
      <c r="FK56" s="116"/>
      <c r="FL56" s="116"/>
      <c r="FM56" s="567"/>
      <c r="FN56" s="567"/>
      <c r="FO56" s="117"/>
      <c r="FP56" s="117"/>
      <c r="FQ56" s="117"/>
      <c r="FR56" s="117"/>
    </row>
    <row r="57" spans="1:174" ht="15" customHeight="1" thickBot="1" x14ac:dyDescent="0.3">
      <c r="A57" s="597" t="s">
        <v>375</v>
      </c>
      <c r="B57" s="544"/>
      <c r="C57" s="544"/>
      <c r="D57" s="145" t="s">
        <v>71</v>
      </c>
      <c r="E57" s="146"/>
      <c r="F57" s="111"/>
      <c r="G57" s="112"/>
      <c r="I57" s="99"/>
      <c r="J57" s="99"/>
      <c r="K57" s="99"/>
      <c r="L57" s="99"/>
      <c r="M57" s="99"/>
      <c r="N57" s="99"/>
      <c r="O57" s="99"/>
      <c r="P57" s="99"/>
      <c r="Q57" s="99" t="s">
        <v>394</v>
      </c>
      <c r="R57" s="99" t="s">
        <v>394</v>
      </c>
      <c r="S57" s="99" t="s">
        <v>395</v>
      </c>
      <c r="T57" s="99" t="s">
        <v>395</v>
      </c>
      <c r="U57" s="99"/>
      <c r="V57" s="99"/>
      <c r="W57" s="99"/>
      <c r="X57" s="99"/>
      <c r="Y57" s="99"/>
      <c r="Z57" s="99"/>
      <c r="AA57" s="99"/>
      <c r="AB57" s="99"/>
      <c r="AC57" s="99"/>
      <c r="AD57" s="99"/>
      <c r="AE57" s="99"/>
      <c r="AF57" s="99"/>
      <c r="AG57" s="99"/>
      <c r="AH57" s="99"/>
      <c r="AI57" s="99"/>
      <c r="AJ57" s="99"/>
      <c r="AK57" s="99"/>
      <c r="AL57" s="99" t="s">
        <v>394</v>
      </c>
      <c r="AM57" s="99" t="s">
        <v>394</v>
      </c>
      <c r="AN57" s="99" t="s">
        <v>395</v>
      </c>
      <c r="AO57" s="99" t="s">
        <v>395</v>
      </c>
      <c r="AP57" s="99"/>
      <c r="AQ57" s="99"/>
      <c r="AR57" s="99"/>
      <c r="AS57" s="99"/>
      <c r="AT57" s="99"/>
      <c r="AU57" s="99"/>
      <c r="AV57" s="99"/>
      <c r="AW57" s="99"/>
      <c r="AX57" s="99"/>
      <c r="AY57" s="99"/>
      <c r="AZ57" s="99"/>
      <c r="BA57" s="99"/>
      <c r="BB57" s="99"/>
      <c r="BC57" s="99"/>
      <c r="BD57" s="99"/>
      <c r="BE57" s="99"/>
      <c r="BF57" s="99"/>
      <c r="BG57" s="99" t="s">
        <v>394</v>
      </c>
      <c r="BH57" s="99" t="s">
        <v>394</v>
      </c>
      <c r="BI57" s="99" t="s">
        <v>395</v>
      </c>
      <c r="BJ57" s="99" t="s">
        <v>395</v>
      </c>
      <c r="BK57" s="99"/>
      <c r="BL57" s="99"/>
      <c r="BM57" s="99"/>
      <c r="BN57" s="99"/>
      <c r="BO57" s="99"/>
      <c r="BP57" s="99"/>
      <c r="BQ57" s="99"/>
      <c r="BR57" s="99"/>
      <c r="BS57" s="99" t="s">
        <v>395</v>
      </c>
      <c r="BT57" s="583"/>
      <c r="BU57" s="583"/>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c r="DE57" s="99"/>
      <c r="DF57" s="99"/>
      <c r="DG57" s="99"/>
      <c r="DH57" s="99"/>
      <c r="DI57" s="99"/>
      <c r="DJ57" s="99"/>
      <c r="DK57" s="99"/>
      <c r="DL57" s="99"/>
      <c r="DM57" s="99"/>
      <c r="DN57" s="99"/>
      <c r="DO57" s="99"/>
      <c r="DP57" s="574"/>
      <c r="DQ57" s="116"/>
      <c r="DR57" s="116"/>
      <c r="DS57" s="116"/>
      <c r="DT57" s="116"/>
      <c r="DU57" s="116"/>
      <c r="DV57" s="116"/>
      <c r="DW57" s="116"/>
      <c r="DX57" s="116"/>
      <c r="DY57" s="116"/>
      <c r="DZ57" s="116"/>
      <c r="EA57" s="116"/>
      <c r="EB57" s="116"/>
      <c r="EC57" s="116"/>
      <c r="ED57" s="116"/>
      <c r="EE57" s="116"/>
      <c r="EF57" s="116"/>
      <c r="EG57" s="116"/>
      <c r="EH57" s="116"/>
      <c r="EI57" s="116"/>
      <c r="EJ57" s="116"/>
      <c r="EK57" s="116"/>
      <c r="EL57" s="116"/>
      <c r="EM57" s="116"/>
      <c r="EN57" s="116"/>
      <c r="EO57" s="116"/>
      <c r="EP57" s="116"/>
      <c r="EQ57" s="116"/>
      <c r="ER57" s="116"/>
      <c r="ES57" s="116"/>
      <c r="ET57" s="116"/>
      <c r="EU57" s="116"/>
      <c r="EV57" s="116"/>
      <c r="EW57" s="116"/>
      <c r="EX57" s="116"/>
      <c r="EY57" s="116"/>
      <c r="EZ57" s="116"/>
      <c r="FA57" s="116"/>
      <c r="FB57" s="116"/>
      <c r="FC57" s="116"/>
      <c r="FD57" s="116"/>
      <c r="FE57" s="116"/>
      <c r="FF57" s="116"/>
      <c r="FG57" s="116"/>
      <c r="FH57" s="116"/>
      <c r="FI57" s="116"/>
      <c r="FJ57" s="116"/>
      <c r="FK57" s="116"/>
      <c r="FL57" s="116"/>
      <c r="FM57" s="567"/>
      <c r="FN57" s="567"/>
      <c r="FO57" s="117"/>
      <c r="FP57" s="117"/>
      <c r="FQ57" s="117"/>
      <c r="FR57" s="117"/>
    </row>
    <row r="58" spans="1:174" ht="39.6" customHeight="1" x14ac:dyDescent="0.25">
      <c r="A58" s="173" t="s">
        <v>372</v>
      </c>
      <c r="B58" s="174">
        <v>9</v>
      </c>
      <c r="C58" s="173" t="s">
        <v>373</v>
      </c>
      <c r="D58" s="26" t="s">
        <v>549</v>
      </c>
      <c r="E58" s="14"/>
      <c r="F58" s="111"/>
      <c r="G58" s="112"/>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406"/>
      <c r="BU58" s="406"/>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c r="DE58" s="99"/>
      <c r="DF58" s="99"/>
      <c r="DG58" s="99"/>
      <c r="DH58" s="99"/>
      <c r="DI58" s="99"/>
      <c r="DJ58" s="99"/>
      <c r="DK58" s="99"/>
      <c r="DL58" s="99"/>
      <c r="DM58" s="99"/>
      <c r="DN58" s="99"/>
      <c r="DO58" s="99"/>
      <c r="DP58" s="572"/>
      <c r="DQ58" s="116"/>
      <c r="DR58" s="116"/>
      <c r="DS58" s="116"/>
      <c r="DT58" s="116"/>
      <c r="DU58" s="116"/>
      <c r="DV58" s="116"/>
      <c r="DW58" s="116"/>
      <c r="DX58" s="116"/>
      <c r="DY58" s="116"/>
      <c r="DZ58" s="116"/>
      <c r="EA58" s="116"/>
      <c r="EB58" s="116"/>
      <c r="EC58" s="116"/>
      <c r="ED58" s="116"/>
      <c r="EE58" s="116"/>
      <c r="EF58" s="116"/>
      <c r="EG58" s="116"/>
      <c r="EH58" s="116"/>
      <c r="EI58" s="116"/>
      <c r="EJ58" s="116"/>
      <c r="EK58" s="116"/>
      <c r="EL58" s="116"/>
      <c r="EM58" s="116"/>
      <c r="EN58" s="116"/>
      <c r="EO58" s="116"/>
      <c r="EP58" s="116"/>
      <c r="EQ58" s="116"/>
      <c r="ER58" s="116"/>
      <c r="ES58" s="116"/>
      <c r="ET58" s="116"/>
      <c r="EU58" s="116"/>
      <c r="EV58" s="116"/>
      <c r="EW58" s="116"/>
      <c r="EX58" s="116"/>
      <c r="EY58" s="116"/>
      <c r="EZ58" s="116"/>
      <c r="FA58" s="116"/>
      <c r="FB58" s="116"/>
      <c r="FC58" s="116"/>
      <c r="FD58" s="116"/>
      <c r="FE58" s="116"/>
      <c r="FF58" s="116"/>
      <c r="FG58" s="116"/>
      <c r="FH58" s="116"/>
      <c r="FI58" s="116"/>
      <c r="FJ58" s="116"/>
      <c r="FK58" s="116"/>
      <c r="FL58" s="116"/>
      <c r="FM58" s="389"/>
      <c r="FN58" s="389"/>
      <c r="FO58" s="117"/>
      <c r="FP58" s="117"/>
      <c r="FQ58" s="117"/>
      <c r="FR58" s="117"/>
    </row>
    <row r="59" spans="1:174" ht="30.6" customHeight="1" x14ac:dyDescent="0.25">
      <c r="A59" s="580" t="s">
        <v>375</v>
      </c>
      <c r="B59" s="580"/>
      <c r="C59" s="568"/>
      <c r="D59" s="396" t="s">
        <v>550</v>
      </c>
      <c r="E59" s="12"/>
      <c r="F59" s="111"/>
      <c r="G59" s="112"/>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406"/>
      <c r="BU59" s="406"/>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c r="DE59" s="99"/>
      <c r="DF59" s="99"/>
      <c r="DG59" s="99"/>
      <c r="DH59" s="99"/>
      <c r="DI59" s="99"/>
      <c r="DJ59" s="99"/>
      <c r="DK59" s="99"/>
      <c r="DL59" s="99"/>
      <c r="DM59" s="99"/>
      <c r="DN59" s="99"/>
      <c r="DO59" s="99"/>
      <c r="DP59" s="573"/>
      <c r="DQ59" s="116"/>
      <c r="DR59" s="116"/>
      <c r="DS59" s="116"/>
      <c r="DT59" s="116"/>
      <c r="DU59" s="116"/>
      <c r="DV59" s="116"/>
      <c r="DW59" s="116"/>
      <c r="DX59" s="116"/>
      <c r="DY59" s="116"/>
      <c r="DZ59" s="116"/>
      <c r="EA59" s="116"/>
      <c r="EB59" s="116"/>
      <c r="EC59" s="116"/>
      <c r="ED59" s="116"/>
      <c r="EE59" s="116"/>
      <c r="EF59" s="116"/>
      <c r="EG59" s="116"/>
      <c r="EH59" s="116"/>
      <c r="EI59" s="116"/>
      <c r="EJ59" s="116"/>
      <c r="EK59" s="116"/>
      <c r="EL59" s="116"/>
      <c r="EM59" s="116"/>
      <c r="EN59" s="116"/>
      <c r="EO59" s="116"/>
      <c r="EP59" s="116"/>
      <c r="EQ59" s="116"/>
      <c r="ER59" s="116"/>
      <c r="ES59" s="116"/>
      <c r="ET59" s="116"/>
      <c r="EU59" s="116"/>
      <c r="EV59" s="116"/>
      <c r="EW59" s="116"/>
      <c r="EX59" s="116"/>
      <c r="EY59" s="116"/>
      <c r="EZ59" s="116"/>
      <c r="FA59" s="116"/>
      <c r="FB59" s="116"/>
      <c r="FC59" s="116"/>
      <c r="FD59" s="116"/>
      <c r="FE59" s="116"/>
      <c r="FF59" s="116"/>
      <c r="FG59" s="116"/>
      <c r="FH59" s="116"/>
      <c r="FI59" s="116"/>
      <c r="FJ59" s="116"/>
      <c r="FK59" s="116"/>
      <c r="FL59" s="116"/>
      <c r="FM59" s="389"/>
      <c r="FN59" s="389"/>
      <c r="FO59" s="117"/>
      <c r="FP59" s="117"/>
      <c r="FQ59" s="117"/>
      <c r="FR59" s="117"/>
    </row>
    <row r="60" spans="1:174" ht="15" customHeight="1" x14ac:dyDescent="0.25">
      <c r="A60" s="580" t="s">
        <v>375</v>
      </c>
      <c r="B60" s="580"/>
      <c r="C60" s="568"/>
      <c r="D60" s="396" t="s">
        <v>396</v>
      </c>
      <c r="E60" s="12"/>
      <c r="F60" s="111"/>
      <c r="G60" s="112"/>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406"/>
      <c r="BU60" s="406"/>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c r="DE60" s="99"/>
      <c r="DF60" s="99"/>
      <c r="DG60" s="99"/>
      <c r="DH60" s="99"/>
      <c r="DI60" s="99"/>
      <c r="DJ60" s="99"/>
      <c r="DK60" s="99"/>
      <c r="DL60" s="99"/>
      <c r="DM60" s="99"/>
      <c r="DN60" s="99"/>
      <c r="DO60" s="99"/>
      <c r="DP60" s="573"/>
      <c r="DQ60" s="116"/>
      <c r="DR60" s="116"/>
      <c r="DS60" s="116"/>
      <c r="DT60" s="116"/>
      <c r="DU60" s="116"/>
      <c r="DV60" s="116"/>
      <c r="DW60" s="116"/>
      <c r="DX60" s="116"/>
      <c r="DY60" s="116"/>
      <c r="DZ60" s="116"/>
      <c r="EA60" s="116"/>
      <c r="EB60" s="116"/>
      <c r="EC60" s="116"/>
      <c r="ED60" s="116"/>
      <c r="EE60" s="116"/>
      <c r="EF60" s="116"/>
      <c r="EG60" s="116"/>
      <c r="EH60" s="116"/>
      <c r="EI60" s="116"/>
      <c r="EJ60" s="116"/>
      <c r="EK60" s="116"/>
      <c r="EL60" s="116"/>
      <c r="EM60" s="116"/>
      <c r="EN60" s="116"/>
      <c r="EO60" s="116"/>
      <c r="EP60" s="116"/>
      <c r="EQ60" s="116"/>
      <c r="ER60" s="116"/>
      <c r="ES60" s="116"/>
      <c r="ET60" s="116"/>
      <c r="EU60" s="116"/>
      <c r="EV60" s="116"/>
      <c r="EW60" s="116"/>
      <c r="EX60" s="116"/>
      <c r="EY60" s="116"/>
      <c r="EZ60" s="116"/>
      <c r="FA60" s="116"/>
      <c r="FB60" s="116"/>
      <c r="FC60" s="116"/>
      <c r="FD60" s="116"/>
      <c r="FE60" s="116"/>
      <c r="FF60" s="116"/>
      <c r="FG60" s="116"/>
      <c r="FH60" s="116"/>
      <c r="FI60" s="116"/>
      <c r="FJ60" s="116"/>
      <c r="FK60" s="116"/>
      <c r="FL60" s="116"/>
      <c r="FM60" s="389"/>
      <c r="FN60" s="389"/>
      <c r="FO60" s="117"/>
      <c r="FP60" s="117"/>
      <c r="FQ60" s="117"/>
      <c r="FR60" s="117"/>
    </row>
    <row r="61" spans="1:174" ht="15" customHeight="1" thickBot="1" x14ac:dyDescent="0.3">
      <c r="A61" s="596" t="s">
        <v>375</v>
      </c>
      <c r="B61" s="596"/>
      <c r="C61" s="597"/>
      <c r="D61" s="145" t="s">
        <v>71</v>
      </c>
      <c r="E61" s="146"/>
      <c r="F61" s="111"/>
      <c r="G61" s="112"/>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406"/>
      <c r="BU61" s="406"/>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c r="DE61" s="99"/>
      <c r="DF61" s="99"/>
      <c r="DG61" s="99"/>
      <c r="DH61" s="99"/>
      <c r="DI61" s="99"/>
      <c r="DJ61" s="99"/>
      <c r="DK61" s="99"/>
      <c r="DL61" s="99"/>
      <c r="DM61" s="99"/>
      <c r="DN61" s="99"/>
      <c r="DO61" s="99"/>
      <c r="DP61" s="574"/>
      <c r="DQ61" s="116"/>
      <c r="DR61" s="116"/>
      <c r="DS61" s="116"/>
      <c r="DT61" s="116"/>
      <c r="DU61" s="116"/>
      <c r="DV61" s="116"/>
      <c r="DW61" s="116"/>
      <c r="DX61" s="116"/>
      <c r="DY61" s="116"/>
      <c r="DZ61" s="116"/>
      <c r="EA61" s="116"/>
      <c r="EB61" s="116"/>
      <c r="EC61" s="116"/>
      <c r="ED61" s="116"/>
      <c r="EE61" s="116"/>
      <c r="EF61" s="116"/>
      <c r="EG61" s="116"/>
      <c r="EH61" s="116"/>
      <c r="EI61" s="116"/>
      <c r="EJ61" s="116"/>
      <c r="EK61" s="116"/>
      <c r="EL61" s="116"/>
      <c r="EM61" s="116"/>
      <c r="EN61" s="116"/>
      <c r="EO61" s="116"/>
      <c r="EP61" s="116"/>
      <c r="EQ61" s="116"/>
      <c r="ER61" s="116"/>
      <c r="ES61" s="116"/>
      <c r="ET61" s="116"/>
      <c r="EU61" s="116"/>
      <c r="EV61" s="116"/>
      <c r="EW61" s="116"/>
      <c r="EX61" s="116"/>
      <c r="EY61" s="116"/>
      <c r="EZ61" s="116"/>
      <c r="FA61" s="116"/>
      <c r="FB61" s="116"/>
      <c r="FC61" s="116"/>
      <c r="FD61" s="116"/>
      <c r="FE61" s="116"/>
      <c r="FF61" s="116"/>
      <c r="FG61" s="116"/>
      <c r="FH61" s="116"/>
      <c r="FI61" s="116"/>
      <c r="FJ61" s="116"/>
      <c r="FK61" s="116"/>
      <c r="FL61" s="116"/>
      <c r="FM61" s="389"/>
      <c r="FN61" s="389"/>
      <c r="FO61" s="117"/>
      <c r="FP61" s="117"/>
      <c r="FQ61" s="117"/>
      <c r="FR61" s="117"/>
    </row>
    <row r="62" spans="1:174" ht="40.200000000000003" thickBot="1" x14ac:dyDescent="0.3">
      <c r="A62" s="173" t="s">
        <v>372</v>
      </c>
      <c r="B62" s="174">
        <v>10</v>
      </c>
      <c r="C62" s="173" t="s">
        <v>373</v>
      </c>
      <c r="D62" s="26" t="s">
        <v>86</v>
      </c>
      <c r="E62" s="14"/>
      <c r="F62" s="214"/>
      <c r="G62" s="215"/>
      <c r="H62" s="92"/>
      <c r="I62" s="216"/>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17"/>
      <c r="BH62" s="217"/>
      <c r="BI62" s="217"/>
      <c r="BJ62" s="217"/>
      <c r="BK62" s="217"/>
      <c r="BL62" s="217"/>
      <c r="BM62" s="217"/>
      <c r="BN62" s="217"/>
      <c r="BO62" s="217"/>
      <c r="BP62" s="217"/>
      <c r="BQ62" s="217"/>
      <c r="BR62" s="217"/>
      <c r="BS62" s="217"/>
      <c r="BT62" s="217"/>
      <c r="BU62" s="217"/>
      <c r="BV62" s="217"/>
      <c r="BW62" s="217"/>
      <c r="BX62" s="217"/>
      <c r="BY62" s="217"/>
      <c r="BZ62" s="217"/>
      <c r="CA62" s="217"/>
      <c r="CB62" s="217"/>
      <c r="CC62" s="217"/>
      <c r="CD62" s="217"/>
      <c r="CE62" s="217"/>
      <c r="CF62" s="217"/>
      <c r="CG62" s="217"/>
      <c r="CH62" s="217"/>
      <c r="CI62" s="217"/>
      <c r="CJ62" s="217"/>
      <c r="CK62" s="217"/>
      <c r="CL62" s="217"/>
      <c r="CM62" s="217"/>
      <c r="CN62" s="217"/>
      <c r="CO62" s="217"/>
      <c r="CP62" s="217"/>
      <c r="CQ62" s="217"/>
      <c r="CR62" s="217"/>
      <c r="CS62" s="217"/>
      <c r="CT62" s="217"/>
      <c r="CU62" s="217"/>
      <c r="CV62" s="217"/>
      <c r="CW62" s="217"/>
      <c r="CX62" s="217"/>
      <c r="CY62" s="217"/>
      <c r="CZ62" s="217"/>
      <c r="DA62" s="217"/>
      <c r="DB62" s="217"/>
      <c r="DC62" s="217"/>
      <c r="DD62" s="217"/>
      <c r="DE62" s="217"/>
      <c r="DF62" s="217"/>
      <c r="DG62" s="217"/>
      <c r="DH62" s="217"/>
      <c r="DI62" s="217"/>
      <c r="DJ62" s="217"/>
      <c r="DK62" s="217"/>
      <c r="DL62" s="217"/>
      <c r="DM62" s="217"/>
      <c r="DN62" s="217"/>
      <c r="DO62" s="217"/>
      <c r="DP62" s="555"/>
      <c r="DQ62" s="117"/>
      <c r="DR62" s="117"/>
      <c r="DS62" s="117"/>
    </row>
    <row r="63" spans="1:174" x14ac:dyDescent="0.25">
      <c r="A63" s="579" t="s">
        <v>375</v>
      </c>
      <c r="B63" s="580"/>
      <c r="C63" s="568"/>
      <c r="D63" s="396" t="s">
        <v>400</v>
      </c>
      <c r="E63" s="11"/>
      <c r="F63" s="94"/>
      <c r="G63" s="95"/>
      <c r="H63" s="96"/>
      <c r="I63" s="97"/>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c r="CN63" s="98"/>
      <c r="CO63" s="98"/>
      <c r="CP63" s="98"/>
      <c r="CQ63" s="98"/>
      <c r="CR63" s="98"/>
      <c r="CS63" s="98"/>
      <c r="CT63" s="98"/>
      <c r="CU63" s="98"/>
      <c r="CV63" s="98"/>
      <c r="CW63" s="98"/>
      <c r="CX63" s="98"/>
      <c r="CY63" s="98"/>
      <c r="CZ63" s="98"/>
      <c r="DA63" s="98"/>
      <c r="DB63" s="98"/>
      <c r="DC63" s="98"/>
      <c r="DD63" s="98"/>
      <c r="DE63" s="98"/>
      <c r="DF63" s="98"/>
      <c r="DG63" s="98"/>
      <c r="DH63" s="98"/>
      <c r="DI63" s="98"/>
      <c r="DJ63" s="98"/>
      <c r="DK63" s="98"/>
      <c r="DL63" s="98"/>
      <c r="DM63" s="98"/>
      <c r="DN63" s="98"/>
      <c r="DO63" s="98"/>
      <c r="DP63" s="556"/>
      <c r="DQ63" s="117"/>
      <c r="DR63" s="117"/>
      <c r="DS63" s="117"/>
    </row>
    <row r="64" spans="1:174" x14ac:dyDescent="0.25">
      <c r="A64" s="579" t="s">
        <v>375</v>
      </c>
      <c r="B64" s="580"/>
      <c r="C64" s="568"/>
      <c r="D64" s="396" t="s">
        <v>401</v>
      </c>
      <c r="E64" s="12"/>
      <c r="F64" s="94"/>
      <c r="G64" s="95"/>
      <c r="H64" s="96"/>
      <c r="I64" s="99"/>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c r="CN64" s="100"/>
      <c r="CO64" s="100"/>
      <c r="CP64" s="100"/>
      <c r="CQ64" s="100"/>
      <c r="CR64" s="100"/>
      <c r="CS64" s="100"/>
      <c r="CT64" s="100"/>
      <c r="CU64" s="100"/>
      <c r="CV64" s="100"/>
      <c r="CW64" s="100"/>
      <c r="CX64" s="100"/>
      <c r="CY64" s="100"/>
      <c r="CZ64" s="100"/>
      <c r="DA64" s="100"/>
      <c r="DB64" s="100"/>
      <c r="DC64" s="100"/>
      <c r="DD64" s="100"/>
      <c r="DE64" s="100"/>
      <c r="DF64" s="100"/>
      <c r="DG64" s="100"/>
      <c r="DH64" s="100"/>
      <c r="DI64" s="100"/>
      <c r="DJ64" s="100"/>
      <c r="DK64" s="100"/>
      <c r="DL64" s="100"/>
      <c r="DM64" s="100"/>
      <c r="DN64" s="100"/>
      <c r="DO64" s="100"/>
      <c r="DP64" s="556"/>
      <c r="DQ64" s="117"/>
      <c r="DR64" s="117"/>
      <c r="DS64" s="117"/>
    </row>
    <row r="65" spans="1:123" x14ac:dyDescent="0.25">
      <c r="A65" s="579" t="s">
        <v>375</v>
      </c>
      <c r="B65" s="580"/>
      <c r="C65" s="568"/>
      <c r="D65" s="396" t="s">
        <v>378</v>
      </c>
      <c r="E65" s="12"/>
      <c r="F65" s="94"/>
      <c r="G65" s="95"/>
      <c r="H65" s="96"/>
      <c r="I65" s="99"/>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556"/>
      <c r="DQ65" s="117"/>
      <c r="DR65" s="117"/>
      <c r="DS65" s="117"/>
    </row>
    <row r="66" spans="1:123" ht="14.4" thickBot="1" x14ac:dyDescent="0.3">
      <c r="A66" s="595" t="s">
        <v>375</v>
      </c>
      <c r="B66" s="596"/>
      <c r="C66" s="597"/>
      <c r="D66" s="145" t="s">
        <v>71</v>
      </c>
      <c r="E66" s="146"/>
      <c r="F66" s="101"/>
      <c r="G66" s="102"/>
      <c r="H66" s="103"/>
      <c r="I66" s="99"/>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564"/>
      <c r="DQ66" s="117"/>
      <c r="DR66" s="117"/>
      <c r="DS66" s="117"/>
    </row>
    <row r="67" spans="1:123" x14ac:dyDescent="0.25">
      <c r="A67" s="590" t="s">
        <v>372</v>
      </c>
      <c r="B67" s="592">
        <v>11</v>
      </c>
      <c r="C67" s="590" t="s">
        <v>373</v>
      </c>
      <c r="D67" s="625" t="s">
        <v>551</v>
      </c>
      <c r="E67" s="551"/>
      <c r="F67" s="114"/>
      <c r="G67" s="115"/>
      <c r="I67" s="608" t="s">
        <v>61</v>
      </c>
      <c r="J67" s="635"/>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c r="DE67" s="99"/>
      <c r="DF67" s="99"/>
      <c r="DG67" s="99"/>
      <c r="DH67" s="99"/>
      <c r="DI67" s="99"/>
      <c r="DJ67" s="99"/>
      <c r="DK67" s="99"/>
      <c r="DL67" s="99"/>
      <c r="DM67" s="99"/>
      <c r="DN67" s="99"/>
      <c r="DO67" s="99"/>
      <c r="DP67" s="555"/>
      <c r="DQ67" s="117"/>
      <c r="DR67" s="117"/>
      <c r="DS67" s="117"/>
    </row>
    <row r="68" spans="1:123" ht="30" customHeight="1" thickBot="1" x14ac:dyDescent="0.3">
      <c r="A68" s="624"/>
      <c r="B68" s="634"/>
      <c r="C68" s="624"/>
      <c r="D68" s="626"/>
      <c r="E68" s="552"/>
      <c r="F68" s="114"/>
      <c r="G68" s="115"/>
      <c r="I68" s="611"/>
      <c r="J68" s="636"/>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c r="DE68" s="99"/>
      <c r="DF68" s="99"/>
      <c r="DG68" s="99"/>
      <c r="DH68" s="99"/>
      <c r="DI68" s="99"/>
      <c r="DJ68" s="99"/>
      <c r="DK68" s="99"/>
      <c r="DL68" s="99"/>
      <c r="DM68" s="99"/>
      <c r="DN68" s="99"/>
      <c r="DO68" s="99"/>
      <c r="DP68" s="564"/>
      <c r="DQ68" s="117"/>
      <c r="DR68" s="117"/>
      <c r="DS68" s="117"/>
    </row>
    <row r="69" spans="1:123" ht="30" customHeight="1" x14ac:dyDescent="0.25">
      <c r="A69" s="590" t="s">
        <v>372</v>
      </c>
      <c r="B69" s="592">
        <v>12</v>
      </c>
      <c r="C69" s="590" t="s">
        <v>373</v>
      </c>
      <c r="D69" s="625" t="s">
        <v>552</v>
      </c>
      <c r="E69" s="551"/>
      <c r="F69" s="114"/>
      <c r="G69" s="115"/>
      <c r="I69" s="608" t="s">
        <v>61</v>
      </c>
      <c r="J69" s="635"/>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c r="DE69" s="99"/>
      <c r="DF69" s="99"/>
      <c r="DG69" s="99"/>
      <c r="DH69" s="99"/>
      <c r="DI69" s="99"/>
      <c r="DJ69" s="99"/>
      <c r="DK69" s="99"/>
      <c r="DL69" s="99"/>
      <c r="DM69" s="99"/>
      <c r="DN69" s="99"/>
      <c r="DO69" s="99"/>
      <c r="DP69" s="555"/>
      <c r="DQ69" s="117"/>
      <c r="DR69" s="117"/>
      <c r="DS69" s="117"/>
    </row>
    <row r="70" spans="1:123" ht="9.6" customHeight="1" thickBot="1" x14ac:dyDescent="0.3">
      <c r="A70" s="624"/>
      <c r="B70" s="634"/>
      <c r="C70" s="624"/>
      <c r="D70" s="626"/>
      <c r="E70" s="552"/>
      <c r="F70" s="114"/>
      <c r="G70" s="115"/>
      <c r="I70" s="611"/>
      <c r="J70" s="636"/>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c r="DE70" s="99"/>
      <c r="DF70" s="99"/>
      <c r="DG70" s="99"/>
      <c r="DH70" s="99"/>
      <c r="DI70" s="99"/>
      <c r="DJ70" s="99"/>
      <c r="DK70" s="99"/>
      <c r="DL70" s="99"/>
      <c r="DM70" s="99"/>
      <c r="DN70" s="99"/>
      <c r="DO70" s="99"/>
      <c r="DP70" s="564"/>
      <c r="DQ70" s="117"/>
      <c r="DR70" s="117"/>
      <c r="DS70" s="117"/>
    </row>
    <row r="71" spans="1:123" ht="19.2" customHeight="1" x14ac:dyDescent="0.25">
      <c r="A71" s="590" t="s">
        <v>372</v>
      </c>
      <c r="B71" s="592">
        <v>13</v>
      </c>
      <c r="C71" s="590" t="s">
        <v>373</v>
      </c>
      <c r="D71" s="625" t="s">
        <v>1592</v>
      </c>
      <c r="E71" s="551"/>
      <c r="F71" s="114"/>
      <c r="G71" s="115"/>
      <c r="I71" s="608" t="s">
        <v>61</v>
      </c>
      <c r="J71" s="635"/>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c r="DE71" s="99"/>
      <c r="DF71" s="99"/>
      <c r="DG71" s="99"/>
      <c r="DH71" s="99"/>
      <c r="DI71" s="99"/>
      <c r="DJ71" s="99"/>
      <c r="DK71" s="99"/>
      <c r="DL71" s="99"/>
      <c r="DM71" s="99"/>
      <c r="DN71" s="99"/>
      <c r="DO71" s="99"/>
      <c r="DP71" s="555"/>
      <c r="DQ71" s="117"/>
      <c r="DR71" s="117"/>
      <c r="DS71" s="117"/>
    </row>
    <row r="72" spans="1:123" ht="21" customHeight="1" thickBot="1" x14ac:dyDescent="0.3">
      <c r="A72" s="624"/>
      <c r="B72" s="634"/>
      <c r="C72" s="624"/>
      <c r="D72" s="626"/>
      <c r="E72" s="552"/>
      <c r="F72" s="114"/>
      <c r="G72" s="115"/>
      <c r="I72" s="611"/>
      <c r="J72" s="636"/>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c r="DE72" s="99"/>
      <c r="DF72" s="99"/>
      <c r="DG72" s="99"/>
      <c r="DH72" s="99"/>
      <c r="DI72" s="99"/>
      <c r="DJ72" s="99"/>
      <c r="DK72" s="99"/>
      <c r="DL72" s="99"/>
      <c r="DM72" s="99"/>
      <c r="DN72" s="99"/>
      <c r="DO72" s="99"/>
      <c r="DP72" s="564"/>
      <c r="DQ72" s="117"/>
      <c r="DR72" s="117"/>
      <c r="DS72" s="117"/>
    </row>
    <row r="73" spans="1:123" ht="27" thickBot="1" x14ac:dyDescent="0.3">
      <c r="A73" s="173" t="s">
        <v>372</v>
      </c>
      <c r="B73" s="174">
        <v>14</v>
      </c>
      <c r="C73" s="173" t="s">
        <v>373</v>
      </c>
      <c r="D73" s="26" t="s">
        <v>91</v>
      </c>
      <c r="E73" s="14"/>
      <c r="F73" s="214"/>
      <c r="G73" s="215"/>
      <c r="H73" s="92"/>
      <c r="I73" s="216"/>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217"/>
      <c r="AY73" s="217"/>
      <c r="AZ73" s="217"/>
      <c r="BA73" s="217"/>
      <c r="BB73" s="217"/>
      <c r="BC73" s="217"/>
      <c r="BD73" s="217"/>
      <c r="BE73" s="217"/>
      <c r="BF73" s="217"/>
      <c r="BG73" s="217"/>
      <c r="BH73" s="217"/>
      <c r="BI73" s="217"/>
      <c r="BJ73" s="217"/>
      <c r="BK73" s="217"/>
      <c r="BL73" s="217"/>
      <c r="BM73" s="217"/>
      <c r="BN73" s="217"/>
      <c r="BO73" s="217"/>
      <c r="BP73" s="217"/>
      <c r="BQ73" s="217"/>
      <c r="BR73" s="217"/>
      <c r="BS73" s="217"/>
      <c r="BT73" s="217"/>
      <c r="BU73" s="217"/>
      <c r="BV73" s="217"/>
      <c r="BW73" s="217"/>
      <c r="BX73" s="217"/>
      <c r="BY73" s="217"/>
      <c r="BZ73" s="217"/>
      <c r="CA73" s="217"/>
      <c r="CB73" s="217"/>
      <c r="CC73" s="217"/>
      <c r="CD73" s="217"/>
      <c r="CE73" s="217"/>
      <c r="CF73" s="217"/>
      <c r="CG73" s="217"/>
      <c r="CH73" s="217"/>
      <c r="CI73" s="217"/>
      <c r="CJ73" s="217"/>
      <c r="CK73" s="217"/>
      <c r="CL73" s="217"/>
      <c r="CM73" s="217"/>
      <c r="CN73" s="217"/>
      <c r="CO73" s="217"/>
      <c r="CP73" s="217"/>
      <c r="CQ73" s="217"/>
      <c r="CR73" s="217"/>
      <c r="CS73" s="217"/>
      <c r="CT73" s="217"/>
      <c r="CU73" s="217"/>
      <c r="CV73" s="217"/>
      <c r="CW73" s="217"/>
      <c r="CX73" s="217"/>
      <c r="CY73" s="217"/>
      <c r="CZ73" s="217"/>
      <c r="DA73" s="217"/>
      <c r="DB73" s="217"/>
      <c r="DC73" s="217"/>
      <c r="DD73" s="217"/>
      <c r="DE73" s="217"/>
      <c r="DF73" s="217"/>
      <c r="DG73" s="217"/>
      <c r="DH73" s="217"/>
      <c r="DI73" s="217"/>
      <c r="DJ73" s="217"/>
      <c r="DK73" s="217"/>
      <c r="DL73" s="217"/>
      <c r="DM73" s="217"/>
      <c r="DN73" s="217"/>
      <c r="DO73" s="217"/>
      <c r="DP73" s="555"/>
      <c r="DQ73" s="117"/>
      <c r="DR73" s="117"/>
      <c r="DS73" s="117"/>
    </row>
    <row r="74" spans="1:123" x14ac:dyDescent="0.25">
      <c r="A74" s="537" t="s">
        <v>375</v>
      </c>
      <c r="B74" s="537"/>
      <c r="C74" s="537"/>
      <c r="D74" s="396" t="s">
        <v>402</v>
      </c>
      <c r="E74" s="18"/>
      <c r="F74" s="94"/>
      <c r="G74" s="95"/>
      <c r="H74" s="96"/>
      <c r="I74" s="97"/>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c r="CN74" s="98"/>
      <c r="CO74" s="98"/>
      <c r="CP74" s="98"/>
      <c r="CQ74" s="98"/>
      <c r="CR74" s="98"/>
      <c r="CS74" s="98"/>
      <c r="CT74" s="98"/>
      <c r="CU74" s="98"/>
      <c r="CV74" s="98"/>
      <c r="CW74" s="98"/>
      <c r="CX74" s="98"/>
      <c r="CY74" s="98"/>
      <c r="CZ74" s="98"/>
      <c r="DA74" s="98"/>
      <c r="DB74" s="98"/>
      <c r="DC74" s="98"/>
      <c r="DD74" s="98"/>
      <c r="DE74" s="98"/>
      <c r="DF74" s="98"/>
      <c r="DG74" s="98"/>
      <c r="DH74" s="98"/>
      <c r="DI74" s="98"/>
      <c r="DJ74" s="98"/>
      <c r="DK74" s="98"/>
      <c r="DL74" s="98"/>
      <c r="DM74" s="98"/>
      <c r="DN74" s="98"/>
      <c r="DO74" s="98"/>
      <c r="DP74" s="556"/>
      <c r="DQ74" s="117"/>
      <c r="DR74" s="117"/>
      <c r="DS74" s="117"/>
    </row>
    <row r="75" spans="1:123" x14ac:dyDescent="0.25">
      <c r="A75" s="537" t="s">
        <v>375</v>
      </c>
      <c r="B75" s="537"/>
      <c r="C75" s="537"/>
      <c r="D75" s="396" t="s">
        <v>396</v>
      </c>
      <c r="E75" s="18"/>
      <c r="F75" s="94"/>
      <c r="G75" s="95"/>
      <c r="H75" s="96"/>
      <c r="I75" s="99"/>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556"/>
      <c r="DQ75" s="117"/>
      <c r="DR75" s="117"/>
      <c r="DS75" s="117"/>
    </row>
    <row r="76" spans="1:123" ht="14.4" thickBot="1" x14ac:dyDescent="0.3">
      <c r="A76" s="544" t="s">
        <v>375</v>
      </c>
      <c r="B76" s="544"/>
      <c r="C76" s="544"/>
      <c r="D76" s="145" t="s">
        <v>71</v>
      </c>
      <c r="E76" s="180"/>
      <c r="F76" s="101"/>
      <c r="G76" s="102"/>
      <c r="H76" s="103"/>
      <c r="I76" s="99"/>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564"/>
      <c r="DQ76" s="117"/>
      <c r="DR76" s="117"/>
      <c r="DS76" s="117"/>
    </row>
    <row r="77" spans="1:123" ht="27" thickBot="1" x14ac:dyDescent="0.3">
      <c r="A77" s="173" t="s">
        <v>372</v>
      </c>
      <c r="B77" s="174">
        <v>15</v>
      </c>
      <c r="C77" s="173" t="s">
        <v>373</v>
      </c>
      <c r="D77" s="26" t="s">
        <v>94</v>
      </c>
      <c r="E77" s="14"/>
      <c r="F77" s="214"/>
      <c r="G77" s="215"/>
      <c r="H77" s="92"/>
      <c r="I77" s="216"/>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c r="AU77" s="217"/>
      <c r="AV77" s="217"/>
      <c r="AW77" s="217"/>
      <c r="AX77" s="217"/>
      <c r="AY77" s="217"/>
      <c r="AZ77" s="217"/>
      <c r="BA77" s="217"/>
      <c r="BB77" s="217"/>
      <c r="BC77" s="217"/>
      <c r="BD77" s="217"/>
      <c r="BE77" s="217"/>
      <c r="BF77" s="217"/>
      <c r="BG77" s="217"/>
      <c r="BH77" s="217"/>
      <c r="BI77" s="217"/>
      <c r="BJ77" s="217"/>
      <c r="BK77" s="217"/>
      <c r="BL77" s="217"/>
      <c r="BM77" s="217"/>
      <c r="BN77" s="217"/>
      <c r="BO77" s="217"/>
      <c r="BP77" s="217"/>
      <c r="BQ77" s="217"/>
      <c r="BR77" s="217"/>
      <c r="BS77" s="217"/>
      <c r="BT77" s="217"/>
      <c r="BU77" s="217"/>
      <c r="BV77" s="217"/>
      <c r="BW77" s="217"/>
      <c r="BX77" s="217"/>
      <c r="BY77" s="217"/>
      <c r="BZ77" s="217"/>
      <c r="CA77" s="217"/>
      <c r="CB77" s="217"/>
      <c r="CC77" s="217"/>
      <c r="CD77" s="217"/>
      <c r="CE77" s="217"/>
      <c r="CF77" s="217"/>
      <c r="CG77" s="217"/>
      <c r="CH77" s="217"/>
      <c r="CI77" s="217"/>
      <c r="CJ77" s="217"/>
      <c r="CK77" s="217"/>
      <c r="CL77" s="217"/>
      <c r="CM77" s="217"/>
      <c r="CN77" s="217"/>
      <c r="CO77" s="217"/>
      <c r="CP77" s="217"/>
      <c r="CQ77" s="217"/>
      <c r="CR77" s="217"/>
      <c r="CS77" s="217"/>
      <c r="CT77" s="217"/>
      <c r="CU77" s="217"/>
      <c r="CV77" s="217"/>
      <c r="CW77" s="217"/>
      <c r="CX77" s="217"/>
      <c r="CY77" s="217"/>
      <c r="CZ77" s="217"/>
      <c r="DA77" s="217"/>
      <c r="DB77" s="217"/>
      <c r="DC77" s="217"/>
      <c r="DD77" s="217"/>
      <c r="DE77" s="217"/>
      <c r="DF77" s="217"/>
      <c r="DG77" s="217"/>
      <c r="DH77" s="217"/>
      <c r="DI77" s="217"/>
      <c r="DJ77" s="217"/>
      <c r="DK77" s="217"/>
      <c r="DL77" s="217"/>
      <c r="DM77" s="217"/>
      <c r="DN77" s="217"/>
      <c r="DO77" s="217"/>
      <c r="DP77" s="555"/>
      <c r="DQ77" s="117"/>
      <c r="DR77" s="117"/>
      <c r="DS77" s="117"/>
    </row>
    <row r="78" spans="1:123" x14ac:dyDescent="0.25">
      <c r="A78" s="537" t="s">
        <v>375</v>
      </c>
      <c r="B78" s="537"/>
      <c r="C78" s="537"/>
      <c r="D78" s="396" t="s">
        <v>402</v>
      </c>
      <c r="E78" s="18"/>
      <c r="F78" s="94"/>
      <c r="G78" s="95"/>
      <c r="H78" s="96"/>
      <c r="I78" s="97"/>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c r="CN78" s="98"/>
      <c r="CO78" s="98"/>
      <c r="CP78" s="98"/>
      <c r="CQ78" s="98"/>
      <c r="CR78" s="98"/>
      <c r="CS78" s="98"/>
      <c r="CT78" s="98"/>
      <c r="CU78" s="98"/>
      <c r="CV78" s="98"/>
      <c r="CW78" s="98"/>
      <c r="CX78" s="98"/>
      <c r="CY78" s="98"/>
      <c r="CZ78" s="98"/>
      <c r="DA78" s="98"/>
      <c r="DB78" s="98"/>
      <c r="DC78" s="98"/>
      <c r="DD78" s="98"/>
      <c r="DE78" s="98"/>
      <c r="DF78" s="98"/>
      <c r="DG78" s="98"/>
      <c r="DH78" s="98"/>
      <c r="DI78" s="98"/>
      <c r="DJ78" s="98"/>
      <c r="DK78" s="98"/>
      <c r="DL78" s="98"/>
      <c r="DM78" s="98"/>
      <c r="DN78" s="98"/>
      <c r="DO78" s="98"/>
      <c r="DP78" s="556"/>
      <c r="DQ78" s="117"/>
      <c r="DR78" s="117"/>
      <c r="DS78" s="117"/>
    </row>
    <row r="79" spans="1:123" x14ac:dyDescent="0.25">
      <c r="A79" s="537" t="s">
        <v>375</v>
      </c>
      <c r="B79" s="537"/>
      <c r="C79" s="537"/>
      <c r="D79" s="396" t="s">
        <v>396</v>
      </c>
      <c r="E79" s="18"/>
      <c r="F79" s="94"/>
      <c r="G79" s="95"/>
      <c r="H79" s="96"/>
      <c r="I79" s="99"/>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c r="CN79" s="100"/>
      <c r="CO79" s="100"/>
      <c r="CP79" s="100"/>
      <c r="CQ79" s="100"/>
      <c r="CR79" s="100"/>
      <c r="CS79" s="100"/>
      <c r="CT79" s="100"/>
      <c r="CU79" s="100"/>
      <c r="CV79" s="100"/>
      <c r="CW79" s="100"/>
      <c r="CX79" s="100"/>
      <c r="CY79" s="100"/>
      <c r="CZ79" s="100"/>
      <c r="DA79" s="100"/>
      <c r="DB79" s="100"/>
      <c r="DC79" s="100"/>
      <c r="DD79" s="100"/>
      <c r="DE79" s="100"/>
      <c r="DF79" s="100"/>
      <c r="DG79" s="100"/>
      <c r="DH79" s="100"/>
      <c r="DI79" s="100"/>
      <c r="DJ79" s="100"/>
      <c r="DK79" s="100"/>
      <c r="DL79" s="100"/>
      <c r="DM79" s="100"/>
      <c r="DN79" s="100"/>
      <c r="DO79" s="100"/>
      <c r="DP79" s="556"/>
      <c r="DQ79" s="117"/>
      <c r="DR79" s="117"/>
      <c r="DS79" s="117"/>
    </row>
    <row r="80" spans="1:123" ht="14.4" thickBot="1" x14ac:dyDescent="0.3">
      <c r="A80" s="544" t="s">
        <v>375</v>
      </c>
      <c r="B80" s="544"/>
      <c r="C80" s="544"/>
      <c r="D80" s="145" t="s">
        <v>71</v>
      </c>
      <c r="E80" s="185"/>
      <c r="F80" s="186"/>
      <c r="G80" s="187"/>
      <c r="H80" s="188"/>
      <c r="I80" s="171"/>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c r="CN80" s="100"/>
      <c r="CO80" s="100"/>
      <c r="CP80" s="100"/>
      <c r="CQ80" s="100"/>
      <c r="CR80" s="100"/>
      <c r="CS80" s="100"/>
      <c r="CT80" s="100"/>
      <c r="CU80" s="100"/>
      <c r="CV80" s="100"/>
      <c r="CW80" s="100"/>
      <c r="CX80" s="100"/>
      <c r="CY80" s="100"/>
      <c r="CZ80" s="100"/>
      <c r="DA80" s="100"/>
      <c r="DB80" s="100"/>
      <c r="DC80" s="100"/>
      <c r="DD80" s="100"/>
      <c r="DE80" s="100"/>
      <c r="DF80" s="100"/>
      <c r="DG80" s="100"/>
      <c r="DH80" s="100"/>
      <c r="DI80" s="100"/>
      <c r="DJ80" s="100"/>
      <c r="DK80" s="100"/>
      <c r="DL80" s="100"/>
      <c r="DM80" s="100"/>
      <c r="DN80" s="100"/>
      <c r="DO80" s="100"/>
      <c r="DP80" s="564"/>
      <c r="DQ80" s="117"/>
      <c r="DR80" s="117"/>
      <c r="DS80" s="117"/>
    </row>
    <row r="81" spans="1:222" ht="26.4" x14ac:dyDescent="0.25">
      <c r="A81" s="409" t="s">
        <v>372</v>
      </c>
      <c r="B81" s="410">
        <v>16</v>
      </c>
      <c r="C81" s="409" t="s">
        <v>373</v>
      </c>
      <c r="D81" s="42" t="s">
        <v>98</v>
      </c>
      <c r="E81" s="411"/>
      <c r="F81" s="114"/>
      <c r="G81" s="115"/>
      <c r="H81" s="110"/>
      <c r="I81" s="637"/>
      <c r="J81" s="63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c r="AH81" s="217"/>
      <c r="AI81" s="217"/>
      <c r="AJ81" s="217"/>
      <c r="AK81" s="217"/>
      <c r="AL81" s="217"/>
      <c r="AM81" s="217"/>
      <c r="AN81" s="217"/>
      <c r="AO81" s="217"/>
      <c r="AP81" s="217"/>
      <c r="AQ81" s="217"/>
      <c r="AR81" s="217"/>
      <c r="AS81" s="217"/>
      <c r="AT81" s="217"/>
      <c r="AU81" s="217"/>
      <c r="AV81" s="217"/>
      <c r="AW81" s="217"/>
      <c r="AX81" s="217"/>
      <c r="AY81" s="217"/>
      <c r="AZ81" s="217"/>
      <c r="BA81" s="217"/>
      <c r="BB81" s="217"/>
      <c r="BC81" s="217"/>
      <c r="BD81" s="217"/>
      <c r="BE81" s="217"/>
      <c r="BF81" s="217"/>
      <c r="BG81" s="217"/>
      <c r="BH81" s="217"/>
      <c r="BI81" s="217"/>
      <c r="BJ81" s="217"/>
      <c r="BK81" s="217"/>
      <c r="BL81" s="217"/>
      <c r="BM81" s="217"/>
      <c r="BN81" s="217"/>
      <c r="BO81" s="217"/>
      <c r="BP81" s="217"/>
      <c r="BQ81" s="217"/>
      <c r="BR81" s="217"/>
      <c r="BS81" s="217"/>
      <c r="BT81" s="217"/>
      <c r="BU81" s="217"/>
      <c r="BV81" s="217"/>
      <c r="BW81" s="217"/>
      <c r="BX81" s="217"/>
      <c r="BY81" s="217"/>
      <c r="BZ81" s="217"/>
      <c r="CA81" s="217"/>
      <c r="CB81" s="217"/>
      <c r="CC81" s="217"/>
      <c r="CD81" s="217"/>
      <c r="CE81" s="217"/>
      <c r="CF81" s="217"/>
      <c r="CG81" s="217"/>
      <c r="CH81" s="217"/>
      <c r="CI81" s="217"/>
      <c r="CJ81" s="217"/>
      <c r="CK81" s="217"/>
      <c r="CL81" s="217"/>
      <c r="CM81" s="217"/>
      <c r="CN81" s="217"/>
      <c r="CO81" s="217"/>
      <c r="CP81" s="217"/>
      <c r="CQ81" s="217"/>
      <c r="CR81" s="217"/>
      <c r="CS81" s="217"/>
      <c r="CT81" s="217"/>
      <c r="CU81" s="217"/>
      <c r="CV81" s="217"/>
      <c r="CW81" s="217"/>
      <c r="CX81" s="217"/>
      <c r="CY81" s="217"/>
      <c r="CZ81" s="217"/>
      <c r="DA81" s="217"/>
      <c r="DB81" s="217"/>
      <c r="DC81" s="217"/>
      <c r="DD81" s="217"/>
      <c r="DE81" s="217"/>
      <c r="DF81" s="217"/>
      <c r="DG81" s="217"/>
      <c r="DH81" s="217"/>
      <c r="DI81" s="217"/>
      <c r="DJ81" s="217"/>
      <c r="DK81" s="217"/>
      <c r="DL81" s="217"/>
      <c r="DM81" s="217"/>
      <c r="DN81" s="217"/>
      <c r="DO81" s="217"/>
      <c r="DP81" s="555"/>
      <c r="DQ81" s="117"/>
      <c r="DR81" s="117"/>
      <c r="DS81" s="117"/>
    </row>
    <row r="82" spans="1:222" x14ac:dyDescent="0.25">
      <c r="A82" s="589" t="s">
        <v>375</v>
      </c>
      <c r="B82" s="578"/>
      <c r="C82" s="578"/>
      <c r="D82" s="407" t="s">
        <v>439</v>
      </c>
      <c r="E82" s="408"/>
      <c r="F82" s="114"/>
      <c r="G82" s="115"/>
      <c r="H82" s="110"/>
      <c r="I82" s="184"/>
      <c r="J82" s="184"/>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c r="AQ82" s="217"/>
      <c r="AR82" s="217"/>
      <c r="AS82" s="217"/>
      <c r="AT82" s="217"/>
      <c r="AU82" s="217"/>
      <c r="AV82" s="217"/>
      <c r="AW82" s="217"/>
      <c r="AX82" s="217"/>
      <c r="AY82" s="217"/>
      <c r="AZ82" s="217"/>
      <c r="BA82" s="217"/>
      <c r="BB82" s="217"/>
      <c r="BC82" s="217"/>
      <c r="BD82" s="217"/>
      <c r="BE82" s="217"/>
      <c r="BF82" s="217"/>
      <c r="BG82" s="217"/>
      <c r="BH82" s="217"/>
      <c r="BI82" s="217"/>
      <c r="BJ82" s="217"/>
      <c r="BK82" s="217"/>
      <c r="BL82" s="217"/>
      <c r="BM82" s="217"/>
      <c r="BN82" s="217"/>
      <c r="BO82" s="217"/>
      <c r="BP82" s="217"/>
      <c r="BQ82" s="217"/>
      <c r="BR82" s="217"/>
      <c r="BS82" s="217"/>
      <c r="BT82" s="217"/>
      <c r="BU82" s="217"/>
      <c r="BV82" s="217"/>
      <c r="BW82" s="217"/>
      <c r="BX82" s="217"/>
      <c r="BY82" s="217"/>
      <c r="BZ82" s="217"/>
      <c r="CA82" s="217"/>
      <c r="CB82" s="217"/>
      <c r="CC82" s="217"/>
      <c r="CD82" s="217"/>
      <c r="CE82" s="217"/>
      <c r="CF82" s="217"/>
      <c r="CG82" s="217"/>
      <c r="CH82" s="217"/>
      <c r="CI82" s="217"/>
      <c r="CJ82" s="217"/>
      <c r="CK82" s="217"/>
      <c r="CL82" s="217"/>
      <c r="CM82" s="217"/>
      <c r="CN82" s="217"/>
      <c r="CO82" s="217"/>
      <c r="CP82" s="217"/>
      <c r="CQ82" s="217"/>
      <c r="CR82" s="217"/>
      <c r="CS82" s="217"/>
      <c r="CT82" s="217"/>
      <c r="CU82" s="217"/>
      <c r="CV82" s="217"/>
      <c r="CW82" s="217"/>
      <c r="CX82" s="217"/>
      <c r="CY82" s="217"/>
      <c r="CZ82" s="217"/>
      <c r="DA82" s="217"/>
      <c r="DB82" s="217"/>
      <c r="DC82" s="217"/>
      <c r="DD82" s="217"/>
      <c r="DE82" s="217"/>
      <c r="DF82" s="217"/>
      <c r="DG82" s="217"/>
      <c r="DH82" s="217"/>
      <c r="DI82" s="217"/>
      <c r="DJ82" s="217"/>
      <c r="DK82" s="217"/>
      <c r="DL82" s="217"/>
      <c r="DM82" s="217"/>
      <c r="DN82" s="217"/>
      <c r="DO82" s="217"/>
      <c r="DP82" s="556"/>
      <c r="DQ82" s="117"/>
      <c r="DR82" s="117"/>
      <c r="DS82" s="117"/>
    </row>
    <row r="83" spans="1:222" x14ac:dyDescent="0.25">
      <c r="A83" s="568" t="s">
        <v>375</v>
      </c>
      <c r="B83" s="537"/>
      <c r="C83" s="537"/>
      <c r="D83" s="396" t="s">
        <v>396</v>
      </c>
      <c r="E83" s="13"/>
      <c r="F83" s="114"/>
      <c r="G83" s="115"/>
      <c r="H83" s="110"/>
      <c r="I83" s="184"/>
      <c r="J83" s="184"/>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217"/>
      <c r="AS83" s="217"/>
      <c r="AT83" s="217"/>
      <c r="AU83" s="217"/>
      <c r="AV83" s="217"/>
      <c r="AW83" s="217"/>
      <c r="AX83" s="217"/>
      <c r="AY83" s="217"/>
      <c r="AZ83" s="217"/>
      <c r="BA83" s="217"/>
      <c r="BB83" s="217"/>
      <c r="BC83" s="217"/>
      <c r="BD83" s="217"/>
      <c r="BE83" s="217"/>
      <c r="BF83" s="217"/>
      <c r="BG83" s="217"/>
      <c r="BH83" s="217"/>
      <c r="BI83" s="217"/>
      <c r="BJ83" s="217"/>
      <c r="BK83" s="217"/>
      <c r="BL83" s="217"/>
      <c r="BM83" s="217"/>
      <c r="BN83" s="217"/>
      <c r="BO83" s="217"/>
      <c r="BP83" s="217"/>
      <c r="BQ83" s="217"/>
      <c r="BR83" s="217"/>
      <c r="BS83" s="217"/>
      <c r="BT83" s="217"/>
      <c r="BU83" s="217"/>
      <c r="BV83" s="217"/>
      <c r="BW83" s="217"/>
      <c r="BX83" s="217"/>
      <c r="BY83" s="217"/>
      <c r="BZ83" s="217"/>
      <c r="CA83" s="217"/>
      <c r="CB83" s="217"/>
      <c r="CC83" s="217"/>
      <c r="CD83" s="217"/>
      <c r="CE83" s="217"/>
      <c r="CF83" s="217"/>
      <c r="CG83" s="217"/>
      <c r="CH83" s="217"/>
      <c r="CI83" s="217"/>
      <c r="CJ83" s="217"/>
      <c r="CK83" s="217"/>
      <c r="CL83" s="217"/>
      <c r="CM83" s="217"/>
      <c r="CN83" s="217"/>
      <c r="CO83" s="217"/>
      <c r="CP83" s="217"/>
      <c r="CQ83" s="217"/>
      <c r="CR83" s="217"/>
      <c r="CS83" s="217"/>
      <c r="CT83" s="217"/>
      <c r="CU83" s="217"/>
      <c r="CV83" s="217"/>
      <c r="CW83" s="217"/>
      <c r="CX83" s="217"/>
      <c r="CY83" s="217"/>
      <c r="CZ83" s="217"/>
      <c r="DA83" s="217"/>
      <c r="DB83" s="217"/>
      <c r="DC83" s="217"/>
      <c r="DD83" s="217"/>
      <c r="DE83" s="217"/>
      <c r="DF83" s="217"/>
      <c r="DG83" s="217"/>
      <c r="DH83" s="217"/>
      <c r="DI83" s="217"/>
      <c r="DJ83" s="217"/>
      <c r="DK83" s="217"/>
      <c r="DL83" s="217"/>
      <c r="DM83" s="217"/>
      <c r="DN83" s="217"/>
      <c r="DO83" s="217"/>
      <c r="DP83" s="556"/>
      <c r="DQ83" s="117"/>
      <c r="DR83" s="117"/>
      <c r="DS83" s="117"/>
    </row>
    <row r="84" spans="1:222" ht="14.4" thickBot="1" x14ac:dyDescent="0.3">
      <c r="A84" s="597" t="s">
        <v>375</v>
      </c>
      <c r="B84" s="544"/>
      <c r="C84" s="544"/>
      <c r="D84" s="145" t="s">
        <v>71</v>
      </c>
      <c r="E84" s="159"/>
      <c r="F84" s="114"/>
      <c r="G84" s="115"/>
      <c r="H84" s="110"/>
      <c r="I84" s="184"/>
      <c r="J84" s="184"/>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c r="AQ84" s="217"/>
      <c r="AR84" s="217"/>
      <c r="AS84" s="217"/>
      <c r="AT84" s="217"/>
      <c r="AU84" s="217"/>
      <c r="AV84" s="217"/>
      <c r="AW84" s="217"/>
      <c r="AX84" s="217"/>
      <c r="AY84" s="217"/>
      <c r="AZ84" s="217"/>
      <c r="BA84" s="217"/>
      <c r="BB84" s="217"/>
      <c r="BC84" s="217"/>
      <c r="BD84" s="217"/>
      <c r="BE84" s="217"/>
      <c r="BF84" s="217"/>
      <c r="BG84" s="217"/>
      <c r="BH84" s="217"/>
      <c r="BI84" s="217"/>
      <c r="BJ84" s="217"/>
      <c r="BK84" s="217"/>
      <c r="BL84" s="217"/>
      <c r="BM84" s="217"/>
      <c r="BN84" s="217"/>
      <c r="BO84" s="217"/>
      <c r="BP84" s="217"/>
      <c r="BQ84" s="217"/>
      <c r="BR84" s="217"/>
      <c r="BS84" s="217"/>
      <c r="BT84" s="217"/>
      <c r="BU84" s="217"/>
      <c r="BV84" s="217"/>
      <c r="BW84" s="217"/>
      <c r="BX84" s="217"/>
      <c r="BY84" s="217"/>
      <c r="BZ84" s="217"/>
      <c r="CA84" s="217"/>
      <c r="CB84" s="217"/>
      <c r="CC84" s="217"/>
      <c r="CD84" s="217"/>
      <c r="CE84" s="217"/>
      <c r="CF84" s="217"/>
      <c r="CG84" s="217"/>
      <c r="CH84" s="217"/>
      <c r="CI84" s="217"/>
      <c r="CJ84" s="217"/>
      <c r="CK84" s="217"/>
      <c r="CL84" s="217"/>
      <c r="CM84" s="217"/>
      <c r="CN84" s="217"/>
      <c r="CO84" s="217"/>
      <c r="CP84" s="217"/>
      <c r="CQ84" s="217"/>
      <c r="CR84" s="217"/>
      <c r="CS84" s="217"/>
      <c r="CT84" s="217"/>
      <c r="CU84" s="217"/>
      <c r="CV84" s="217"/>
      <c r="CW84" s="217"/>
      <c r="CX84" s="217"/>
      <c r="CY84" s="217"/>
      <c r="CZ84" s="217"/>
      <c r="DA84" s="217"/>
      <c r="DB84" s="217"/>
      <c r="DC84" s="217"/>
      <c r="DD84" s="217"/>
      <c r="DE84" s="217"/>
      <c r="DF84" s="217"/>
      <c r="DG84" s="217"/>
      <c r="DH84" s="217"/>
      <c r="DI84" s="217"/>
      <c r="DJ84" s="217"/>
      <c r="DK84" s="217"/>
      <c r="DL84" s="217"/>
      <c r="DM84" s="217"/>
      <c r="DN84" s="217"/>
      <c r="DO84" s="217"/>
      <c r="DP84" s="564"/>
      <c r="DQ84" s="117"/>
      <c r="DR84" s="117"/>
      <c r="DS84" s="117"/>
    </row>
    <row r="85" spans="1:222" ht="30.6" customHeight="1" x14ac:dyDescent="0.25">
      <c r="A85" s="409" t="s">
        <v>372</v>
      </c>
      <c r="B85" s="410">
        <v>17</v>
      </c>
      <c r="C85" s="409" t="s">
        <v>373</v>
      </c>
      <c r="D85" s="42" t="s">
        <v>553</v>
      </c>
      <c r="E85" s="411"/>
      <c r="F85" s="114"/>
      <c r="G85" s="115"/>
      <c r="H85" s="110"/>
      <c r="I85" s="184"/>
      <c r="J85" s="184"/>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c r="AV85" s="217"/>
      <c r="AW85" s="217"/>
      <c r="AX85" s="217"/>
      <c r="AY85" s="217"/>
      <c r="AZ85" s="217"/>
      <c r="BA85" s="217"/>
      <c r="BB85" s="217"/>
      <c r="BC85" s="217"/>
      <c r="BD85" s="217"/>
      <c r="BE85" s="217"/>
      <c r="BF85" s="217"/>
      <c r="BG85" s="217"/>
      <c r="BH85" s="217"/>
      <c r="BI85" s="217"/>
      <c r="BJ85" s="217"/>
      <c r="BK85" s="217"/>
      <c r="BL85" s="217"/>
      <c r="BM85" s="217"/>
      <c r="BN85" s="217"/>
      <c r="BO85" s="217"/>
      <c r="BP85" s="217"/>
      <c r="BQ85" s="217"/>
      <c r="BR85" s="217"/>
      <c r="BS85" s="217"/>
      <c r="BT85" s="217"/>
      <c r="BU85" s="217"/>
      <c r="BV85" s="217"/>
      <c r="BW85" s="217"/>
      <c r="BX85" s="217"/>
      <c r="BY85" s="217"/>
      <c r="BZ85" s="217"/>
      <c r="CA85" s="217"/>
      <c r="CB85" s="217"/>
      <c r="CC85" s="217"/>
      <c r="CD85" s="217"/>
      <c r="CE85" s="217"/>
      <c r="CF85" s="217"/>
      <c r="CG85" s="217"/>
      <c r="CH85" s="217"/>
      <c r="CI85" s="217"/>
      <c r="CJ85" s="217"/>
      <c r="CK85" s="217"/>
      <c r="CL85" s="217"/>
      <c r="CM85" s="217"/>
      <c r="CN85" s="217"/>
      <c r="CO85" s="217"/>
      <c r="CP85" s="217"/>
      <c r="CQ85" s="217"/>
      <c r="CR85" s="217"/>
      <c r="CS85" s="217"/>
      <c r="CT85" s="217"/>
      <c r="CU85" s="217"/>
      <c r="CV85" s="217"/>
      <c r="CW85" s="217"/>
      <c r="CX85" s="217"/>
      <c r="CY85" s="217"/>
      <c r="CZ85" s="217"/>
      <c r="DA85" s="217"/>
      <c r="DB85" s="217"/>
      <c r="DC85" s="217"/>
      <c r="DD85" s="217"/>
      <c r="DE85" s="217"/>
      <c r="DF85" s="217"/>
      <c r="DG85" s="217"/>
      <c r="DH85" s="217"/>
      <c r="DI85" s="217"/>
      <c r="DJ85" s="217"/>
      <c r="DK85" s="217"/>
      <c r="DL85" s="217"/>
      <c r="DM85" s="217"/>
      <c r="DN85" s="217"/>
      <c r="DO85" s="217"/>
      <c r="DP85" s="555"/>
      <c r="DQ85" s="117"/>
      <c r="DR85" s="117"/>
      <c r="DS85" s="117"/>
    </row>
    <row r="86" spans="1:222" ht="14.4" customHeight="1" x14ac:dyDescent="0.25">
      <c r="A86" s="589" t="s">
        <v>375</v>
      </c>
      <c r="B86" s="578"/>
      <c r="C86" s="578"/>
      <c r="D86" s="407" t="s">
        <v>403</v>
      </c>
      <c r="E86" s="408"/>
      <c r="F86" s="114"/>
      <c r="G86" s="115"/>
      <c r="H86" s="110"/>
      <c r="I86" s="184"/>
      <c r="J86" s="184"/>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c r="AQ86" s="217"/>
      <c r="AR86" s="217"/>
      <c r="AS86" s="217"/>
      <c r="AT86" s="217"/>
      <c r="AU86" s="217"/>
      <c r="AV86" s="217"/>
      <c r="AW86" s="217"/>
      <c r="AX86" s="217"/>
      <c r="AY86" s="217"/>
      <c r="AZ86" s="217"/>
      <c r="BA86" s="217"/>
      <c r="BB86" s="217"/>
      <c r="BC86" s="217"/>
      <c r="BD86" s="217"/>
      <c r="BE86" s="217"/>
      <c r="BF86" s="217"/>
      <c r="BG86" s="217"/>
      <c r="BH86" s="217"/>
      <c r="BI86" s="217"/>
      <c r="BJ86" s="217"/>
      <c r="BK86" s="217"/>
      <c r="BL86" s="217"/>
      <c r="BM86" s="217"/>
      <c r="BN86" s="217"/>
      <c r="BO86" s="217"/>
      <c r="BP86" s="217"/>
      <c r="BQ86" s="217"/>
      <c r="BR86" s="217"/>
      <c r="BS86" s="217"/>
      <c r="BT86" s="217"/>
      <c r="BU86" s="217"/>
      <c r="BV86" s="217"/>
      <c r="BW86" s="217"/>
      <c r="BX86" s="217"/>
      <c r="BY86" s="217"/>
      <c r="BZ86" s="217"/>
      <c r="CA86" s="217"/>
      <c r="CB86" s="217"/>
      <c r="CC86" s="217"/>
      <c r="CD86" s="217"/>
      <c r="CE86" s="217"/>
      <c r="CF86" s="217"/>
      <c r="CG86" s="217"/>
      <c r="CH86" s="217"/>
      <c r="CI86" s="217"/>
      <c r="CJ86" s="217"/>
      <c r="CK86" s="217"/>
      <c r="CL86" s="217"/>
      <c r="CM86" s="217"/>
      <c r="CN86" s="217"/>
      <c r="CO86" s="217"/>
      <c r="CP86" s="217"/>
      <c r="CQ86" s="217"/>
      <c r="CR86" s="217"/>
      <c r="CS86" s="217"/>
      <c r="CT86" s="217"/>
      <c r="CU86" s="217"/>
      <c r="CV86" s="217"/>
      <c r="CW86" s="217"/>
      <c r="CX86" s="217"/>
      <c r="CY86" s="217"/>
      <c r="CZ86" s="217"/>
      <c r="DA86" s="217"/>
      <c r="DB86" s="217"/>
      <c r="DC86" s="217"/>
      <c r="DD86" s="217"/>
      <c r="DE86" s="217"/>
      <c r="DF86" s="217"/>
      <c r="DG86" s="217"/>
      <c r="DH86" s="217"/>
      <c r="DI86" s="217"/>
      <c r="DJ86" s="217"/>
      <c r="DK86" s="217"/>
      <c r="DL86" s="217"/>
      <c r="DM86" s="217"/>
      <c r="DN86" s="217"/>
      <c r="DO86" s="217"/>
      <c r="DP86" s="556"/>
      <c r="DQ86" s="117"/>
      <c r="DR86" s="117"/>
      <c r="DS86" s="117"/>
    </row>
    <row r="87" spans="1:222" ht="14.4" customHeight="1" x14ac:dyDescent="0.25">
      <c r="A87" s="568" t="s">
        <v>375</v>
      </c>
      <c r="B87" s="537"/>
      <c r="C87" s="537"/>
      <c r="D87" s="396" t="s">
        <v>396</v>
      </c>
      <c r="E87" s="13"/>
      <c r="F87" s="114"/>
      <c r="G87" s="115"/>
      <c r="H87" s="110"/>
      <c r="I87" s="184"/>
      <c r="J87" s="184"/>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217"/>
      <c r="AQ87" s="217"/>
      <c r="AR87" s="217"/>
      <c r="AS87" s="217"/>
      <c r="AT87" s="217"/>
      <c r="AU87" s="217"/>
      <c r="AV87" s="217"/>
      <c r="AW87" s="217"/>
      <c r="AX87" s="217"/>
      <c r="AY87" s="217"/>
      <c r="AZ87" s="217"/>
      <c r="BA87" s="217"/>
      <c r="BB87" s="217"/>
      <c r="BC87" s="217"/>
      <c r="BD87" s="217"/>
      <c r="BE87" s="217"/>
      <c r="BF87" s="217"/>
      <c r="BG87" s="217"/>
      <c r="BH87" s="217"/>
      <c r="BI87" s="217"/>
      <c r="BJ87" s="217"/>
      <c r="BK87" s="217"/>
      <c r="BL87" s="217"/>
      <c r="BM87" s="217"/>
      <c r="BN87" s="217"/>
      <c r="BO87" s="217"/>
      <c r="BP87" s="217"/>
      <c r="BQ87" s="217"/>
      <c r="BR87" s="217"/>
      <c r="BS87" s="217"/>
      <c r="BT87" s="217"/>
      <c r="BU87" s="217"/>
      <c r="BV87" s="217"/>
      <c r="BW87" s="217"/>
      <c r="BX87" s="217"/>
      <c r="BY87" s="217"/>
      <c r="BZ87" s="217"/>
      <c r="CA87" s="217"/>
      <c r="CB87" s="217"/>
      <c r="CC87" s="217"/>
      <c r="CD87" s="217"/>
      <c r="CE87" s="217"/>
      <c r="CF87" s="217"/>
      <c r="CG87" s="217"/>
      <c r="CH87" s="217"/>
      <c r="CI87" s="217"/>
      <c r="CJ87" s="217"/>
      <c r="CK87" s="217"/>
      <c r="CL87" s="217"/>
      <c r="CM87" s="217"/>
      <c r="CN87" s="217"/>
      <c r="CO87" s="217"/>
      <c r="CP87" s="217"/>
      <c r="CQ87" s="217"/>
      <c r="CR87" s="217"/>
      <c r="CS87" s="217"/>
      <c r="CT87" s="217"/>
      <c r="CU87" s="217"/>
      <c r="CV87" s="217"/>
      <c r="CW87" s="217"/>
      <c r="CX87" s="217"/>
      <c r="CY87" s="217"/>
      <c r="CZ87" s="217"/>
      <c r="DA87" s="217"/>
      <c r="DB87" s="217"/>
      <c r="DC87" s="217"/>
      <c r="DD87" s="217"/>
      <c r="DE87" s="217"/>
      <c r="DF87" s="217"/>
      <c r="DG87" s="217"/>
      <c r="DH87" s="217"/>
      <c r="DI87" s="217"/>
      <c r="DJ87" s="217"/>
      <c r="DK87" s="217"/>
      <c r="DL87" s="217"/>
      <c r="DM87" s="217"/>
      <c r="DN87" s="217"/>
      <c r="DO87" s="217"/>
      <c r="DP87" s="556"/>
      <c r="DQ87" s="117"/>
      <c r="DR87" s="117"/>
      <c r="DS87" s="117"/>
    </row>
    <row r="88" spans="1:222" ht="15" customHeight="1" thickBot="1" x14ac:dyDescent="0.3">
      <c r="A88" s="597" t="s">
        <v>375</v>
      </c>
      <c r="B88" s="544"/>
      <c r="C88" s="544"/>
      <c r="D88" s="145" t="s">
        <v>71</v>
      </c>
      <c r="E88" s="159"/>
      <c r="F88" s="114"/>
      <c r="G88" s="115"/>
      <c r="H88" s="110"/>
      <c r="I88" s="184"/>
      <c r="J88" s="184"/>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c r="AZ88" s="217"/>
      <c r="BA88" s="217"/>
      <c r="BB88" s="217"/>
      <c r="BC88" s="217"/>
      <c r="BD88" s="217"/>
      <c r="BE88" s="217"/>
      <c r="BF88" s="217"/>
      <c r="BG88" s="217"/>
      <c r="BH88" s="217"/>
      <c r="BI88" s="217"/>
      <c r="BJ88" s="217"/>
      <c r="BK88" s="217"/>
      <c r="BL88" s="217"/>
      <c r="BM88" s="217"/>
      <c r="BN88" s="217"/>
      <c r="BO88" s="217"/>
      <c r="BP88" s="217"/>
      <c r="BQ88" s="217"/>
      <c r="BR88" s="217"/>
      <c r="BS88" s="217"/>
      <c r="BT88" s="217"/>
      <c r="BU88" s="217"/>
      <c r="BV88" s="217"/>
      <c r="BW88" s="217"/>
      <c r="BX88" s="217"/>
      <c r="BY88" s="217"/>
      <c r="BZ88" s="217"/>
      <c r="CA88" s="217"/>
      <c r="CB88" s="217"/>
      <c r="CC88" s="217"/>
      <c r="CD88" s="217"/>
      <c r="CE88" s="217"/>
      <c r="CF88" s="217"/>
      <c r="CG88" s="217"/>
      <c r="CH88" s="217"/>
      <c r="CI88" s="217"/>
      <c r="CJ88" s="217"/>
      <c r="CK88" s="217"/>
      <c r="CL88" s="217"/>
      <c r="CM88" s="217"/>
      <c r="CN88" s="217"/>
      <c r="CO88" s="217"/>
      <c r="CP88" s="217"/>
      <c r="CQ88" s="217"/>
      <c r="CR88" s="217"/>
      <c r="CS88" s="217"/>
      <c r="CT88" s="217"/>
      <c r="CU88" s="217"/>
      <c r="CV88" s="217"/>
      <c r="CW88" s="217"/>
      <c r="CX88" s="217"/>
      <c r="CY88" s="217"/>
      <c r="CZ88" s="217"/>
      <c r="DA88" s="217"/>
      <c r="DB88" s="217"/>
      <c r="DC88" s="217"/>
      <c r="DD88" s="217"/>
      <c r="DE88" s="217"/>
      <c r="DF88" s="217"/>
      <c r="DG88" s="217"/>
      <c r="DH88" s="217"/>
      <c r="DI88" s="217"/>
      <c r="DJ88" s="217"/>
      <c r="DK88" s="217"/>
      <c r="DL88" s="217"/>
      <c r="DM88" s="217"/>
      <c r="DN88" s="217"/>
      <c r="DO88" s="217"/>
      <c r="DP88" s="564"/>
      <c r="DQ88" s="117"/>
      <c r="DR88" s="117"/>
      <c r="DS88" s="117"/>
    </row>
    <row r="89" spans="1:222" ht="26.4" x14ac:dyDescent="0.25">
      <c r="A89" s="134" t="s">
        <v>372</v>
      </c>
      <c r="B89" s="391">
        <v>18</v>
      </c>
      <c r="C89" s="25" t="s">
        <v>373</v>
      </c>
      <c r="D89" s="113" t="s">
        <v>99</v>
      </c>
      <c r="E89" s="14"/>
      <c r="F89" s="114"/>
      <c r="G89" s="115"/>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c r="DE89" s="99"/>
      <c r="DF89" s="99"/>
      <c r="DG89" s="99"/>
      <c r="DH89" s="99"/>
      <c r="DI89" s="99"/>
      <c r="DJ89" s="99"/>
      <c r="DK89" s="99"/>
      <c r="DL89" s="99"/>
      <c r="DM89" s="99"/>
      <c r="DN89" s="99"/>
      <c r="DO89" s="99"/>
      <c r="DP89" s="600"/>
      <c r="DQ89" s="116"/>
      <c r="DR89" s="116"/>
      <c r="DS89" s="116"/>
      <c r="DT89" s="116"/>
      <c r="DU89" s="116"/>
      <c r="DV89" s="116"/>
      <c r="DW89" s="116"/>
      <c r="DX89" s="116"/>
      <c r="DY89" s="116"/>
      <c r="DZ89" s="116"/>
      <c r="EA89" s="116"/>
      <c r="EB89" s="116"/>
      <c r="EC89" s="116"/>
      <c r="ED89" s="116"/>
      <c r="EE89" s="116"/>
      <c r="EF89" s="116"/>
      <c r="EG89" s="116"/>
      <c r="EH89" s="116"/>
      <c r="EI89" s="116"/>
      <c r="EJ89" s="116"/>
      <c r="EK89" s="116"/>
      <c r="EL89" s="116"/>
      <c r="EM89" s="116"/>
      <c r="EN89" s="116"/>
      <c r="EO89" s="116"/>
      <c r="EP89" s="116"/>
      <c r="EQ89" s="116"/>
      <c r="ER89" s="116"/>
      <c r="ES89" s="116"/>
      <c r="ET89" s="116"/>
      <c r="EU89" s="116"/>
      <c r="EV89" s="116"/>
      <c r="EW89" s="116"/>
      <c r="EX89" s="116"/>
      <c r="EY89" s="116"/>
      <c r="EZ89" s="116"/>
      <c r="FA89" s="116"/>
      <c r="FB89" s="116"/>
      <c r="FC89" s="116"/>
      <c r="FD89" s="116"/>
      <c r="FE89" s="116"/>
      <c r="FF89" s="116"/>
      <c r="FG89" s="116"/>
      <c r="FH89" s="116"/>
      <c r="FI89" s="116"/>
      <c r="FJ89" s="116"/>
      <c r="FK89" s="116"/>
      <c r="FL89" s="116"/>
      <c r="FM89" s="116"/>
      <c r="FN89" s="116"/>
      <c r="FO89" s="116"/>
      <c r="FP89" s="116"/>
      <c r="FQ89" s="116"/>
      <c r="FR89" s="116"/>
      <c r="FS89" s="116"/>
      <c r="FT89" s="116"/>
      <c r="FU89" s="116"/>
      <c r="FV89" s="116"/>
      <c r="FW89" s="116"/>
      <c r="FX89" s="116"/>
      <c r="FY89" s="116"/>
      <c r="FZ89" s="116"/>
      <c r="GA89" s="116"/>
      <c r="GB89" s="116"/>
      <c r="GC89" s="116"/>
      <c r="GD89" s="116"/>
      <c r="GE89" s="116"/>
      <c r="GF89" s="116"/>
      <c r="GG89" s="116"/>
      <c r="GH89" s="116"/>
      <c r="GI89" s="116"/>
      <c r="GJ89" s="116"/>
      <c r="GK89" s="116"/>
      <c r="GL89" s="116"/>
      <c r="GM89" s="116"/>
      <c r="GN89" s="116"/>
      <c r="GO89" s="116"/>
      <c r="GP89" s="116"/>
      <c r="GQ89" s="116"/>
      <c r="GR89" s="116"/>
      <c r="GS89" s="116"/>
      <c r="GT89" s="116"/>
      <c r="GU89" s="116"/>
      <c r="GV89" s="116"/>
      <c r="GW89" s="116"/>
      <c r="GX89" s="116"/>
      <c r="GY89" s="116"/>
      <c r="GZ89" s="116"/>
      <c r="HA89" s="116"/>
      <c r="HB89" s="116"/>
      <c r="HC89" s="116"/>
      <c r="HD89" s="116"/>
      <c r="HE89" s="116"/>
      <c r="HF89" s="116"/>
      <c r="HG89" s="116"/>
      <c r="HH89" s="116"/>
      <c r="HI89" s="567"/>
      <c r="HJ89" s="567"/>
      <c r="HK89" s="117"/>
      <c r="HL89" s="117"/>
      <c r="HM89" s="117"/>
      <c r="HN89" s="117"/>
    </row>
    <row r="90" spans="1:222" ht="15" customHeight="1" x14ac:dyDescent="0.25">
      <c r="A90" s="568" t="s">
        <v>375</v>
      </c>
      <c r="B90" s="537"/>
      <c r="C90" s="537"/>
      <c r="D90" s="119" t="s">
        <v>403</v>
      </c>
      <c r="E90" s="204"/>
      <c r="F90" s="108"/>
      <c r="G90" s="109"/>
      <c r="H90" s="110"/>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c r="DE90" s="99"/>
      <c r="DF90" s="99"/>
      <c r="DG90" s="99"/>
      <c r="DH90" s="99"/>
      <c r="DI90" s="99"/>
      <c r="DJ90" s="99"/>
      <c r="DK90" s="99"/>
      <c r="DL90" s="99"/>
      <c r="DM90" s="99"/>
      <c r="DN90" s="99"/>
      <c r="DO90" s="99"/>
      <c r="DP90" s="598"/>
      <c r="DQ90" s="116"/>
      <c r="DR90" s="116"/>
      <c r="DS90" s="116"/>
      <c r="DT90" s="116"/>
      <c r="DU90" s="116"/>
      <c r="DV90" s="116"/>
      <c r="DW90" s="116"/>
      <c r="DX90" s="116"/>
      <c r="DY90" s="116"/>
      <c r="DZ90" s="116"/>
      <c r="EA90" s="116"/>
      <c r="EB90" s="116"/>
      <c r="EC90" s="116"/>
      <c r="ED90" s="116"/>
      <c r="EE90" s="116"/>
      <c r="EF90" s="116"/>
      <c r="EG90" s="116"/>
      <c r="EH90" s="116"/>
      <c r="EI90" s="116"/>
      <c r="EJ90" s="116"/>
      <c r="EK90" s="116"/>
      <c r="EL90" s="116"/>
      <c r="EM90" s="116"/>
      <c r="EN90" s="116"/>
      <c r="EO90" s="116"/>
      <c r="EP90" s="116"/>
      <c r="EQ90" s="116"/>
      <c r="ER90" s="116"/>
      <c r="ES90" s="116"/>
      <c r="ET90" s="116"/>
      <c r="EU90" s="116"/>
      <c r="EV90" s="116"/>
      <c r="EW90" s="116"/>
      <c r="EX90" s="116"/>
      <c r="EY90" s="116"/>
      <c r="EZ90" s="116"/>
      <c r="FA90" s="116"/>
      <c r="FB90" s="116"/>
      <c r="FC90" s="116"/>
      <c r="FD90" s="116"/>
      <c r="FE90" s="116"/>
      <c r="FF90" s="116"/>
      <c r="FG90" s="116"/>
      <c r="FH90" s="116"/>
      <c r="FI90" s="116"/>
      <c r="FJ90" s="116"/>
      <c r="FK90" s="116"/>
      <c r="FL90" s="116"/>
      <c r="FM90" s="116"/>
      <c r="FN90" s="116"/>
      <c r="FO90" s="116"/>
      <c r="FP90" s="116"/>
      <c r="FQ90" s="116"/>
      <c r="FR90" s="116"/>
      <c r="FS90" s="116"/>
      <c r="FT90" s="116"/>
      <c r="FU90" s="116"/>
      <c r="FV90" s="116"/>
      <c r="FW90" s="116"/>
      <c r="FX90" s="116"/>
      <c r="FY90" s="116"/>
      <c r="FZ90" s="116"/>
      <c r="GA90" s="116"/>
      <c r="GB90" s="116"/>
      <c r="GC90" s="116"/>
      <c r="GD90" s="116"/>
      <c r="GE90" s="116"/>
      <c r="GF90" s="116"/>
      <c r="GG90" s="116"/>
      <c r="GH90" s="116"/>
      <c r="GI90" s="116"/>
      <c r="GJ90" s="116"/>
      <c r="GK90" s="116"/>
      <c r="GL90" s="116"/>
      <c r="GM90" s="116"/>
      <c r="GN90" s="116"/>
      <c r="GO90" s="116"/>
      <c r="GP90" s="116"/>
      <c r="GQ90" s="116"/>
      <c r="GR90" s="116"/>
      <c r="GS90" s="116"/>
      <c r="GT90" s="116"/>
      <c r="GU90" s="116"/>
      <c r="GV90" s="116"/>
      <c r="GW90" s="116"/>
      <c r="GX90" s="116"/>
      <c r="GY90" s="116"/>
      <c r="GZ90" s="116"/>
      <c r="HA90" s="116"/>
      <c r="HB90" s="116"/>
      <c r="HC90" s="116"/>
      <c r="HD90" s="116"/>
      <c r="HE90" s="116"/>
      <c r="HF90" s="116"/>
      <c r="HG90" s="116"/>
      <c r="HH90" s="116"/>
      <c r="HI90" s="567"/>
      <c r="HJ90" s="567"/>
      <c r="HK90" s="117"/>
      <c r="HL90" s="117"/>
      <c r="HM90" s="117"/>
      <c r="HN90" s="117"/>
    </row>
    <row r="91" spans="1:222" ht="15" customHeight="1" x14ac:dyDescent="0.25">
      <c r="A91" s="568" t="s">
        <v>375</v>
      </c>
      <c r="B91" s="537"/>
      <c r="C91" s="537"/>
      <c r="D91" s="396" t="s">
        <v>396</v>
      </c>
      <c r="E91" s="13"/>
      <c r="F91" s="111"/>
      <c r="G91" s="112"/>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c r="DE91" s="99"/>
      <c r="DF91" s="99"/>
      <c r="DG91" s="99"/>
      <c r="DH91" s="99"/>
      <c r="DI91" s="99"/>
      <c r="DJ91" s="99"/>
      <c r="DK91" s="99"/>
      <c r="DL91" s="99"/>
      <c r="DM91" s="99"/>
      <c r="DN91" s="99"/>
      <c r="DO91" s="99"/>
      <c r="DP91" s="598"/>
      <c r="DQ91" s="116"/>
      <c r="DR91" s="116"/>
      <c r="DS91" s="116"/>
      <c r="DT91" s="116"/>
      <c r="DU91" s="116"/>
      <c r="DV91" s="116"/>
      <c r="DW91" s="116"/>
      <c r="DX91" s="116"/>
      <c r="DY91" s="116"/>
      <c r="DZ91" s="116"/>
      <c r="EA91" s="116"/>
      <c r="EB91" s="116"/>
      <c r="EC91" s="116"/>
      <c r="ED91" s="116"/>
      <c r="EE91" s="116"/>
      <c r="EF91" s="116"/>
      <c r="EG91" s="116"/>
      <c r="EH91" s="116"/>
      <c r="EI91" s="116"/>
      <c r="EJ91" s="116"/>
      <c r="EK91" s="116"/>
      <c r="EL91" s="116"/>
      <c r="EM91" s="116"/>
      <c r="EN91" s="116"/>
      <c r="EO91" s="116"/>
      <c r="EP91" s="116"/>
      <c r="EQ91" s="116"/>
      <c r="ER91" s="116"/>
      <c r="ES91" s="116"/>
      <c r="ET91" s="116"/>
      <c r="EU91" s="116"/>
      <c r="EV91" s="116"/>
      <c r="EW91" s="116"/>
      <c r="EX91" s="116"/>
      <c r="EY91" s="116"/>
      <c r="EZ91" s="116"/>
      <c r="FA91" s="116"/>
      <c r="FB91" s="116"/>
      <c r="FC91" s="116"/>
      <c r="FD91" s="116"/>
      <c r="FE91" s="116"/>
      <c r="FF91" s="116"/>
      <c r="FG91" s="116"/>
      <c r="FH91" s="116"/>
      <c r="FI91" s="116"/>
      <c r="FJ91" s="116"/>
      <c r="FK91" s="116"/>
      <c r="FL91" s="116"/>
      <c r="FM91" s="116"/>
      <c r="FN91" s="116"/>
      <c r="FO91" s="116"/>
      <c r="FP91" s="116"/>
      <c r="FQ91" s="116"/>
      <c r="FR91" s="116"/>
      <c r="FS91" s="116"/>
      <c r="FT91" s="116"/>
      <c r="FU91" s="116"/>
      <c r="FV91" s="116"/>
      <c r="FW91" s="116"/>
      <c r="FX91" s="116"/>
      <c r="FY91" s="116"/>
      <c r="FZ91" s="116"/>
      <c r="GA91" s="116"/>
      <c r="GB91" s="116"/>
      <c r="GC91" s="116"/>
      <c r="GD91" s="116"/>
      <c r="GE91" s="116"/>
      <c r="GF91" s="116"/>
      <c r="GG91" s="116"/>
      <c r="GH91" s="116"/>
      <c r="GI91" s="116"/>
      <c r="GJ91" s="116"/>
      <c r="GK91" s="116"/>
      <c r="GL91" s="116"/>
      <c r="GM91" s="116"/>
      <c r="GN91" s="116"/>
      <c r="GO91" s="116"/>
      <c r="GP91" s="116"/>
      <c r="GQ91" s="116"/>
      <c r="GR91" s="116"/>
      <c r="GS91" s="116"/>
      <c r="GT91" s="116"/>
      <c r="GU91" s="116"/>
      <c r="GV91" s="116"/>
      <c r="GW91" s="116"/>
      <c r="GX91" s="116"/>
      <c r="GY91" s="116"/>
      <c r="GZ91" s="116"/>
      <c r="HA91" s="116"/>
      <c r="HB91" s="116"/>
      <c r="HC91" s="116"/>
      <c r="HD91" s="116"/>
      <c r="HE91" s="116"/>
      <c r="HF91" s="116"/>
      <c r="HG91" s="116"/>
      <c r="HH91" s="116"/>
      <c r="HI91" s="567"/>
      <c r="HJ91" s="567"/>
      <c r="HK91" s="117"/>
      <c r="HL91" s="117"/>
      <c r="HM91" s="117"/>
      <c r="HN91" s="117"/>
    </row>
    <row r="92" spans="1:222" ht="15.75" customHeight="1" thickBot="1" x14ac:dyDescent="0.3">
      <c r="A92" s="597" t="s">
        <v>375</v>
      </c>
      <c r="B92" s="544"/>
      <c r="C92" s="544"/>
      <c r="D92" s="145" t="s">
        <v>71</v>
      </c>
      <c r="E92" s="159"/>
      <c r="F92" s="111"/>
      <c r="G92" s="112"/>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c r="DE92" s="99"/>
      <c r="DF92" s="99"/>
      <c r="DG92" s="99"/>
      <c r="DH92" s="99"/>
      <c r="DI92" s="99"/>
      <c r="DJ92" s="99"/>
      <c r="DK92" s="99"/>
      <c r="DL92" s="99"/>
      <c r="DM92" s="99"/>
      <c r="DN92" s="99"/>
      <c r="DO92" s="99"/>
      <c r="DP92" s="599"/>
      <c r="DQ92" s="116"/>
      <c r="DR92" s="116"/>
      <c r="DS92" s="116"/>
      <c r="DT92" s="116"/>
      <c r="DU92" s="116"/>
      <c r="DV92" s="116"/>
      <c r="DW92" s="116"/>
      <c r="DX92" s="116"/>
      <c r="DY92" s="116"/>
      <c r="DZ92" s="116"/>
      <c r="EA92" s="116"/>
      <c r="EB92" s="116"/>
      <c r="EC92" s="116"/>
      <c r="ED92" s="116"/>
      <c r="EE92" s="116"/>
      <c r="EF92" s="116"/>
      <c r="EG92" s="116"/>
      <c r="EH92" s="116"/>
      <c r="EI92" s="116"/>
      <c r="EJ92" s="116"/>
      <c r="EK92" s="116"/>
      <c r="EL92" s="116"/>
      <c r="EM92" s="116"/>
      <c r="EN92" s="116"/>
      <c r="EO92" s="116"/>
      <c r="EP92" s="116"/>
      <c r="EQ92" s="116"/>
      <c r="ER92" s="116"/>
      <c r="ES92" s="116"/>
      <c r="ET92" s="116"/>
      <c r="EU92" s="116"/>
      <c r="EV92" s="116"/>
      <c r="EW92" s="116"/>
      <c r="EX92" s="116"/>
      <c r="EY92" s="116"/>
      <c r="EZ92" s="116"/>
      <c r="FA92" s="116"/>
      <c r="FB92" s="116"/>
      <c r="FC92" s="116"/>
      <c r="FD92" s="116"/>
      <c r="FE92" s="116"/>
      <c r="FF92" s="116"/>
      <c r="FG92" s="116"/>
      <c r="FH92" s="116"/>
      <c r="FI92" s="116"/>
      <c r="FJ92" s="116"/>
      <c r="FK92" s="116"/>
      <c r="FL92" s="116"/>
      <c r="FM92" s="116"/>
      <c r="FN92" s="116"/>
      <c r="FO92" s="116"/>
      <c r="FP92" s="116"/>
      <c r="FQ92" s="116"/>
      <c r="FR92" s="116"/>
      <c r="FS92" s="116"/>
      <c r="FT92" s="116"/>
      <c r="FU92" s="116"/>
      <c r="FV92" s="116"/>
      <c r="FW92" s="116"/>
      <c r="FX92" s="116"/>
      <c r="FY92" s="116"/>
      <c r="FZ92" s="116"/>
      <c r="GA92" s="116"/>
      <c r="GB92" s="116"/>
      <c r="GC92" s="116"/>
      <c r="GD92" s="116"/>
      <c r="GE92" s="116"/>
      <c r="GF92" s="116"/>
      <c r="GG92" s="116"/>
      <c r="GH92" s="116"/>
      <c r="GI92" s="116"/>
      <c r="GJ92" s="116"/>
      <c r="GK92" s="116"/>
      <c r="GL92" s="116"/>
      <c r="GM92" s="116"/>
      <c r="GN92" s="116"/>
      <c r="GO92" s="116"/>
      <c r="GP92" s="116"/>
      <c r="GQ92" s="116"/>
      <c r="GR92" s="116"/>
      <c r="GS92" s="116"/>
      <c r="GT92" s="116"/>
      <c r="GU92" s="116"/>
      <c r="GV92" s="116"/>
      <c r="GW92" s="116"/>
      <c r="GX92" s="116"/>
      <c r="GY92" s="116"/>
      <c r="GZ92" s="116"/>
      <c r="HA92" s="116"/>
      <c r="HB92" s="116"/>
      <c r="HC92" s="116"/>
      <c r="HD92" s="116"/>
      <c r="HE92" s="116"/>
      <c r="HF92" s="116"/>
      <c r="HG92" s="116"/>
      <c r="HH92" s="116"/>
      <c r="HI92" s="567"/>
      <c r="HJ92" s="567"/>
      <c r="HK92" s="117"/>
      <c r="HL92" s="117"/>
      <c r="HM92" s="117"/>
      <c r="HN92" s="117"/>
    </row>
    <row r="93" spans="1:222" ht="26.4" x14ac:dyDescent="0.25">
      <c r="A93" s="134" t="s">
        <v>372</v>
      </c>
      <c r="B93" s="391">
        <v>19</v>
      </c>
      <c r="C93" s="25" t="s">
        <v>373</v>
      </c>
      <c r="D93" s="113" t="s">
        <v>107</v>
      </c>
      <c r="E93" s="14"/>
      <c r="F93" s="114"/>
      <c r="G93" s="115"/>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c r="DE93" s="99"/>
      <c r="DF93" s="99"/>
      <c r="DG93" s="99"/>
      <c r="DH93" s="99"/>
      <c r="DI93" s="99"/>
      <c r="DJ93" s="99"/>
      <c r="DK93" s="99"/>
      <c r="DL93" s="99"/>
      <c r="DM93" s="99"/>
      <c r="DN93" s="99"/>
      <c r="DO93" s="99"/>
      <c r="DP93" s="600"/>
      <c r="DQ93" s="116"/>
      <c r="DR93" s="116"/>
      <c r="DS93" s="116"/>
      <c r="DT93" s="116"/>
      <c r="DU93" s="116"/>
      <c r="DV93" s="116"/>
      <c r="DW93" s="116"/>
      <c r="DX93" s="116"/>
      <c r="DY93" s="116"/>
      <c r="DZ93" s="116"/>
      <c r="EA93" s="116"/>
      <c r="EB93" s="116"/>
      <c r="EC93" s="116"/>
      <c r="ED93" s="116"/>
      <c r="EE93" s="116"/>
      <c r="EF93" s="116"/>
      <c r="EG93" s="116"/>
      <c r="EH93" s="116"/>
      <c r="EI93" s="116"/>
      <c r="EJ93" s="116"/>
      <c r="EK93" s="116"/>
      <c r="EL93" s="116"/>
      <c r="EM93" s="116"/>
      <c r="EN93" s="116"/>
      <c r="EO93" s="116"/>
      <c r="EP93" s="116"/>
      <c r="EQ93" s="116"/>
      <c r="ER93" s="116"/>
      <c r="ES93" s="116"/>
      <c r="ET93" s="116"/>
      <c r="EU93" s="116"/>
      <c r="EV93" s="116"/>
      <c r="EW93" s="116"/>
      <c r="EX93" s="116"/>
      <c r="EY93" s="116"/>
      <c r="EZ93" s="116"/>
      <c r="FA93" s="116"/>
      <c r="FB93" s="116"/>
      <c r="FC93" s="116"/>
      <c r="FD93" s="116"/>
      <c r="FE93" s="116"/>
      <c r="FF93" s="116"/>
      <c r="FG93" s="116"/>
      <c r="FH93" s="116"/>
      <c r="FI93" s="116"/>
      <c r="FJ93" s="116"/>
      <c r="FK93" s="116"/>
      <c r="FL93" s="116"/>
      <c r="FM93" s="116"/>
      <c r="FN93" s="116"/>
      <c r="FO93" s="116"/>
      <c r="FP93" s="116"/>
      <c r="FQ93" s="116"/>
      <c r="FR93" s="116"/>
      <c r="FS93" s="116"/>
      <c r="FT93" s="116"/>
      <c r="FU93" s="116"/>
      <c r="FV93" s="116"/>
      <c r="FW93" s="116"/>
      <c r="FX93" s="116"/>
      <c r="FY93" s="116"/>
      <c r="FZ93" s="116"/>
      <c r="GA93" s="116"/>
      <c r="GB93" s="116"/>
      <c r="GC93" s="116"/>
      <c r="GD93" s="116"/>
      <c r="GE93" s="116"/>
      <c r="GF93" s="116"/>
      <c r="GG93" s="116"/>
      <c r="GH93" s="116"/>
      <c r="GI93" s="116"/>
      <c r="GJ93" s="116"/>
      <c r="GK93" s="116"/>
      <c r="GL93" s="116"/>
      <c r="GM93" s="116"/>
      <c r="GN93" s="116"/>
      <c r="GO93" s="116"/>
      <c r="GP93" s="116"/>
      <c r="GQ93" s="116"/>
      <c r="GR93" s="116"/>
      <c r="GS93" s="116"/>
      <c r="GT93" s="116"/>
      <c r="GU93" s="116"/>
      <c r="GV93" s="116"/>
      <c r="GW93" s="116"/>
      <c r="GX93" s="116"/>
      <c r="GY93" s="116"/>
      <c r="GZ93" s="116"/>
      <c r="HA93" s="116"/>
      <c r="HB93" s="116"/>
      <c r="HC93" s="116"/>
      <c r="HD93" s="116"/>
      <c r="HE93" s="116"/>
      <c r="HF93" s="116"/>
      <c r="HG93" s="116"/>
      <c r="HH93" s="116"/>
      <c r="HI93" s="567"/>
      <c r="HJ93" s="567"/>
      <c r="HK93" s="117"/>
      <c r="HL93" s="117"/>
      <c r="HM93" s="117"/>
      <c r="HN93" s="117"/>
    </row>
    <row r="94" spans="1:222" ht="15" customHeight="1" x14ac:dyDescent="0.25">
      <c r="A94" s="568" t="s">
        <v>375</v>
      </c>
      <c r="B94" s="537"/>
      <c r="C94" s="537"/>
      <c r="D94" s="119" t="s">
        <v>403</v>
      </c>
      <c r="E94" s="11"/>
      <c r="F94" s="108"/>
      <c r="G94" s="109"/>
      <c r="H94" s="110"/>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c r="DE94" s="99"/>
      <c r="DF94" s="99"/>
      <c r="DG94" s="99"/>
      <c r="DH94" s="99"/>
      <c r="DI94" s="99"/>
      <c r="DJ94" s="99"/>
      <c r="DK94" s="99"/>
      <c r="DL94" s="99"/>
      <c r="DM94" s="99"/>
      <c r="DN94" s="99"/>
      <c r="DO94" s="99"/>
      <c r="DP94" s="598"/>
      <c r="DQ94" s="116"/>
      <c r="DR94" s="116"/>
      <c r="DS94" s="116"/>
      <c r="DT94" s="116"/>
      <c r="DU94" s="116"/>
      <c r="DV94" s="116"/>
      <c r="DW94" s="116"/>
      <c r="DX94" s="116"/>
      <c r="DY94" s="116"/>
      <c r="DZ94" s="116"/>
      <c r="EA94" s="116"/>
      <c r="EB94" s="116"/>
      <c r="EC94" s="116"/>
      <c r="ED94" s="116"/>
      <c r="EE94" s="116"/>
      <c r="EF94" s="116"/>
      <c r="EG94" s="116"/>
      <c r="EH94" s="116"/>
      <c r="EI94" s="116"/>
      <c r="EJ94" s="116"/>
      <c r="EK94" s="116"/>
      <c r="EL94" s="116"/>
      <c r="EM94" s="116"/>
      <c r="EN94" s="116"/>
      <c r="EO94" s="116"/>
      <c r="EP94" s="116"/>
      <c r="EQ94" s="116"/>
      <c r="ER94" s="116"/>
      <c r="ES94" s="116"/>
      <c r="ET94" s="116"/>
      <c r="EU94" s="116"/>
      <c r="EV94" s="116"/>
      <c r="EW94" s="116"/>
      <c r="EX94" s="116"/>
      <c r="EY94" s="116"/>
      <c r="EZ94" s="116"/>
      <c r="FA94" s="116"/>
      <c r="FB94" s="116"/>
      <c r="FC94" s="116"/>
      <c r="FD94" s="116"/>
      <c r="FE94" s="116"/>
      <c r="FF94" s="116"/>
      <c r="FG94" s="116"/>
      <c r="FH94" s="116"/>
      <c r="FI94" s="116"/>
      <c r="FJ94" s="116"/>
      <c r="FK94" s="116"/>
      <c r="FL94" s="116"/>
      <c r="FM94" s="116"/>
      <c r="FN94" s="116"/>
      <c r="FO94" s="116"/>
      <c r="FP94" s="116"/>
      <c r="FQ94" s="116"/>
      <c r="FR94" s="116"/>
      <c r="FS94" s="116"/>
      <c r="FT94" s="116"/>
      <c r="FU94" s="116"/>
      <c r="FV94" s="116"/>
      <c r="FW94" s="116"/>
      <c r="FX94" s="116"/>
      <c r="FY94" s="116"/>
      <c r="FZ94" s="116"/>
      <c r="GA94" s="116"/>
      <c r="GB94" s="116"/>
      <c r="GC94" s="116"/>
      <c r="GD94" s="116"/>
      <c r="GE94" s="116"/>
      <c r="GF94" s="116"/>
      <c r="GG94" s="116"/>
      <c r="GH94" s="116"/>
      <c r="GI94" s="116"/>
      <c r="GJ94" s="116"/>
      <c r="GK94" s="116"/>
      <c r="GL94" s="116"/>
      <c r="GM94" s="116"/>
      <c r="GN94" s="116"/>
      <c r="GO94" s="116"/>
      <c r="GP94" s="116"/>
      <c r="GQ94" s="116"/>
      <c r="GR94" s="116"/>
      <c r="GS94" s="116"/>
      <c r="GT94" s="116"/>
      <c r="GU94" s="116"/>
      <c r="GV94" s="116"/>
      <c r="GW94" s="116"/>
      <c r="GX94" s="116"/>
      <c r="GY94" s="116"/>
      <c r="GZ94" s="116"/>
      <c r="HA94" s="116"/>
      <c r="HB94" s="116"/>
      <c r="HC94" s="116"/>
      <c r="HD94" s="116"/>
      <c r="HE94" s="116"/>
      <c r="HF94" s="116"/>
      <c r="HG94" s="116"/>
      <c r="HH94" s="116"/>
      <c r="HI94" s="567"/>
      <c r="HJ94" s="567"/>
      <c r="HK94" s="117"/>
      <c r="HL94" s="117"/>
      <c r="HM94" s="117"/>
      <c r="HN94" s="117"/>
    </row>
    <row r="95" spans="1:222" x14ac:dyDescent="0.25">
      <c r="A95" s="568" t="s">
        <v>375</v>
      </c>
      <c r="B95" s="537"/>
      <c r="C95" s="537"/>
      <c r="D95" s="119" t="s">
        <v>404</v>
      </c>
      <c r="E95" s="12"/>
      <c r="F95" s="111"/>
      <c r="G95" s="112"/>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c r="DE95" s="99"/>
      <c r="DF95" s="99"/>
      <c r="DG95" s="99"/>
      <c r="DH95" s="99"/>
      <c r="DI95" s="99"/>
      <c r="DJ95" s="99"/>
      <c r="DK95" s="99"/>
      <c r="DL95" s="99"/>
      <c r="DM95" s="99"/>
      <c r="DN95" s="99"/>
      <c r="DO95" s="99"/>
      <c r="DP95" s="598"/>
      <c r="DQ95" s="116"/>
      <c r="DR95" s="116"/>
      <c r="DS95" s="116"/>
      <c r="DT95" s="116"/>
      <c r="DU95" s="116"/>
      <c r="DV95" s="116"/>
      <c r="DW95" s="116"/>
      <c r="DX95" s="116"/>
      <c r="DY95" s="116"/>
      <c r="DZ95" s="116"/>
      <c r="EA95" s="116"/>
      <c r="EB95" s="116"/>
      <c r="EC95" s="116"/>
      <c r="ED95" s="116"/>
      <c r="EE95" s="116"/>
      <c r="EF95" s="116"/>
      <c r="EG95" s="116"/>
      <c r="EH95" s="116"/>
      <c r="EI95" s="116"/>
      <c r="EJ95" s="116"/>
      <c r="EK95" s="116"/>
      <c r="EL95" s="116"/>
      <c r="EM95" s="116"/>
      <c r="EN95" s="116"/>
      <c r="EO95" s="116"/>
      <c r="EP95" s="116"/>
      <c r="EQ95" s="116"/>
      <c r="ER95" s="116"/>
      <c r="ES95" s="116"/>
      <c r="ET95" s="116"/>
      <c r="EU95" s="116"/>
      <c r="EV95" s="116"/>
      <c r="EW95" s="116"/>
      <c r="EX95" s="116"/>
      <c r="EY95" s="116"/>
      <c r="EZ95" s="116"/>
      <c r="FA95" s="116"/>
      <c r="FB95" s="116"/>
      <c r="FC95" s="116"/>
      <c r="FD95" s="116"/>
      <c r="FE95" s="116"/>
      <c r="FF95" s="116"/>
      <c r="FG95" s="116"/>
      <c r="FH95" s="116"/>
      <c r="FI95" s="116"/>
      <c r="FJ95" s="116"/>
      <c r="FK95" s="116"/>
      <c r="FL95" s="116"/>
      <c r="FM95" s="116"/>
      <c r="FN95" s="116"/>
      <c r="FO95" s="116"/>
      <c r="FP95" s="116"/>
      <c r="FQ95" s="116"/>
      <c r="FR95" s="116"/>
      <c r="FS95" s="116"/>
      <c r="FT95" s="116"/>
      <c r="FU95" s="116"/>
      <c r="FV95" s="116"/>
      <c r="FW95" s="116"/>
      <c r="FX95" s="116"/>
      <c r="FY95" s="116"/>
      <c r="FZ95" s="116"/>
      <c r="GA95" s="116"/>
      <c r="GB95" s="116"/>
      <c r="GC95" s="116"/>
      <c r="GD95" s="116"/>
      <c r="GE95" s="116"/>
      <c r="GF95" s="116"/>
      <c r="GG95" s="116"/>
      <c r="GH95" s="116"/>
      <c r="GI95" s="116"/>
      <c r="GJ95" s="116"/>
      <c r="GK95" s="116"/>
      <c r="GL95" s="116"/>
      <c r="GM95" s="116"/>
      <c r="GN95" s="116"/>
      <c r="GO95" s="116"/>
      <c r="GP95" s="116"/>
      <c r="GQ95" s="116"/>
      <c r="GR95" s="116"/>
      <c r="GS95" s="116"/>
      <c r="GT95" s="116"/>
      <c r="GU95" s="116"/>
      <c r="GV95" s="116"/>
      <c r="GW95" s="116"/>
      <c r="GX95" s="116"/>
      <c r="GY95" s="116"/>
      <c r="GZ95" s="116"/>
      <c r="HA95" s="116"/>
      <c r="HB95" s="116"/>
      <c r="HC95" s="116"/>
      <c r="HD95" s="116"/>
      <c r="HE95" s="116"/>
      <c r="HF95" s="116"/>
      <c r="HG95" s="116"/>
      <c r="HH95" s="116"/>
      <c r="HI95" s="567"/>
      <c r="HJ95" s="567"/>
      <c r="HK95" s="117"/>
      <c r="HL95" s="117"/>
      <c r="HM95" s="117"/>
      <c r="HN95" s="117"/>
    </row>
    <row r="96" spans="1:222" ht="15" customHeight="1" x14ac:dyDescent="0.25">
      <c r="A96" s="568" t="s">
        <v>375</v>
      </c>
      <c r="B96" s="537"/>
      <c r="C96" s="537"/>
      <c r="D96" s="396" t="s">
        <v>378</v>
      </c>
      <c r="E96" s="12"/>
      <c r="F96" s="111"/>
      <c r="G96" s="112"/>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c r="DE96" s="99"/>
      <c r="DF96" s="99"/>
      <c r="DG96" s="99"/>
      <c r="DH96" s="99"/>
      <c r="DI96" s="99"/>
      <c r="DJ96" s="99"/>
      <c r="DK96" s="99"/>
      <c r="DL96" s="99"/>
      <c r="DM96" s="99"/>
      <c r="DN96" s="99"/>
      <c r="DO96" s="99"/>
      <c r="DP96" s="598"/>
      <c r="DQ96" s="116"/>
      <c r="DR96" s="116"/>
      <c r="DS96" s="116"/>
      <c r="DT96" s="116"/>
      <c r="DU96" s="116"/>
      <c r="DV96" s="116"/>
      <c r="DW96" s="116"/>
      <c r="DX96" s="116"/>
      <c r="DY96" s="116"/>
      <c r="DZ96" s="116"/>
      <c r="EA96" s="116"/>
      <c r="EB96" s="116"/>
      <c r="EC96" s="116"/>
      <c r="ED96" s="116"/>
      <c r="EE96" s="116"/>
      <c r="EF96" s="116"/>
      <c r="EG96" s="116"/>
      <c r="EH96" s="116"/>
      <c r="EI96" s="116"/>
      <c r="EJ96" s="116"/>
      <c r="EK96" s="116"/>
      <c r="EL96" s="116"/>
      <c r="EM96" s="116"/>
      <c r="EN96" s="116"/>
      <c r="EO96" s="116"/>
      <c r="EP96" s="116"/>
      <c r="EQ96" s="116"/>
      <c r="ER96" s="116"/>
      <c r="ES96" s="116"/>
      <c r="ET96" s="116"/>
      <c r="EU96" s="116"/>
      <c r="EV96" s="116"/>
      <c r="EW96" s="116"/>
      <c r="EX96" s="116"/>
      <c r="EY96" s="116"/>
      <c r="EZ96" s="116"/>
      <c r="FA96" s="116"/>
      <c r="FB96" s="116"/>
      <c r="FC96" s="116"/>
      <c r="FD96" s="116"/>
      <c r="FE96" s="116"/>
      <c r="FF96" s="116"/>
      <c r="FG96" s="116"/>
      <c r="FH96" s="116"/>
      <c r="FI96" s="116"/>
      <c r="FJ96" s="116"/>
      <c r="FK96" s="116"/>
      <c r="FL96" s="116"/>
      <c r="FM96" s="116"/>
      <c r="FN96" s="116"/>
      <c r="FO96" s="116"/>
      <c r="FP96" s="116"/>
      <c r="FQ96" s="116"/>
      <c r="FR96" s="116"/>
      <c r="FS96" s="116"/>
      <c r="FT96" s="116"/>
      <c r="FU96" s="116"/>
      <c r="FV96" s="116"/>
      <c r="FW96" s="116"/>
      <c r="FX96" s="116"/>
      <c r="FY96" s="116"/>
      <c r="FZ96" s="116"/>
      <c r="GA96" s="116"/>
      <c r="GB96" s="116"/>
      <c r="GC96" s="116"/>
      <c r="GD96" s="116"/>
      <c r="GE96" s="116"/>
      <c r="GF96" s="116"/>
      <c r="GG96" s="116"/>
      <c r="GH96" s="116"/>
      <c r="GI96" s="116"/>
      <c r="GJ96" s="116"/>
      <c r="GK96" s="116"/>
      <c r="GL96" s="116"/>
      <c r="GM96" s="116"/>
      <c r="GN96" s="116"/>
      <c r="GO96" s="116"/>
      <c r="GP96" s="116"/>
      <c r="GQ96" s="116"/>
      <c r="GR96" s="116"/>
      <c r="GS96" s="116"/>
      <c r="GT96" s="116"/>
      <c r="GU96" s="116"/>
      <c r="GV96" s="116"/>
      <c r="GW96" s="116"/>
      <c r="GX96" s="116"/>
      <c r="GY96" s="116"/>
      <c r="GZ96" s="116"/>
      <c r="HA96" s="116"/>
      <c r="HB96" s="116"/>
      <c r="HC96" s="116"/>
      <c r="HD96" s="116"/>
      <c r="HE96" s="116"/>
      <c r="HF96" s="116"/>
      <c r="HG96" s="116"/>
      <c r="HH96" s="116"/>
      <c r="HI96" s="567"/>
      <c r="HJ96" s="567"/>
      <c r="HK96" s="117"/>
      <c r="HL96" s="117"/>
      <c r="HM96" s="117"/>
      <c r="HN96" s="117"/>
    </row>
    <row r="97" spans="1:222" ht="15.75" customHeight="1" thickBot="1" x14ac:dyDescent="0.3">
      <c r="A97" s="597" t="s">
        <v>375</v>
      </c>
      <c r="B97" s="544"/>
      <c r="C97" s="544"/>
      <c r="D97" s="145" t="s">
        <v>71</v>
      </c>
      <c r="E97" s="146"/>
      <c r="F97" s="111"/>
      <c r="G97" s="112"/>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c r="DE97" s="99"/>
      <c r="DF97" s="99"/>
      <c r="DG97" s="99"/>
      <c r="DH97" s="99"/>
      <c r="DI97" s="99"/>
      <c r="DJ97" s="99"/>
      <c r="DK97" s="99"/>
      <c r="DL97" s="99"/>
      <c r="DM97" s="99"/>
      <c r="DN97" s="99"/>
      <c r="DO97" s="99"/>
      <c r="DP97" s="599"/>
      <c r="DQ97" s="116"/>
      <c r="DR97" s="116"/>
      <c r="DS97" s="116"/>
      <c r="DT97" s="116"/>
      <c r="DU97" s="116"/>
      <c r="DV97" s="116"/>
      <c r="DW97" s="116"/>
      <c r="DX97" s="116"/>
      <c r="DY97" s="116"/>
      <c r="DZ97" s="116"/>
      <c r="EA97" s="116"/>
      <c r="EB97" s="116"/>
      <c r="EC97" s="116"/>
      <c r="ED97" s="116"/>
      <c r="EE97" s="116"/>
      <c r="EF97" s="116"/>
      <c r="EG97" s="116"/>
      <c r="EH97" s="116"/>
      <c r="EI97" s="116"/>
      <c r="EJ97" s="116"/>
      <c r="EK97" s="116"/>
      <c r="EL97" s="116"/>
      <c r="EM97" s="116"/>
      <c r="EN97" s="116"/>
      <c r="EO97" s="116"/>
      <c r="EP97" s="116"/>
      <c r="EQ97" s="116"/>
      <c r="ER97" s="116"/>
      <c r="ES97" s="116"/>
      <c r="ET97" s="116"/>
      <c r="EU97" s="116"/>
      <c r="EV97" s="116"/>
      <c r="EW97" s="116"/>
      <c r="EX97" s="116"/>
      <c r="EY97" s="116"/>
      <c r="EZ97" s="116"/>
      <c r="FA97" s="116"/>
      <c r="FB97" s="116"/>
      <c r="FC97" s="116"/>
      <c r="FD97" s="116"/>
      <c r="FE97" s="116"/>
      <c r="FF97" s="116"/>
      <c r="FG97" s="116"/>
      <c r="FH97" s="116"/>
      <c r="FI97" s="116"/>
      <c r="FJ97" s="116"/>
      <c r="FK97" s="116"/>
      <c r="FL97" s="116"/>
      <c r="FM97" s="116"/>
      <c r="FN97" s="116"/>
      <c r="FO97" s="116"/>
      <c r="FP97" s="116"/>
      <c r="FQ97" s="116"/>
      <c r="FR97" s="116"/>
      <c r="FS97" s="116"/>
      <c r="FT97" s="116"/>
      <c r="FU97" s="116"/>
      <c r="FV97" s="116"/>
      <c r="FW97" s="116"/>
      <c r="FX97" s="116"/>
      <c r="FY97" s="116"/>
      <c r="FZ97" s="116"/>
      <c r="GA97" s="116"/>
      <c r="GB97" s="116"/>
      <c r="GC97" s="116"/>
      <c r="GD97" s="116"/>
      <c r="GE97" s="116"/>
      <c r="GF97" s="116"/>
      <c r="GG97" s="116"/>
      <c r="GH97" s="116"/>
      <c r="GI97" s="116"/>
      <c r="GJ97" s="116"/>
      <c r="GK97" s="116"/>
      <c r="GL97" s="116"/>
      <c r="GM97" s="116"/>
      <c r="GN97" s="116"/>
      <c r="GO97" s="116"/>
      <c r="GP97" s="116"/>
      <c r="GQ97" s="116"/>
      <c r="GR97" s="116"/>
      <c r="GS97" s="116"/>
      <c r="GT97" s="116"/>
      <c r="GU97" s="116"/>
      <c r="GV97" s="116"/>
      <c r="GW97" s="116"/>
      <c r="GX97" s="116"/>
      <c r="GY97" s="116"/>
      <c r="GZ97" s="116"/>
      <c r="HA97" s="116"/>
      <c r="HB97" s="116"/>
      <c r="HC97" s="116"/>
      <c r="HD97" s="116"/>
      <c r="HE97" s="116"/>
      <c r="HF97" s="116"/>
      <c r="HG97" s="116"/>
      <c r="HH97" s="116"/>
      <c r="HI97" s="567"/>
      <c r="HJ97" s="567"/>
      <c r="HK97" s="117"/>
      <c r="HL97" s="117"/>
      <c r="HM97" s="117"/>
      <c r="HN97" s="117"/>
    </row>
    <row r="98" spans="1:222" ht="26.4" x14ac:dyDescent="0.25">
      <c r="A98" s="134" t="s">
        <v>372</v>
      </c>
      <c r="B98" s="391">
        <v>20</v>
      </c>
      <c r="C98" s="25" t="s">
        <v>373</v>
      </c>
      <c r="D98" s="113" t="s">
        <v>109</v>
      </c>
      <c r="E98" s="14"/>
      <c r="F98" s="114"/>
      <c r="G98" s="115"/>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c r="DE98" s="99"/>
      <c r="DF98" s="99"/>
      <c r="DG98" s="99"/>
      <c r="DH98" s="99"/>
      <c r="DI98" s="99"/>
      <c r="DJ98" s="99"/>
      <c r="DK98" s="99"/>
      <c r="DL98" s="99"/>
      <c r="DM98" s="99"/>
      <c r="DN98" s="99"/>
      <c r="DO98" s="99"/>
      <c r="DP98" s="600"/>
      <c r="DQ98" s="116"/>
      <c r="DR98" s="116"/>
      <c r="DS98" s="116"/>
      <c r="DT98" s="116"/>
      <c r="DU98" s="116"/>
      <c r="DV98" s="116"/>
      <c r="DW98" s="116"/>
      <c r="DX98" s="116"/>
      <c r="DY98" s="116"/>
      <c r="DZ98" s="116"/>
      <c r="EA98" s="116"/>
      <c r="EB98" s="116"/>
      <c r="EC98" s="116"/>
      <c r="ED98" s="116"/>
      <c r="EE98" s="116"/>
      <c r="EF98" s="116"/>
      <c r="EG98" s="116"/>
      <c r="EH98" s="116"/>
      <c r="EI98" s="116"/>
      <c r="EJ98" s="116"/>
      <c r="EK98" s="116"/>
      <c r="EL98" s="116"/>
      <c r="EM98" s="116"/>
      <c r="EN98" s="116"/>
      <c r="EO98" s="116"/>
      <c r="EP98" s="116"/>
      <c r="EQ98" s="116"/>
      <c r="ER98" s="116"/>
      <c r="ES98" s="116"/>
      <c r="ET98" s="116"/>
      <c r="EU98" s="116"/>
      <c r="EV98" s="116"/>
      <c r="EW98" s="116"/>
      <c r="EX98" s="116"/>
      <c r="EY98" s="116"/>
      <c r="EZ98" s="116"/>
      <c r="FA98" s="116"/>
      <c r="FB98" s="116"/>
      <c r="FC98" s="116"/>
      <c r="FD98" s="116"/>
      <c r="FE98" s="116"/>
      <c r="FF98" s="116"/>
      <c r="FG98" s="116"/>
      <c r="FH98" s="116"/>
      <c r="FI98" s="116"/>
      <c r="FJ98" s="116"/>
      <c r="FK98" s="116"/>
      <c r="FL98" s="116"/>
      <c r="FM98" s="116"/>
      <c r="FN98" s="116"/>
      <c r="FO98" s="116"/>
      <c r="FP98" s="116"/>
      <c r="FQ98" s="116"/>
      <c r="FR98" s="116"/>
      <c r="FS98" s="116"/>
      <c r="FT98" s="116"/>
      <c r="FU98" s="116"/>
      <c r="FV98" s="116"/>
      <c r="FW98" s="116"/>
      <c r="FX98" s="116"/>
      <c r="FY98" s="116"/>
      <c r="FZ98" s="116"/>
      <c r="GA98" s="116"/>
      <c r="GB98" s="116"/>
      <c r="GC98" s="116"/>
      <c r="GD98" s="116"/>
      <c r="GE98" s="116"/>
      <c r="GF98" s="116"/>
      <c r="GG98" s="116"/>
      <c r="GH98" s="116"/>
      <c r="GI98" s="116"/>
      <c r="GJ98" s="116"/>
      <c r="GK98" s="116"/>
      <c r="GL98" s="116"/>
      <c r="GM98" s="116"/>
      <c r="GN98" s="116"/>
      <c r="GO98" s="116"/>
      <c r="GP98" s="116"/>
      <c r="GQ98" s="116"/>
      <c r="GR98" s="116"/>
      <c r="GS98" s="116"/>
      <c r="GT98" s="116"/>
      <c r="GU98" s="116"/>
      <c r="GV98" s="116"/>
      <c r="GW98" s="116"/>
      <c r="GX98" s="116"/>
      <c r="GY98" s="116"/>
      <c r="GZ98" s="116"/>
      <c r="HA98" s="116"/>
      <c r="HB98" s="116"/>
      <c r="HC98" s="116"/>
      <c r="HD98" s="116"/>
      <c r="HE98" s="116"/>
      <c r="HF98" s="116"/>
      <c r="HG98" s="116"/>
      <c r="HH98" s="116"/>
      <c r="HI98" s="567"/>
      <c r="HJ98" s="567"/>
      <c r="HK98" s="117"/>
      <c r="HL98" s="117"/>
      <c r="HM98" s="117"/>
      <c r="HN98" s="117"/>
    </row>
    <row r="99" spans="1:222" ht="15" customHeight="1" x14ac:dyDescent="0.25">
      <c r="A99" s="568" t="s">
        <v>375</v>
      </c>
      <c r="B99" s="537"/>
      <c r="C99" s="537"/>
      <c r="D99" s="119" t="s">
        <v>405</v>
      </c>
      <c r="E99" s="11"/>
      <c r="F99" s="108"/>
      <c r="G99" s="109"/>
      <c r="H99" s="110"/>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c r="DE99" s="99"/>
      <c r="DF99" s="99"/>
      <c r="DG99" s="99"/>
      <c r="DH99" s="99"/>
      <c r="DI99" s="99"/>
      <c r="DJ99" s="99"/>
      <c r="DK99" s="99"/>
      <c r="DL99" s="99"/>
      <c r="DM99" s="99"/>
      <c r="DN99" s="99"/>
      <c r="DO99" s="99"/>
      <c r="DP99" s="598"/>
      <c r="DQ99" s="116"/>
      <c r="DR99" s="116"/>
      <c r="DS99" s="116"/>
      <c r="DT99" s="116"/>
      <c r="DU99" s="116"/>
      <c r="DV99" s="116"/>
      <c r="DW99" s="116"/>
      <c r="DX99" s="116"/>
      <c r="DY99" s="116"/>
      <c r="DZ99" s="116"/>
      <c r="EA99" s="116"/>
      <c r="EB99" s="116"/>
      <c r="EC99" s="116"/>
      <c r="ED99" s="116"/>
      <c r="EE99" s="116"/>
      <c r="EF99" s="116"/>
      <c r="EG99" s="116"/>
      <c r="EH99" s="116"/>
      <c r="EI99" s="116"/>
      <c r="EJ99" s="116"/>
      <c r="EK99" s="116"/>
      <c r="EL99" s="116"/>
      <c r="EM99" s="116"/>
      <c r="EN99" s="116"/>
      <c r="EO99" s="116"/>
      <c r="EP99" s="116"/>
      <c r="EQ99" s="116"/>
      <c r="ER99" s="116"/>
      <c r="ES99" s="116"/>
      <c r="ET99" s="116"/>
      <c r="EU99" s="116"/>
      <c r="EV99" s="116"/>
      <c r="EW99" s="116"/>
      <c r="EX99" s="116"/>
      <c r="EY99" s="116"/>
      <c r="EZ99" s="116"/>
      <c r="FA99" s="116"/>
      <c r="FB99" s="116"/>
      <c r="FC99" s="116"/>
      <c r="FD99" s="116"/>
      <c r="FE99" s="116"/>
      <c r="FF99" s="116"/>
      <c r="FG99" s="116"/>
      <c r="FH99" s="116"/>
      <c r="FI99" s="116"/>
      <c r="FJ99" s="116"/>
      <c r="FK99" s="116"/>
      <c r="FL99" s="116"/>
      <c r="FM99" s="116"/>
      <c r="FN99" s="116"/>
      <c r="FO99" s="116"/>
      <c r="FP99" s="116"/>
      <c r="FQ99" s="116"/>
      <c r="FR99" s="116"/>
      <c r="FS99" s="116"/>
      <c r="FT99" s="116"/>
      <c r="FU99" s="116"/>
      <c r="FV99" s="116"/>
      <c r="FW99" s="116"/>
      <c r="FX99" s="116"/>
      <c r="FY99" s="116"/>
      <c r="FZ99" s="116"/>
      <c r="GA99" s="116"/>
      <c r="GB99" s="116"/>
      <c r="GC99" s="116"/>
      <c r="GD99" s="116"/>
      <c r="GE99" s="116"/>
      <c r="GF99" s="116"/>
      <c r="GG99" s="116"/>
      <c r="GH99" s="116"/>
      <c r="GI99" s="116"/>
      <c r="GJ99" s="116"/>
      <c r="GK99" s="116"/>
      <c r="GL99" s="116"/>
      <c r="GM99" s="116"/>
      <c r="GN99" s="116"/>
      <c r="GO99" s="116"/>
      <c r="GP99" s="116"/>
      <c r="GQ99" s="116"/>
      <c r="GR99" s="116"/>
      <c r="GS99" s="116"/>
      <c r="GT99" s="116"/>
      <c r="GU99" s="116"/>
      <c r="GV99" s="116"/>
      <c r="GW99" s="116"/>
      <c r="GX99" s="116"/>
      <c r="GY99" s="116"/>
      <c r="GZ99" s="116"/>
      <c r="HA99" s="116"/>
      <c r="HB99" s="116"/>
      <c r="HC99" s="116"/>
      <c r="HD99" s="116"/>
      <c r="HE99" s="116"/>
      <c r="HF99" s="116"/>
      <c r="HG99" s="116"/>
      <c r="HH99" s="116"/>
      <c r="HI99" s="567"/>
      <c r="HJ99" s="567"/>
      <c r="HK99" s="117"/>
      <c r="HL99" s="117"/>
      <c r="HM99" s="117"/>
      <c r="HN99" s="117"/>
    </row>
    <row r="100" spans="1:222" ht="15" customHeight="1" x14ac:dyDescent="0.25">
      <c r="A100" s="568" t="s">
        <v>375</v>
      </c>
      <c r="B100" s="537"/>
      <c r="C100" s="537"/>
      <c r="D100" s="396" t="s">
        <v>396</v>
      </c>
      <c r="E100" s="12"/>
      <c r="F100" s="111"/>
      <c r="G100" s="112"/>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c r="DE100" s="99"/>
      <c r="DF100" s="99"/>
      <c r="DG100" s="99"/>
      <c r="DH100" s="99"/>
      <c r="DI100" s="99"/>
      <c r="DJ100" s="99"/>
      <c r="DK100" s="99"/>
      <c r="DL100" s="99"/>
      <c r="DM100" s="99"/>
      <c r="DN100" s="99"/>
      <c r="DO100" s="99"/>
      <c r="DP100" s="598"/>
      <c r="DQ100" s="116"/>
      <c r="DR100" s="116"/>
      <c r="DS100" s="116"/>
      <c r="DT100" s="116"/>
      <c r="DU100" s="116"/>
      <c r="DV100" s="116"/>
      <c r="DW100" s="116"/>
      <c r="DX100" s="116"/>
      <c r="DY100" s="116"/>
      <c r="DZ100" s="116"/>
      <c r="EA100" s="116"/>
      <c r="EB100" s="116"/>
      <c r="EC100" s="116"/>
      <c r="ED100" s="116"/>
      <c r="EE100" s="116"/>
      <c r="EF100" s="116"/>
      <c r="EG100" s="116"/>
      <c r="EH100" s="116"/>
      <c r="EI100" s="116"/>
      <c r="EJ100" s="116"/>
      <c r="EK100" s="116"/>
      <c r="EL100" s="116"/>
      <c r="EM100" s="116"/>
      <c r="EN100" s="116"/>
      <c r="EO100" s="116"/>
      <c r="EP100" s="116"/>
      <c r="EQ100" s="116"/>
      <c r="ER100" s="116"/>
      <c r="ES100" s="116"/>
      <c r="ET100" s="116"/>
      <c r="EU100" s="116"/>
      <c r="EV100" s="116"/>
      <c r="EW100" s="116"/>
      <c r="EX100" s="116"/>
      <c r="EY100" s="116"/>
      <c r="EZ100" s="116"/>
      <c r="FA100" s="116"/>
      <c r="FB100" s="116"/>
      <c r="FC100" s="116"/>
      <c r="FD100" s="116"/>
      <c r="FE100" s="116"/>
      <c r="FF100" s="116"/>
      <c r="FG100" s="116"/>
      <c r="FH100" s="116"/>
      <c r="FI100" s="116"/>
      <c r="FJ100" s="116"/>
      <c r="FK100" s="116"/>
      <c r="FL100" s="116"/>
      <c r="FM100" s="116"/>
      <c r="FN100" s="116"/>
      <c r="FO100" s="116"/>
      <c r="FP100" s="116"/>
      <c r="FQ100" s="116"/>
      <c r="FR100" s="116"/>
      <c r="FS100" s="116"/>
      <c r="FT100" s="116"/>
      <c r="FU100" s="116"/>
      <c r="FV100" s="116"/>
      <c r="FW100" s="116"/>
      <c r="FX100" s="116"/>
      <c r="FY100" s="116"/>
      <c r="FZ100" s="116"/>
      <c r="GA100" s="116"/>
      <c r="GB100" s="116"/>
      <c r="GC100" s="116"/>
      <c r="GD100" s="116"/>
      <c r="GE100" s="116"/>
      <c r="GF100" s="116"/>
      <c r="GG100" s="116"/>
      <c r="GH100" s="116"/>
      <c r="GI100" s="116"/>
      <c r="GJ100" s="116"/>
      <c r="GK100" s="116"/>
      <c r="GL100" s="116"/>
      <c r="GM100" s="116"/>
      <c r="GN100" s="116"/>
      <c r="GO100" s="116"/>
      <c r="GP100" s="116"/>
      <c r="GQ100" s="116"/>
      <c r="GR100" s="116"/>
      <c r="GS100" s="116"/>
      <c r="GT100" s="116"/>
      <c r="GU100" s="116"/>
      <c r="GV100" s="116"/>
      <c r="GW100" s="116"/>
      <c r="GX100" s="116"/>
      <c r="GY100" s="116"/>
      <c r="GZ100" s="116"/>
      <c r="HA100" s="116"/>
      <c r="HB100" s="116"/>
      <c r="HC100" s="116"/>
      <c r="HD100" s="116"/>
      <c r="HE100" s="116"/>
      <c r="HF100" s="116"/>
      <c r="HG100" s="116"/>
      <c r="HH100" s="116"/>
      <c r="HI100" s="567"/>
      <c r="HJ100" s="567"/>
      <c r="HK100" s="117"/>
      <c r="HL100" s="117"/>
      <c r="HM100" s="117"/>
      <c r="HN100" s="117"/>
    </row>
    <row r="101" spans="1:222" ht="15.75" customHeight="1" thickBot="1" x14ac:dyDescent="0.3">
      <c r="A101" s="597" t="s">
        <v>375</v>
      </c>
      <c r="B101" s="544"/>
      <c r="C101" s="544"/>
      <c r="D101" s="145" t="s">
        <v>71</v>
      </c>
      <c r="E101" s="146"/>
      <c r="F101" s="111"/>
      <c r="G101" s="112"/>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c r="DE101" s="99"/>
      <c r="DF101" s="99"/>
      <c r="DG101" s="99"/>
      <c r="DH101" s="99"/>
      <c r="DI101" s="99"/>
      <c r="DJ101" s="99"/>
      <c r="DK101" s="99"/>
      <c r="DL101" s="99"/>
      <c r="DM101" s="99"/>
      <c r="DN101" s="99"/>
      <c r="DO101" s="99"/>
      <c r="DP101" s="599"/>
      <c r="DQ101" s="116"/>
      <c r="DR101" s="116"/>
      <c r="DS101" s="116"/>
      <c r="DT101" s="116"/>
      <c r="DU101" s="116"/>
      <c r="DV101" s="116"/>
      <c r="DW101" s="116"/>
      <c r="DX101" s="116"/>
      <c r="DY101" s="116"/>
      <c r="DZ101" s="116"/>
      <c r="EA101" s="116"/>
      <c r="EB101" s="116"/>
      <c r="EC101" s="116"/>
      <c r="ED101" s="116"/>
      <c r="EE101" s="116"/>
      <c r="EF101" s="116"/>
      <c r="EG101" s="116"/>
      <c r="EH101" s="116"/>
      <c r="EI101" s="116"/>
      <c r="EJ101" s="116"/>
      <c r="EK101" s="116"/>
      <c r="EL101" s="116"/>
      <c r="EM101" s="116"/>
      <c r="EN101" s="116"/>
      <c r="EO101" s="116"/>
      <c r="EP101" s="116"/>
      <c r="EQ101" s="116"/>
      <c r="ER101" s="116"/>
      <c r="ES101" s="116"/>
      <c r="ET101" s="116"/>
      <c r="EU101" s="116"/>
      <c r="EV101" s="116"/>
      <c r="EW101" s="116"/>
      <c r="EX101" s="116"/>
      <c r="EY101" s="116"/>
      <c r="EZ101" s="116"/>
      <c r="FA101" s="116"/>
      <c r="FB101" s="116"/>
      <c r="FC101" s="116"/>
      <c r="FD101" s="116"/>
      <c r="FE101" s="116"/>
      <c r="FF101" s="116"/>
      <c r="FG101" s="116"/>
      <c r="FH101" s="116"/>
      <c r="FI101" s="116"/>
      <c r="FJ101" s="116"/>
      <c r="FK101" s="116"/>
      <c r="FL101" s="116"/>
      <c r="FM101" s="116"/>
      <c r="FN101" s="116"/>
      <c r="FO101" s="116"/>
      <c r="FP101" s="116"/>
      <c r="FQ101" s="116"/>
      <c r="FR101" s="116"/>
      <c r="FS101" s="116"/>
      <c r="FT101" s="116"/>
      <c r="FU101" s="116"/>
      <c r="FV101" s="116"/>
      <c r="FW101" s="116"/>
      <c r="FX101" s="116"/>
      <c r="FY101" s="116"/>
      <c r="FZ101" s="116"/>
      <c r="GA101" s="116"/>
      <c r="GB101" s="116"/>
      <c r="GC101" s="116"/>
      <c r="GD101" s="116"/>
      <c r="GE101" s="116"/>
      <c r="GF101" s="116"/>
      <c r="GG101" s="116"/>
      <c r="GH101" s="116"/>
      <c r="GI101" s="116"/>
      <c r="GJ101" s="116"/>
      <c r="GK101" s="116"/>
      <c r="GL101" s="116"/>
      <c r="GM101" s="116"/>
      <c r="GN101" s="116"/>
      <c r="GO101" s="116"/>
      <c r="GP101" s="116"/>
      <c r="GQ101" s="116"/>
      <c r="GR101" s="116"/>
      <c r="GS101" s="116"/>
      <c r="GT101" s="116"/>
      <c r="GU101" s="116"/>
      <c r="GV101" s="116"/>
      <c r="GW101" s="116"/>
      <c r="GX101" s="116"/>
      <c r="GY101" s="116"/>
      <c r="GZ101" s="116"/>
      <c r="HA101" s="116"/>
      <c r="HB101" s="116"/>
      <c r="HC101" s="116"/>
      <c r="HD101" s="116"/>
      <c r="HE101" s="116"/>
      <c r="HF101" s="116"/>
      <c r="HG101" s="116"/>
      <c r="HH101" s="116"/>
      <c r="HI101" s="567"/>
      <c r="HJ101" s="567"/>
      <c r="HK101" s="117"/>
      <c r="HL101" s="117"/>
      <c r="HM101" s="117"/>
      <c r="HN101" s="117"/>
    </row>
    <row r="102" spans="1:222" ht="26.25" customHeight="1" thickBot="1" x14ac:dyDescent="0.3">
      <c r="A102" s="189" t="s">
        <v>372</v>
      </c>
      <c r="B102" s="190">
        <v>21</v>
      </c>
      <c r="C102" s="189" t="s">
        <v>373</v>
      </c>
      <c r="D102" s="49" t="s">
        <v>110</v>
      </c>
      <c r="E102" s="191"/>
      <c r="F102" s="114"/>
      <c r="G102" s="115"/>
      <c r="H102" s="110"/>
      <c r="I102" s="641" t="s">
        <v>61</v>
      </c>
      <c r="J102" s="641"/>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7"/>
      <c r="AK102" s="217"/>
      <c r="AL102" s="217"/>
      <c r="AM102" s="217"/>
      <c r="AN102" s="217"/>
      <c r="AO102" s="217"/>
      <c r="AP102" s="217"/>
      <c r="AQ102" s="217"/>
      <c r="AR102" s="217"/>
      <c r="AS102" s="217"/>
      <c r="AT102" s="217"/>
      <c r="AU102" s="217"/>
      <c r="AV102" s="217"/>
      <c r="AW102" s="217"/>
      <c r="AX102" s="217"/>
      <c r="AY102" s="217"/>
      <c r="AZ102" s="217"/>
      <c r="BA102" s="217"/>
      <c r="BB102" s="217"/>
      <c r="BC102" s="217"/>
      <c r="BD102" s="217"/>
      <c r="BE102" s="217"/>
      <c r="BF102" s="217"/>
      <c r="BG102" s="217"/>
      <c r="BH102" s="217"/>
      <c r="BI102" s="217"/>
      <c r="BJ102" s="217"/>
      <c r="BK102" s="217"/>
      <c r="BL102" s="217"/>
      <c r="BM102" s="217"/>
      <c r="BN102" s="217"/>
      <c r="BO102" s="217"/>
      <c r="BP102" s="217"/>
      <c r="BQ102" s="217"/>
      <c r="BR102" s="217"/>
      <c r="BS102" s="217"/>
      <c r="BT102" s="217"/>
      <c r="BU102" s="217"/>
      <c r="BV102" s="217"/>
      <c r="BW102" s="217"/>
      <c r="BX102" s="217"/>
      <c r="BY102" s="217"/>
      <c r="BZ102" s="217"/>
      <c r="CA102" s="217"/>
      <c r="CB102" s="217"/>
      <c r="CC102" s="217"/>
      <c r="CD102" s="217"/>
      <c r="CE102" s="217"/>
      <c r="CF102" s="217"/>
      <c r="CG102" s="217"/>
      <c r="CH102" s="217"/>
      <c r="CI102" s="217"/>
      <c r="CJ102" s="217"/>
      <c r="CK102" s="217"/>
      <c r="CL102" s="217"/>
      <c r="CM102" s="217"/>
      <c r="CN102" s="217"/>
      <c r="CO102" s="217"/>
      <c r="CP102" s="217"/>
      <c r="CQ102" s="217"/>
      <c r="CR102" s="217"/>
      <c r="CS102" s="217"/>
      <c r="CT102" s="217"/>
      <c r="CU102" s="217"/>
      <c r="CV102" s="217"/>
      <c r="CW102" s="217"/>
      <c r="CX102" s="217"/>
      <c r="CY102" s="217"/>
      <c r="CZ102" s="217"/>
      <c r="DA102" s="217"/>
      <c r="DB102" s="217"/>
      <c r="DC102" s="217"/>
      <c r="DD102" s="217"/>
      <c r="DE102" s="217"/>
      <c r="DF102" s="217"/>
      <c r="DG102" s="217"/>
      <c r="DH102" s="217"/>
      <c r="DI102" s="217"/>
      <c r="DJ102" s="217"/>
      <c r="DK102" s="217"/>
      <c r="DL102" s="217"/>
      <c r="DM102" s="217"/>
      <c r="DN102" s="217"/>
      <c r="DO102" s="217"/>
      <c r="DP102" s="503"/>
      <c r="DQ102" s="117"/>
      <c r="DR102" s="117"/>
      <c r="DS102" s="117"/>
    </row>
    <row r="103" spans="1:222" ht="40.200000000000003" thickBot="1" x14ac:dyDescent="0.3">
      <c r="A103" s="127" t="s">
        <v>372</v>
      </c>
      <c r="B103" s="41">
        <v>22</v>
      </c>
      <c r="C103" s="40" t="s">
        <v>373</v>
      </c>
      <c r="D103" s="42" t="s">
        <v>111</v>
      </c>
      <c r="E103" s="20"/>
      <c r="F103" s="114"/>
      <c r="G103" s="115"/>
      <c r="I103" s="126"/>
      <c r="J103" s="107">
        <f>+COUNTIF(L103:DO103, "Y")</f>
        <v>0</v>
      </c>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07"/>
      <c r="CK103" s="107"/>
      <c r="CL103" s="107"/>
      <c r="CM103" s="107"/>
      <c r="CN103" s="107"/>
      <c r="CO103" s="107"/>
      <c r="CP103" s="107"/>
      <c r="CQ103" s="107"/>
      <c r="CR103" s="107"/>
      <c r="CS103" s="107"/>
      <c r="CT103" s="107"/>
      <c r="CU103" s="107"/>
      <c r="CV103" s="107"/>
      <c r="CW103" s="107"/>
      <c r="CX103" s="107"/>
      <c r="CY103" s="107"/>
      <c r="CZ103" s="107"/>
      <c r="DA103" s="107"/>
      <c r="DB103" s="107"/>
      <c r="DC103" s="107"/>
      <c r="DD103" s="107"/>
      <c r="DE103" s="107"/>
      <c r="DF103" s="107"/>
      <c r="DG103" s="107"/>
      <c r="DH103" s="107"/>
      <c r="DI103" s="107"/>
      <c r="DJ103" s="107"/>
      <c r="DK103" s="107"/>
      <c r="DL103" s="107"/>
      <c r="DM103" s="107"/>
      <c r="DN103" s="107"/>
      <c r="DO103" s="107"/>
      <c r="DP103" s="555"/>
      <c r="DQ103" s="117"/>
      <c r="DR103" s="117"/>
      <c r="DS103" s="117"/>
    </row>
    <row r="104" spans="1:222" ht="14.4" thickBot="1" x14ac:dyDescent="0.3">
      <c r="A104" s="536" t="s">
        <v>375</v>
      </c>
      <c r="B104" s="537"/>
      <c r="C104" s="537"/>
      <c r="D104" s="396" t="s">
        <v>402</v>
      </c>
      <c r="E104" s="11"/>
      <c r="F104" s="114"/>
      <c r="G104" s="115"/>
      <c r="I104" s="126"/>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107"/>
      <c r="BW104" s="107"/>
      <c r="BX104" s="107"/>
      <c r="BY104" s="107"/>
      <c r="BZ104" s="107"/>
      <c r="CA104" s="107"/>
      <c r="CB104" s="107"/>
      <c r="CC104" s="107"/>
      <c r="CD104" s="107"/>
      <c r="CE104" s="107"/>
      <c r="CF104" s="107"/>
      <c r="CG104" s="107"/>
      <c r="CH104" s="107"/>
      <c r="CI104" s="107"/>
      <c r="CJ104" s="107"/>
      <c r="CK104" s="107"/>
      <c r="CL104" s="107"/>
      <c r="CM104" s="107"/>
      <c r="CN104" s="107"/>
      <c r="CO104" s="107"/>
      <c r="CP104" s="107"/>
      <c r="CQ104" s="107"/>
      <c r="CR104" s="107"/>
      <c r="CS104" s="107"/>
      <c r="CT104" s="107"/>
      <c r="CU104" s="107"/>
      <c r="CV104" s="107"/>
      <c r="CW104" s="107"/>
      <c r="CX104" s="107"/>
      <c r="CY104" s="107"/>
      <c r="CZ104" s="107"/>
      <c r="DA104" s="107"/>
      <c r="DB104" s="107"/>
      <c r="DC104" s="107"/>
      <c r="DD104" s="107"/>
      <c r="DE104" s="107"/>
      <c r="DF104" s="107"/>
      <c r="DG104" s="107"/>
      <c r="DH104" s="107"/>
      <c r="DI104" s="107"/>
      <c r="DJ104" s="107"/>
      <c r="DK104" s="107"/>
      <c r="DL104" s="107"/>
      <c r="DM104" s="107"/>
      <c r="DN104" s="107"/>
      <c r="DO104" s="107"/>
      <c r="DP104" s="556"/>
      <c r="DQ104" s="117"/>
      <c r="DR104" s="117"/>
      <c r="DS104" s="117"/>
    </row>
    <row r="105" spans="1:222" ht="14.4" thickBot="1" x14ac:dyDescent="0.3">
      <c r="A105" s="536" t="s">
        <v>375</v>
      </c>
      <c r="B105" s="537"/>
      <c r="C105" s="537"/>
      <c r="D105" s="396" t="s">
        <v>406</v>
      </c>
      <c r="E105" s="12"/>
      <c r="F105" s="114"/>
      <c r="G105" s="115"/>
      <c r="I105" s="126"/>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07"/>
      <c r="CD105" s="107"/>
      <c r="CE105" s="107"/>
      <c r="CF105" s="107"/>
      <c r="CG105" s="107"/>
      <c r="CH105" s="107"/>
      <c r="CI105" s="107"/>
      <c r="CJ105" s="107"/>
      <c r="CK105" s="107"/>
      <c r="CL105" s="107"/>
      <c r="CM105" s="107"/>
      <c r="CN105" s="107"/>
      <c r="CO105" s="107"/>
      <c r="CP105" s="107"/>
      <c r="CQ105" s="107"/>
      <c r="CR105" s="107"/>
      <c r="CS105" s="107"/>
      <c r="CT105" s="107"/>
      <c r="CU105" s="107"/>
      <c r="CV105" s="107"/>
      <c r="CW105" s="107"/>
      <c r="CX105" s="107"/>
      <c r="CY105" s="107"/>
      <c r="CZ105" s="107"/>
      <c r="DA105" s="107"/>
      <c r="DB105" s="107"/>
      <c r="DC105" s="107"/>
      <c r="DD105" s="107"/>
      <c r="DE105" s="107"/>
      <c r="DF105" s="107"/>
      <c r="DG105" s="107"/>
      <c r="DH105" s="107"/>
      <c r="DI105" s="107"/>
      <c r="DJ105" s="107"/>
      <c r="DK105" s="107"/>
      <c r="DL105" s="107"/>
      <c r="DM105" s="107"/>
      <c r="DN105" s="107"/>
      <c r="DO105" s="107"/>
      <c r="DP105" s="556"/>
      <c r="DQ105" s="117"/>
      <c r="DR105" s="117"/>
      <c r="DS105" s="117"/>
    </row>
    <row r="106" spans="1:222" ht="14.4" thickBot="1" x14ac:dyDescent="0.3">
      <c r="A106" s="536" t="s">
        <v>375</v>
      </c>
      <c r="B106" s="537"/>
      <c r="C106" s="537"/>
      <c r="D106" s="396" t="s">
        <v>378</v>
      </c>
      <c r="E106" s="12"/>
      <c r="F106" s="114"/>
      <c r="G106" s="115"/>
      <c r="I106" s="126"/>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7"/>
      <c r="CH106" s="107"/>
      <c r="CI106" s="107"/>
      <c r="CJ106" s="107"/>
      <c r="CK106" s="107"/>
      <c r="CL106" s="107"/>
      <c r="CM106" s="107"/>
      <c r="CN106" s="107"/>
      <c r="CO106" s="107"/>
      <c r="CP106" s="107"/>
      <c r="CQ106" s="107"/>
      <c r="CR106" s="107"/>
      <c r="CS106" s="107"/>
      <c r="CT106" s="107"/>
      <c r="CU106" s="107"/>
      <c r="CV106" s="107"/>
      <c r="CW106" s="107"/>
      <c r="CX106" s="107"/>
      <c r="CY106" s="107"/>
      <c r="CZ106" s="107"/>
      <c r="DA106" s="107"/>
      <c r="DB106" s="107"/>
      <c r="DC106" s="107"/>
      <c r="DD106" s="107"/>
      <c r="DE106" s="107"/>
      <c r="DF106" s="107"/>
      <c r="DG106" s="107"/>
      <c r="DH106" s="107"/>
      <c r="DI106" s="107"/>
      <c r="DJ106" s="107"/>
      <c r="DK106" s="107"/>
      <c r="DL106" s="107"/>
      <c r="DM106" s="107"/>
      <c r="DN106" s="107"/>
      <c r="DO106" s="107"/>
      <c r="DP106" s="556"/>
      <c r="DQ106" s="117"/>
      <c r="DR106" s="117"/>
      <c r="DS106" s="117"/>
    </row>
    <row r="107" spans="1:222" ht="14.4" thickBot="1" x14ac:dyDescent="0.3">
      <c r="A107" s="536" t="s">
        <v>375</v>
      </c>
      <c r="B107" s="537"/>
      <c r="C107" s="537"/>
      <c r="D107" s="388" t="s">
        <v>71</v>
      </c>
      <c r="E107" s="12"/>
      <c r="F107" s="114"/>
      <c r="G107" s="115"/>
      <c r="I107" s="126"/>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107"/>
      <c r="BG107" s="107"/>
      <c r="BH107" s="107"/>
      <c r="BI107" s="107"/>
      <c r="BJ107" s="107"/>
      <c r="BK107" s="107"/>
      <c r="BL107" s="107"/>
      <c r="BM107" s="107"/>
      <c r="BN107" s="107"/>
      <c r="BO107" s="107"/>
      <c r="BP107" s="107"/>
      <c r="BQ107" s="107"/>
      <c r="BR107" s="107"/>
      <c r="BS107" s="107"/>
      <c r="BT107" s="107"/>
      <c r="BU107" s="107"/>
      <c r="BV107" s="107"/>
      <c r="BW107" s="107"/>
      <c r="BX107" s="107"/>
      <c r="BY107" s="107"/>
      <c r="BZ107" s="107"/>
      <c r="CA107" s="107"/>
      <c r="CB107" s="107"/>
      <c r="CC107" s="107"/>
      <c r="CD107" s="107"/>
      <c r="CE107" s="107"/>
      <c r="CF107" s="107"/>
      <c r="CG107" s="107"/>
      <c r="CH107" s="107"/>
      <c r="CI107" s="107"/>
      <c r="CJ107" s="107"/>
      <c r="CK107" s="107"/>
      <c r="CL107" s="107"/>
      <c r="CM107" s="107"/>
      <c r="CN107" s="107"/>
      <c r="CO107" s="107"/>
      <c r="CP107" s="107"/>
      <c r="CQ107" s="107"/>
      <c r="CR107" s="107"/>
      <c r="CS107" s="107"/>
      <c r="CT107" s="107"/>
      <c r="CU107" s="107"/>
      <c r="CV107" s="107"/>
      <c r="CW107" s="107"/>
      <c r="CX107" s="107"/>
      <c r="CY107" s="107"/>
      <c r="CZ107" s="107"/>
      <c r="DA107" s="107"/>
      <c r="DB107" s="107"/>
      <c r="DC107" s="107"/>
      <c r="DD107" s="107"/>
      <c r="DE107" s="107"/>
      <c r="DF107" s="107"/>
      <c r="DG107" s="107"/>
      <c r="DH107" s="107"/>
      <c r="DI107" s="107"/>
      <c r="DJ107" s="107"/>
      <c r="DK107" s="107"/>
      <c r="DL107" s="107"/>
      <c r="DM107" s="107"/>
      <c r="DN107" s="107"/>
      <c r="DO107" s="107"/>
      <c r="DP107" s="556"/>
      <c r="DQ107" s="117"/>
      <c r="DR107" s="117"/>
      <c r="DS107" s="117"/>
    </row>
    <row r="108" spans="1:222" ht="26.7" customHeight="1" x14ac:dyDescent="0.25">
      <c r="A108" s="127" t="s">
        <v>372</v>
      </c>
      <c r="B108" s="40">
        <v>23</v>
      </c>
      <c r="C108" s="128" t="s">
        <v>373</v>
      </c>
      <c r="D108" s="120" t="s">
        <v>115</v>
      </c>
      <c r="E108" s="20"/>
      <c r="F108" s="114"/>
      <c r="G108" s="115"/>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c r="CN108" s="99"/>
      <c r="CO108" s="99"/>
      <c r="CP108" s="99"/>
      <c r="CQ108" s="99"/>
      <c r="CR108" s="99"/>
      <c r="CS108" s="99"/>
      <c r="CT108" s="99"/>
      <c r="CU108" s="99"/>
      <c r="CV108" s="99"/>
      <c r="CW108" s="99"/>
      <c r="CX108" s="99"/>
      <c r="CY108" s="99"/>
      <c r="CZ108" s="99"/>
      <c r="DA108" s="99"/>
      <c r="DB108" s="99"/>
      <c r="DC108" s="99"/>
      <c r="DD108" s="99"/>
      <c r="DE108" s="99"/>
      <c r="DF108" s="99"/>
      <c r="DG108" s="99"/>
      <c r="DH108" s="99"/>
      <c r="DI108" s="99"/>
      <c r="DJ108" s="99"/>
      <c r="DK108" s="99"/>
      <c r="DL108" s="99"/>
      <c r="DM108" s="99"/>
      <c r="DN108" s="99"/>
      <c r="DO108" s="99"/>
      <c r="DP108" s="531" t="s">
        <v>407</v>
      </c>
      <c r="DQ108" s="116"/>
      <c r="DR108" s="116"/>
      <c r="DS108" s="116"/>
      <c r="DT108" s="116"/>
      <c r="DU108" s="116"/>
      <c r="DV108" s="116"/>
      <c r="DW108" s="116"/>
      <c r="DX108" s="116"/>
      <c r="DY108" s="116"/>
      <c r="DZ108" s="116"/>
      <c r="EA108" s="116"/>
      <c r="EB108" s="116"/>
      <c r="EC108" s="116"/>
      <c r="ED108" s="116"/>
      <c r="EE108" s="116"/>
      <c r="EF108" s="116"/>
      <c r="EG108" s="116"/>
      <c r="EH108" s="116"/>
      <c r="EI108" s="116"/>
      <c r="EJ108" s="116"/>
      <c r="EK108" s="116"/>
      <c r="EL108" s="116"/>
      <c r="EM108" s="116"/>
      <c r="EN108" s="116"/>
      <c r="EO108" s="116"/>
      <c r="EP108" s="116"/>
      <c r="EQ108" s="116"/>
      <c r="ER108" s="116"/>
      <c r="ES108" s="116"/>
      <c r="ET108" s="116"/>
      <c r="EU108" s="116"/>
      <c r="EV108" s="116"/>
      <c r="EW108" s="116"/>
      <c r="EX108" s="116"/>
      <c r="EY108" s="116"/>
      <c r="EZ108" s="116"/>
      <c r="FA108" s="116"/>
      <c r="FB108" s="116"/>
      <c r="FC108" s="116"/>
      <c r="FD108" s="116"/>
      <c r="FE108" s="116"/>
      <c r="FF108" s="116"/>
      <c r="FG108" s="116"/>
      <c r="FH108" s="116"/>
      <c r="FI108" s="116"/>
      <c r="FJ108" s="116"/>
      <c r="FK108" s="116"/>
      <c r="FL108" s="116"/>
      <c r="FM108" s="116"/>
      <c r="FN108" s="116"/>
      <c r="FO108" s="116"/>
      <c r="FP108" s="116"/>
      <c r="FQ108" s="116"/>
      <c r="FR108" s="116"/>
      <c r="FS108" s="116"/>
      <c r="FT108" s="116"/>
      <c r="FU108" s="116"/>
      <c r="FV108" s="116"/>
      <c r="FW108" s="116"/>
      <c r="FX108" s="116"/>
      <c r="FY108" s="116"/>
      <c r="FZ108" s="116"/>
      <c r="GA108" s="116"/>
      <c r="GB108" s="116"/>
      <c r="GC108" s="116"/>
      <c r="GD108" s="116"/>
      <c r="GE108" s="116"/>
      <c r="GF108" s="116"/>
      <c r="GG108" s="116"/>
      <c r="GH108" s="116"/>
      <c r="GI108" s="116"/>
      <c r="GJ108" s="116"/>
      <c r="GK108" s="116"/>
      <c r="GL108" s="116"/>
      <c r="GM108" s="116"/>
      <c r="GN108" s="116"/>
      <c r="GO108" s="116"/>
      <c r="GP108" s="116"/>
      <c r="GQ108" s="116"/>
      <c r="GR108" s="116"/>
      <c r="GS108" s="116"/>
      <c r="GT108" s="116"/>
      <c r="GU108" s="116"/>
      <c r="GV108" s="116"/>
      <c r="GW108" s="116"/>
      <c r="GX108" s="116"/>
      <c r="GY108" s="116"/>
      <c r="GZ108" s="116"/>
      <c r="HA108" s="116"/>
      <c r="HB108" s="116"/>
      <c r="HC108" s="116"/>
      <c r="HD108" s="116"/>
      <c r="HE108" s="116"/>
      <c r="HF108" s="116"/>
      <c r="HG108" s="116"/>
      <c r="HH108" s="116"/>
      <c r="HI108" s="567"/>
      <c r="HJ108" s="567"/>
      <c r="HK108" s="117"/>
      <c r="HL108" s="117"/>
      <c r="HM108" s="117"/>
      <c r="HN108" s="117"/>
    </row>
    <row r="109" spans="1:222" ht="26.4" x14ac:dyDescent="0.25">
      <c r="A109" s="536" t="s">
        <v>375</v>
      </c>
      <c r="B109" s="537"/>
      <c r="C109" s="537"/>
      <c r="D109" s="119" t="s">
        <v>408</v>
      </c>
      <c r="E109" s="11"/>
      <c r="F109" s="108"/>
      <c r="G109" s="109"/>
      <c r="H109" s="110"/>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c r="CN109" s="99"/>
      <c r="CO109" s="99"/>
      <c r="CP109" s="99"/>
      <c r="CQ109" s="99"/>
      <c r="CR109" s="99"/>
      <c r="CS109" s="99"/>
      <c r="CT109" s="99"/>
      <c r="CU109" s="99"/>
      <c r="CV109" s="99"/>
      <c r="CW109" s="99"/>
      <c r="CX109" s="99"/>
      <c r="CY109" s="99"/>
      <c r="CZ109" s="99"/>
      <c r="DA109" s="99"/>
      <c r="DB109" s="99"/>
      <c r="DC109" s="99"/>
      <c r="DD109" s="99"/>
      <c r="DE109" s="99"/>
      <c r="DF109" s="99"/>
      <c r="DG109" s="99"/>
      <c r="DH109" s="99"/>
      <c r="DI109" s="99"/>
      <c r="DJ109" s="99"/>
      <c r="DK109" s="99"/>
      <c r="DL109" s="99"/>
      <c r="DM109" s="99"/>
      <c r="DN109" s="99"/>
      <c r="DO109" s="99"/>
      <c r="DP109" s="573"/>
      <c r="DQ109" s="116"/>
      <c r="DR109" s="116"/>
      <c r="DS109" s="116"/>
      <c r="DT109" s="116"/>
      <c r="DU109" s="116"/>
      <c r="DV109" s="116"/>
      <c r="DW109" s="116"/>
      <c r="DX109" s="116"/>
      <c r="DY109" s="116"/>
      <c r="DZ109" s="116"/>
      <c r="EA109" s="116"/>
      <c r="EB109" s="116"/>
      <c r="EC109" s="116"/>
      <c r="ED109" s="116"/>
      <c r="EE109" s="116"/>
      <c r="EF109" s="116"/>
      <c r="EG109" s="116"/>
      <c r="EH109" s="116"/>
      <c r="EI109" s="116"/>
      <c r="EJ109" s="116"/>
      <c r="EK109" s="116"/>
      <c r="EL109" s="116"/>
      <c r="EM109" s="116"/>
      <c r="EN109" s="116"/>
      <c r="EO109" s="116"/>
      <c r="EP109" s="116"/>
      <c r="EQ109" s="116"/>
      <c r="ER109" s="116"/>
      <c r="ES109" s="116"/>
      <c r="ET109" s="116"/>
      <c r="EU109" s="116"/>
      <c r="EV109" s="116"/>
      <c r="EW109" s="116"/>
      <c r="EX109" s="116"/>
      <c r="EY109" s="116"/>
      <c r="EZ109" s="116"/>
      <c r="FA109" s="116"/>
      <c r="FB109" s="116"/>
      <c r="FC109" s="116"/>
      <c r="FD109" s="116"/>
      <c r="FE109" s="116"/>
      <c r="FF109" s="116"/>
      <c r="FG109" s="116"/>
      <c r="FH109" s="116"/>
      <c r="FI109" s="116"/>
      <c r="FJ109" s="116"/>
      <c r="FK109" s="116"/>
      <c r="FL109" s="116"/>
      <c r="FM109" s="116"/>
      <c r="FN109" s="116"/>
      <c r="FO109" s="116"/>
      <c r="FP109" s="116"/>
      <c r="FQ109" s="116"/>
      <c r="FR109" s="116"/>
      <c r="FS109" s="116"/>
      <c r="FT109" s="116"/>
      <c r="FU109" s="116"/>
      <c r="FV109" s="116"/>
      <c r="FW109" s="116"/>
      <c r="FX109" s="116"/>
      <c r="FY109" s="116"/>
      <c r="FZ109" s="116"/>
      <c r="GA109" s="116"/>
      <c r="GB109" s="116"/>
      <c r="GC109" s="116"/>
      <c r="GD109" s="116"/>
      <c r="GE109" s="116"/>
      <c r="GF109" s="116"/>
      <c r="GG109" s="116"/>
      <c r="GH109" s="116"/>
      <c r="GI109" s="116"/>
      <c r="GJ109" s="116"/>
      <c r="GK109" s="116"/>
      <c r="GL109" s="116"/>
      <c r="GM109" s="116"/>
      <c r="GN109" s="116"/>
      <c r="GO109" s="116"/>
      <c r="GP109" s="116"/>
      <c r="GQ109" s="116"/>
      <c r="GR109" s="116"/>
      <c r="GS109" s="116"/>
      <c r="GT109" s="116"/>
      <c r="GU109" s="116"/>
      <c r="GV109" s="116"/>
      <c r="GW109" s="116"/>
      <c r="GX109" s="116"/>
      <c r="GY109" s="116"/>
      <c r="GZ109" s="116"/>
      <c r="HA109" s="116"/>
      <c r="HB109" s="116"/>
      <c r="HC109" s="116"/>
      <c r="HD109" s="116"/>
      <c r="HE109" s="116"/>
      <c r="HF109" s="116"/>
      <c r="HG109" s="116"/>
      <c r="HH109" s="116"/>
      <c r="HI109" s="567"/>
      <c r="HJ109" s="567"/>
      <c r="HK109" s="117"/>
      <c r="HL109" s="117"/>
      <c r="HM109" s="117"/>
      <c r="HN109" s="117"/>
    </row>
    <row r="110" spans="1:222" ht="15" customHeight="1" x14ac:dyDescent="0.25">
      <c r="A110" s="536" t="s">
        <v>375</v>
      </c>
      <c r="B110" s="537"/>
      <c r="C110" s="537"/>
      <c r="D110" s="119" t="s">
        <v>409</v>
      </c>
      <c r="E110" s="12"/>
      <c r="F110" s="111"/>
      <c r="G110" s="112"/>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c r="CN110" s="99"/>
      <c r="CO110" s="99"/>
      <c r="CP110" s="99"/>
      <c r="CQ110" s="99"/>
      <c r="CR110" s="99"/>
      <c r="CS110" s="99"/>
      <c r="CT110" s="99"/>
      <c r="CU110" s="99"/>
      <c r="CV110" s="99"/>
      <c r="CW110" s="99"/>
      <c r="CX110" s="99"/>
      <c r="CY110" s="99"/>
      <c r="CZ110" s="99"/>
      <c r="DA110" s="99"/>
      <c r="DB110" s="99"/>
      <c r="DC110" s="99"/>
      <c r="DD110" s="99"/>
      <c r="DE110" s="99"/>
      <c r="DF110" s="99"/>
      <c r="DG110" s="99"/>
      <c r="DH110" s="99"/>
      <c r="DI110" s="99"/>
      <c r="DJ110" s="99"/>
      <c r="DK110" s="99"/>
      <c r="DL110" s="99"/>
      <c r="DM110" s="99"/>
      <c r="DN110" s="99"/>
      <c r="DO110" s="99"/>
      <c r="DP110" s="573"/>
      <c r="DQ110" s="116"/>
      <c r="DR110" s="116"/>
      <c r="DS110" s="116"/>
      <c r="DT110" s="116"/>
      <c r="DU110" s="116"/>
      <c r="DV110" s="116"/>
      <c r="DW110" s="116"/>
      <c r="DX110" s="116"/>
      <c r="DY110" s="116"/>
      <c r="DZ110" s="116"/>
      <c r="EA110" s="116"/>
      <c r="EB110" s="116"/>
      <c r="EC110" s="116"/>
      <c r="ED110" s="116"/>
      <c r="EE110" s="116"/>
      <c r="EF110" s="116"/>
      <c r="EG110" s="116"/>
      <c r="EH110" s="116"/>
      <c r="EI110" s="116"/>
      <c r="EJ110" s="116"/>
      <c r="EK110" s="116"/>
      <c r="EL110" s="116"/>
      <c r="EM110" s="116"/>
      <c r="EN110" s="116"/>
      <c r="EO110" s="116"/>
      <c r="EP110" s="116"/>
      <c r="EQ110" s="116"/>
      <c r="ER110" s="116"/>
      <c r="ES110" s="116"/>
      <c r="ET110" s="116"/>
      <c r="EU110" s="116"/>
      <c r="EV110" s="116"/>
      <c r="EW110" s="116"/>
      <c r="EX110" s="116"/>
      <c r="EY110" s="116"/>
      <c r="EZ110" s="116"/>
      <c r="FA110" s="116"/>
      <c r="FB110" s="116"/>
      <c r="FC110" s="116"/>
      <c r="FD110" s="116"/>
      <c r="FE110" s="116"/>
      <c r="FF110" s="116"/>
      <c r="FG110" s="116"/>
      <c r="FH110" s="116"/>
      <c r="FI110" s="116"/>
      <c r="FJ110" s="116"/>
      <c r="FK110" s="116"/>
      <c r="FL110" s="116"/>
      <c r="FM110" s="116"/>
      <c r="FN110" s="116"/>
      <c r="FO110" s="116"/>
      <c r="FP110" s="116"/>
      <c r="FQ110" s="116"/>
      <c r="FR110" s="116"/>
      <c r="FS110" s="116"/>
      <c r="FT110" s="116"/>
      <c r="FU110" s="116"/>
      <c r="FV110" s="116"/>
      <c r="FW110" s="116"/>
      <c r="FX110" s="116"/>
      <c r="FY110" s="116"/>
      <c r="FZ110" s="116"/>
      <c r="GA110" s="116"/>
      <c r="GB110" s="116"/>
      <c r="GC110" s="116"/>
      <c r="GD110" s="116"/>
      <c r="GE110" s="116"/>
      <c r="GF110" s="116"/>
      <c r="GG110" s="116"/>
      <c r="GH110" s="116"/>
      <c r="GI110" s="116"/>
      <c r="GJ110" s="116"/>
      <c r="GK110" s="116"/>
      <c r="GL110" s="116"/>
      <c r="GM110" s="116"/>
      <c r="GN110" s="116"/>
      <c r="GO110" s="116"/>
      <c r="GP110" s="116"/>
      <c r="GQ110" s="116"/>
      <c r="GR110" s="116"/>
      <c r="GS110" s="116"/>
      <c r="GT110" s="116"/>
      <c r="GU110" s="116"/>
      <c r="GV110" s="116"/>
      <c r="GW110" s="116"/>
      <c r="GX110" s="116"/>
      <c r="GY110" s="116"/>
      <c r="GZ110" s="116"/>
      <c r="HA110" s="116"/>
      <c r="HB110" s="116"/>
      <c r="HC110" s="116"/>
      <c r="HD110" s="116"/>
      <c r="HE110" s="116"/>
      <c r="HF110" s="116"/>
      <c r="HG110" s="116"/>
      <c r="HH110" s="116"/>
      <c r="HI110" s="567"/>
      <c r="HJ110" s="567"/>
      <c r="HK110" s="117"/>
      <c r="HL110" s="117"/>
      <c r="HM110" s="117"/>
      <c r="HN110" s="117"/>
    </row>
    <row r="111" spans="1:222" ht="15" customHeight="1" x14ac:dyDescent="0.25">
      <c r="A111" s="536" t="s">
        <v>375</v>
      </c>
      <c r="B111" s="537"/>
      <c r="C111" s="537"/>
      <c r="D111" s="119" t="s">
        <v>410</v>
      </c>
      <c r="E111" s="12"/>
      <c r="F111" s="111"/>
      <c r="G111" s="112"/>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c r="CN111" s="99"/>
      <c r="CO111" s="99"/>
      <c r="CP111" s="99"/>
      <c r="CQ111" s="99"/>
      <c r="CR111" s="99"/>
      <c r="CS111" s="99"/>
      <c r="CT111" s="99"/>
      <c r="CU111" s="99"/>
      <c r="CV111" s="99"/>
      <c r="CW111" s="99"/>
      <c r="CX111" s="99"/>
      <c r="CY111" s="99"/>
      <c r="CZ111" s="99"/>
      <c r="DA111" s="99"/>
      <c r="DB111" s="99"/>
      <c r="DC111" s="99"/>
      <c r="DD111" s="99"/>
      <c r="DE111" s="99"/>
      <c r="DF111" s="99"/>
      <c r="DG111" s="99"/>
      <c r="DH111" s="99"/>
      <c r="DI111" s="99"/>
      <c r="DJ111" s="99"/>
      <c r="DK111" s="99"/>
      <c r="DL111" s="99"/>
      <c r="DM111" s="99"/>
      <c r="DN111" s="99"/>
      <c r="DO111" s="99"/>
      <c r="DP111" s="573"/>
      <c r="DQ111" s="116"/>
      <c r="DR111" s="116"/>
      <c r="DS111" s="116"/>
      <c r="DT111" s="116"/>
      <c r="DU111" s="116"/>
      <c r="DV111" s="116"/>
      <c r="DW111" s="116"/>
      <c r="DX111" s="116"/>
      <c r="DY111" s="116"/>
      <c r="DZ111" s="116"/>
      <c r="EA111" s="116"/>
      <c r="EB111" s="116"/>
      <c r="EC111" s="116"/>
      <c r="ED111" s="116"/>
      <c r="EE111" s="116"/>
      <c r="EF111" s="116"/>
      <c r="EG111" s="116"/>
      <c r="EH111" s="116"/>
      <c r="EI111" s="116"/>
      <c r="EJ111" s="116"/>
      <c r="EK111" s="116"/>
      <c r="EL111" s="116"/>
      <c r="EM111" s="116"/>
      <c r="EN111" s="116"/>
      <c r="EO111" s="116"/>
      <c r="EP111" s="116"/>
      <c r="EQ111" s="116"/>
      <c r="ER111" s="116"/>
      <c r="ES111" s="116"/>
      <c r="ET111" s="116"/>
      <c r="EU111" s="116"/>
      <c r="EV111" s="116"/>
      <c r="EW111" s="116"/>
      <c r="EX111" s="116"/>
      <c r="EY111" s="116"/>
      <c r="EZ111" s="116"/>
      <c r="FA111" s="116"/>
      <c r="FB111" s="116"/>
      <c r="FC111" s="116"/>
      <c r="FD111" s="116"/>
      <c r="FE111" s="116"/>
      <c r="FF111" s="116"/>
      <c r="FG111" s="116"/>
      <c r="FH111" s="116"/>
      <c r="FI111" s="116"/>
      <c r="FJ111" s="116"/>
      <c r="FK111" s="116"/>
      <c r="FL111" s="116"/>
      <c r="FM111" s="116"/>
      <c r="FN111" s="116"/>
      <c r="FO111" s="116"/>
      <c r="FP111" s="116"/>
      <c r="FQ111" s="116"/>
      <c r="FR111" s="116"/>
      <c r="FS111" s="116"/>
      <c r="FT111" s="116"/>
      <c r="FU111" s="116"/>
      <c r="FV111" s="116"/>
      <c r="FW111" s="116"/>
      <c r="FX111" s="116"/>
      <c r="FY111" s="116"/>
      <c r="FZ111" s="116"/>
      <c r="GA111" s="116"/>
      <c r="GB111" s="116"/>
      <c r="GC111" s="116"/>
      <c r="GD111" s="116"/>
      <c r="GE111" s="116"/>
      <c r="GF111" s="116"/>
      <c r="GG111" s="116"/>
      <c r="GH111" s="116"/>
      <c r="GI111" s="116"/>
      <c r="GJ111" s="116"/>
      <c r="GK111" s="116"/>
      <c r="GL111" s="116"/>
      <c r="GM111" s="116"/>
      <c r="GN111" s="116"/>
      <c r="GO111" s="116"/>
      <c r="GP111" s="116"/>
      <c r="GQ111" s="116"/>
      <c r="GR111" s="116"/>
      <c r="GS111" s="116"/>
      <c r="GT111" s="116"/>
      <c r="GU111" s="116"/>
      <c r="GV111" s="116"/>
      <c r="GW111" s="116"/>
      <c r="GX111" s="116"/>
      <c r="GY111" s="116"/>
      <c r="GZ111" s="116"/>
      <c r="HA111" s="116"/>
      <c r="HB111" s="116"/>
      <c r="HC111" s="116"/>
      <c r="HD111" s="116"/>
      <c r="HE111" s="116"/>
      <c r="HF111" s="116"/>
      <c r="HG111" s="116"/>
      <c r="HH111" s="116"/>
      <c r="HI111" s="567"/>
      <c r="HJ111" s="567"/>
      <c r="HK111" s="117"/>
      <c r="HL111" s="117"/>
      <c r="HM111" s="117"/>
      <c r="HN111" s="117"/>
    </row>
    <row r="112" spans="1:222" ht="15" customHeight="1" x14ac:dyDescent="0.25">
      <c r="A112" s="536" t="s">
        <v>375</v>
      </c>
      <c r="B112" s="537"/>
      <c r="C112" s="537"/>
      <c r="D112" s="396" t="s">
        <v>411</v>
      </c>
      <c r="E112" s="12"/>
      <c r="F112" s="111"/>
      <c r="G112" s="112"/>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c r="CN112" s="99"/>
      <c r="CO112" s="99"/>
      <c r="CP112" s="99"/>
      <c r="CQ112" s="99"/>
      <c r="CR112" s="99"/>
      <c r="CS112" s="99"/>
      <c r="CT112" s="99"/>
      <c r="CU112" s="99"/>
      <c r="CV112" s="99"/>
      <c r="CW112" s="99"/>
      <c r="CX112" s="99"/>
      <c r="CY112" s="99"/>
      <c r="CZ112" s="99"/>
      <c r="DA112" s="99"/>
      <c r="DB112" s="99"/>
      <c r="DC112" s="99"/>
      <c r="DD112" s="99"/>
      <c r="DE112" s="99"/>
      <c r="DF112" s="99"/>
      <c r="DG112" s="99"/>
      <c r="DH112" s="99"/>
      <c r="DI112" s="99"/>
      <c r="DJ112" s="99"/>
      <c r="DK112" s="99"/>
      <c r="DL112" s="99"/>
      <c r="DM112" s="99"/>
      <c r="DN112" s="99"/>
      <c r="DO112" s="99"/>
      <c r="DP112" s="573"/>
      <c r="DQ112" s="116"/>
      <c r="DR112" s="116"/>
      <c r="DS112" s="116"/>
      <c r="DT112" s="116"/>
      <c r="DU112" s="116"/>
      <c r="DV112" s="116"/>
      <c r="DW112" s="116"/>
      <c r="DX112" s="116"/>
      <c r="DY112" s="116"/>
      <c r="DZ112" s="116"/>
      <c r="EA112" s="116"/>
      <c r="EB112" s="116"/>
      <c r="EC112" s="116"/>
      <c r="ED112" s="116"/>
      <c r="EE112" s="116"/>
      <c r="EF112" s="116"/>
      <c r="EG112" s="116"/>
      <c r="EH112" s="116"/>
      <c r="EI112" s="116"/>
      <c r="EJ112" s="116"/>
      <c r="EK112" s="116"/>
      <c r="EL112" s="116"/>
      <c r="EM112" s="116"/>
      <c r="EN112" s="116"/>
      <c r="EO112" s="116"/>
      <c r="EP112" s="116"/>
      <c r="EQ112" s="116"/>
      <c r="ER112" s="116"/>
      <c r="ES112" s="116"/>
      <c r="ET112" s="116"/>
      <c r="EU112" s="116"/>
      <c r="EV112" s="116"/>
      <c r="EW112" s="116"/>
      <c r="EX112" s="116"/>
      <c r="EY112" s="116"/>
      <c r="EZ112" s="116"/>
      <c r="FA112" s="116"/>
      <c r="FB112" s="116"/>
      <c r="FC112" s="116"/>
      <c r="FD112" s="116"/>
      <c r="FE112" s="116"/>
      <c r="FF112" s="116"/>
      <c r="FG112" s="116"/>
      <c r="FH112" s="116"/>
      <c r="FI112" s="116"/>
      <c r="FJ112" s="116"/>
      <c r="FK112" s="116"/>
      <c r="FL112" s="116"/>
      <c r="FM112" s="116"/>
      <c r="FN112" s="116"/>
      <c r="FO112" s="116"/>
      <c r="FP112" s="116"/>
      <c r="FQ112" s="116"/>
      <c r="FR112" s="116"/>
      <c r="FS112" s="116"/>
      <c r="FT112" s="116"/>
      <c r="FU112" s="116"/>
      <c r="FV112" s="116"/>
      <c r="FW112" s="116"/>
      <c r="FX112" s="116"/>
      <c r="FY112" s="116"/>
      <c r="FZ112" s="116"/>
      <c r="GA112" s="116"/>
      <c r="GB112" s="116"/>
      <c r="GC112" s="116"/>
      <c r="GD112" s="116"/>
      <c r="GE112" s="116"/>
      <c r="GF112" s="116"/>
      <c r="GG112" s="116"/>
      <c r="GH112" s="116"/>
      <c r="GI112" s="116"/>
      <c r="GJ112" s="116"/>
      <c r="GK112" s="116"/>
      <c r="GL112" s="116"/>
      <c r="GM112" s="116"/>
      <c r="GN112" s="116"/>
      <c r="GO112" s="116"/>
      <c r="GP112" s="116"/>
      <c r="GQ112" s="116"/>
      <c r="GR112" s="116"/>
      <c r="GS112" s="116"/>
      <c r="GT112" s="116"/>
      <c r="GU112" s="116"/>
      <c r="GV112" s="116"/>
      <c r="GW112" s="116"/>
      <c r="GX112" s="116"/>
      <c r="GY112" s="116"/>
      <c r="GZ112" s="116"/>
      <c r="HA112" s="116"/>
      <c r="HB112" s="116"/>
      <c r="HC112" s="116"/>
      <c r="HD112" s="116"/>
      <c r="HE112" s="116"/>
      <c r="HF112" s="116"/>
      <c r="HG112" s="116"/>
      <c r="HH112" s="116"/>
      <c r="HI112" s="567"/>
      <c r="HJ112" s="567"/>
      <c r="HK112" s="117"/>
      <c r="HL112" s="117"/>
      <c r="HM112" s="117"/>
      <c r="HN112" s="117"/>
    </row>
    <row r="113" spans="1:222" ht="15" customHeight="1" thickBot="1" x14ac:dyDescent="0.3">
      <c r="A113" s="543" t="s">
        <v>375</v>
      </c>
      <c r="B113" s="544"/>
      <c r="C113" s="544"/>
      <c r="D113" s="145" t="s">
        <v>71</v>
      </c>
      <c r="E113" s="192"/>
      <c r="F113" s="193"/>
      <c r="G113" s="194"/>
      <c r="H113" s="195"/>
      <c r="I113" s="196"/>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c r="CN113" s="99"/>
      <c r="CO113" s="99"/>
      <c r="CP113" s="99"/>
      <c r="CQ113" s="99"/>
      <c r="CR113" s="99"/>
      <c r="CS113" s="99"/>
      <c r="CT113" s="99"/>
      <c r="CU113" s="99"/>
      <c r="CV113" s="99"/>
      <c r="CW113" s="99"/>
      <c r="CX113" s="99"/>
      <c r="CY113" s="99"/>
      <c r="CZ113" s="99"/>
      <c r="DA113" s="99"/>
      <c r="DB113" s="99"/>
      <c r="DC113" s="99"/>
      <c r="DD113" s="99"/>
      <c r="DE113" s="99"/>
      <c r="DF113" s="99"/>
      <c r="DG113" s="99"/>
      <c r="DH113" s="99"/>
      <c r="DI113" s="99"/>
      <c r="DJ113" s="99"/>
      <c r="DK113" s="99"/>
      <c r="DL113" s="99"/>
      <c r="DM113" s="99"/>
      <c r="DN113" s="99"/>
      <c r="DO113" s="99"/>
      <c r="DP113" s="573"/>
      <c r="DQ113" s="116"/>
      <c r="DR113" s="116"/>
      <c r="DS113" s="116"/>
      <c r="DT113" s="116"/>
      <c r="DU113" s="116"/>
      <c r="DV113" s="116"/>
      <c r="DW113" s="116"/>
      <c r="DX113" s="116"/>
      <c r="DY113" s="116"/>
      <c r="DZ113" s="116"/>
      <c r="EA113" s="116"/>
      <c r="EB113" s="116"/>
      <c r="EC113" s="116"/>
      <c r="ED113" s="116"/>
      <c r="EE113" s="116"/>
      <c r="EF113" s="116"/>
      <c r="EG113" s="116"/>
      <c r="EH113" s="116"/>
      <c r="EI113" s="116"/>
      <c r="EJ113" s="116"/>
      <c r="EK113" s="116"/>
      <c r="EL113" s="116"/>
      <c r="EM113" s="116"/>
      <c r="EN113" s="116"/>
      <c r="EO113" s="116"/>
      <c r="EP113" s="116"/>
      <c r="EQ113" s="116"/>
      <c r="ER113" s="116"/>
      <c r="ES113" s="116"/>
      <c r="ET113" s="116"/>
      <c r="EU113" s="116"/>
      <c r="EV113" s="116"/>
      <c r="EW113" s="116"/>
      <c r="EX113" s="116"/>
      <c r="EY113" s="116"/>
      <c r="EZ113" s="116"/>
      <c r="FA113" s="116"/>
      <c r="FB113" s="116"/>
      <c r="FC113" s="116"/>
      <c r="FD113" s="116"/>
      <c r="FE113" s="116"/>
      <c r="FF113" s="116"/>
      <c r="FG113" s="116"/>
      <c r="FH113" s="116"/>
      <c r="FI113" s="116"/>
      <c r="FJ113" s="116"/>
      <c r="FK113" s="116"/>
      <c r="FL113" s="116"/>
      <c r="FM113" s="116"/>
      <c r="FN113" s="116"/>
      <c r="FO113" s="116"/>
      <c r="FP113" s="116"/>
      <c r="FQ113" s="116"/>
      <c r="FR113" s="116"/>
      <c r="FS113" s="116"/>
      <c r="FT113" s="116"/>
      <c r="FU113" s="116"/>
      <c r="FV113" s="116"/>
      <c r="FW113" s="116"/>
      <c r="FX113" s="116"/>
      <c r="FY113" s="116"/>
      <c r="FZ113" s="116"/>
      <c r="GA113" s="116"/>
      <c r="GB113" s="116"/>
      <c r="GC113" s="116"/>
      <c r="GD113" s="116"/>
      <c r="GE113" s="116"/>
      <c r="GF113" s="116"/>
      <c r="GG113" s="116"/>
      <c r="GH113" s="116"/>
      <c r="GI113" s="116"/>
      <c r="GJ113" s="116"/>
      <c r="GK113" s="116"/>
      <c r="GL113" s="116"/>
      <c r="GM113" s="116"/>
      <c r="GN113" s="116"/>
      <c r="GO113" s="116"/>
      <c r="GP113" s="116"/>
      <c r="GQ113" s="116"/>
      <c r="GR113" s="116"/>
      <c r="GS113" s="116"/>
      <c r="GT113" s="116"/>
      <c r="GU113" s="116"/>
      <c r="GV113" s="116"/>
      <c r="GW113" s="116"/>
      <c r="GX113" s="116"/>
      <c r="GY113" s="116"/>
      <c r="GZ113" s="116"/>
      <c r="HA113" s="116"/>
      <c r="HB113" s="116"/>
      <c r="HC113" s="116"/>
      <c r="HD113" s="116"/>
      <c r="HE113" s="116"/>
      <c r="HF113" s="116"/>
      <c r="HG113" s="116"/>
      <c r="HH113" s="116"/>
      <c r="HI113" s="567"/>
      <c r="HJ113" s="567"/>
      <c r="HK113" s="117"/>
      <c r="HL113" s="117"/>
      <c r="HM113" s="117"/>
      <c r="HN113" s="117"/>
    </row>
    <row r="114" spans="1:222" ht="26.7" customHeight="1" x14ac:dyDescent="0.25">
      <c r="A114" s="134" t="s">
        <v>372</v>
      </c>
      <c r="B114" s="391">
        <v>24</v>
      </c>
      <c r="C114" s="25" t="s">
        <v>373</v>
      </c>
      <c r="D114" s="113" t="s">
        <v>120</v>
      </c>
      <c r="E114" s="14"/>
      <c r="F114" s="114"/>
      <c r="G114" s="115"/>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c r="CN114" s="99"/>
      <c r="CO114" s="99"/>
      <c r="CP114" s="99"/>
      <c r="CQ114" s="99"/>
      <c r="CR114" s="99"/>
      <c r="CS114" s="99"/>
      <c r="CT114" s="99"/>
      <c r="CU114" s="99"/>
      <c r="CV114" s="99"/>
      <c r="CW114" s="99"/>
      <c r="CX114" s="99"/>
      <c r="CY114" s="99"/>
      <c r="CZ114" s="99"/>
      <c r="DA114" s="99"/>
      <c r="DB114" s="99"/>
      <c r="DC114" s="99"/>
      <c r="DD114" s="99"/>
      <c r="DE114" s="99"/>
      <c r="DF114" s="99"/>
      <c r="DG114" s="99"/>
      <c r="DH114" s="99"/>
      <c r="DI114" s="99"/>
      <c r="DJ114" s="99"/>
      <c r="DK114" s="99"/>
      <c r="DL114" s="99"/>
      <c r="DM114" s="99"/>
      <c r="DN114" s="99"/>
      <c r="DO114" s="99"/>
      <c r="DP114" s="600"/>
      <c r="DQ114" s="116"/>
      <c r="DR114" s="116"/>
      <c r="DS114" s="116"/>
      <c r="DT114" s="116"/>
      <c r="DU114" s="116"/>
      <c r="DV114" s="116"/>
      <c r="DW114" s="116"/>
      <c r="DX114" s="116"/>
      <c r="DY114" s="116"/>
      <c r="DZ114" s="116"/>
      <c r="EA114" s="116"/>
      <c r="EB114" s="116"/>
      <c r="EC114" s="116"/>
      <c r="ED114" s="116"/>
      <c r="EE114" s="116"/>
      <c r="EF114" s="116"/>
      <c r="EG114" s="116"/>
      <c r="EH114" s="116"/>
      <c r="EI114" s="116"/>
      <c r="EJ114" s="116"/>
      <c r="EK114" s="116"/>
      <c r="EL114" s="116"/>
      <c r="EM114" s="116"/>
      <c r="EN114" s="116"/>
      <c r="EO114" s="116"/>
      <c r="EP114" s="116"/>
      <c r="EQ114" s="116"/>
      <c r="ER114" s="116"/>
      <c r="ES114" s="116"/>
      <c r="ET114" s="116"/>
      <c r="EU114" s="116"/>
      <c r="EV114" s="116"/>
      <c r="EW114" s="116"/>
      <c r="EX114" s="116"/>
      <c r="EY114" s="116"/>
      <c r="EZ114" s="116"/>
      <c r="FA114" s="116"/>
      <c r="FB114" s="116"/>
      <c r="FC114" s="116"/>
      <c r="FD114" s="116"/>
      <c r="FE114" s="116"/>
      <c r="FF114" s="116"/>
      <c r="FG114" s="116"/>
      <c r="FH114" s="116"/>
      <c r="FI114" s="116"/>
      <c r="FJ114" s="116"/>
      <c r="FK114" s="116"/>
      <c r="FL114" s="116"/>
      <c r="FM114" s="116"/>
      <c r="FN114" s="116"/>
      <c r="FO114" s="116"/>
      <c r="FP114" s="116"/>
      <c r="FQ114" s="116"/>
      <c r="FR114" s="116"/>
      <c r="FS114" s="116"/>
      <c r="FT114" s="116"/>
      <c r="FU114" s="116"/>
      <c r="FV114" s="116"/>
      <c r="FW114" s="116"/>
      <c r="FX114" s="116"/>
      <c r="FY114" s="116"/>
      <c r="FZ114" s="116"/>
      <c r="GA114" s="116"/>
      <c r="GB114" s="116"/>
      <c r="GC114" s="116"/>
      <c r="GD114" s="116"/>
      <c r="GE114" s="116"/>
      <c r="GF114" s="116"/>
      <c r="GG114" s="116"/>
      <c r="GH114" s="116"/>
      <c r="GI114" s="116"/>
      <c r="GJ114" s="116"/>
      <c r="GK114" s="116"/>
      <c r="GL114" s="116"/>
      <c r="GM114" s="116"/>
      <c r="GN114" s="116"/>
      <c r="GO114" s="116"/>
      <c r="GP114" s="116"/>
      <c r="GQ114" s="116"/>
      <c r="GR114" s="116"/>
      <c r="GS114" s="116"/>
      <c r="GT114" s="116"/>
      <c r="GU114" s="116"/>
      <c r="GV114" s="116"/>
      <c r="GW114" s="116"/>
      <c r="GX114" s="116"/>
      <c r="GY114" s="116"/>
      <c r="GZ114" s="116"/>
      <c r="HA114" s="116"/>
      <c r="HB114" s="116"/>
      <c r="HC114" s="116"/>
      <c r="HD114" s="116"/>
      <c r="HE114" s="116"/>
      <c r="HF114" s="116"/>
      <c r="HG114" s="116"/>
      <c r="HH114" s="116"/>
      <c r="HI114" s="567"/>
      <c r="HJ114" s="567"/>
      <c r="HK114" s="117"/>
      <c r="HL114" s="117"/>
      <c r="HM114" s="117"/>
      <c r="HN114" s="117"/>
    </row>
    <row r="115" spans="1:222" ht="15" customHeight="1" x14ac:dyDescent="0.25">
      <c r="A115" s="568" t="s">
        <v>375</v>
      </c>
      <c r="B115" s="537"/>
      <c r="C115" s="537"/>
      <c r="D115" s="119" t="s">
        <v>554</v>
      </c>
      <c r="E115" s="11"/>
      <c r="F115" s="108"/>
      <c r="G115" s="109"/>
      <c r="H115" s="110"/>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c r="DG115" s="99"/>
      <c r="DH115" s="99"/>
      <c r="DI115" s="99"/>
      <c r="DJ115" s="99"/>
      <c r="DK115" s="99"/>
      <c r="DL115" s="99"/>
      <c r="DM115" s="99"/>
      <c r="DN115" s="99"/>
      <c r="DO115" s="99"/>
      <c r="DP115" s="598"/>
      <c r="DQ115" s="116"/>
      <c r="DR115" s="116"/>
      <c r="DS115" s="116"/>
      <c r="DT115" s="116"/>
      <c r="DU115" s="116"/>
      <c r="DV115" s="116"/>
      <c r="DW115" s="116"/>
      <c r="DX115" s="116"/>
      <c r="DY115" s="116"/>
      <c r="DZ115" s="116"/>
      <c r="EA115" s="116"/>
      <c r="EB115" s="116"/>
      <c r="EC115" s="116"/>
      <c r="ED115" s="116"/>
      <c r="EE115" s="116"/>
      <c r="EF115" s="116"/>
      <c r="EG115" s="116"/>
      <c r="EH115" s="116"/>
      <c r="EI115" s="116"/>
      <c r="EJ115" s="116"/>
      <c r="EK115" s="116"/>
      <c r="EL115" s="116"/>
      <c r="EM115" s="116"/>
      <c r="EN115" s="116"/>
      <c r="EO115" s="116"/>
      <c r="EP115" s="116"/>
      <c r="EQ115" s="116"/>
      <c r="ER115" s="116"/>
      <c r="ES115" s="116"/>
      <c r="ET115" s="116"/>
      <c r="EU115" s="116"/>
      <c r="EV115" s="116"/>
      <c r="EW115" s="116"/>
      <c r="EX115" s="116"/>
      <c r="EY115" s="116"/>
      <c r="EZ115" s="116"/>
      <c r="FA115" s="116"/>
      <c r="FB115" s="116"/>
      <c r="FC115" s="116"/>
      <c r="FD115" s="116"/>
      <c r="FE115" s="116"/>
      <c r="FF115" s="116"/>
      <c r="FG115" s="116"/>
      <c r="FH115" s="116"/>
      <c r="FI115" s="116"/>
      <c r="FJ115" s="116"/>
      <c r="FK115" s="116"/>
      <c r="FL115" s="116"/>
      <c r="FM115" s="116"/>
      <c r="FN115" s="116"/>
      <c r="FO115" s="116"/>
      <c r="FP115" s="116"/>
      <c r="FQ115" s="116"/>
      <c r="FR115" s="116"/>
      <c r="FS115" s="116"/>
      <c r="FT115" s="116"/>
      <c r="FU115" s="116"/>
      <c r="FV115" s="116"/>
      <c r="FW115" s="116"/>
      <c r="FX115" s="116"/>
      <c r="FY115" s="116"/>
      <c r="FZ115" s="116"/>
      <c r="GA115" s="116"/>
      <c r="GB115" s="116"/>
      <c r="GC115" s="116"/>
      <c r="GD115" s="116"/>
      <c r="GE115" s="116"/>
      <c r="GF115" s="116"/>
      <c r="GG115" s="116"/>
      <c r="GH115" s="116"/>
      <c r="GI115" s="116"/>
      <c r="GJ115" s="116"/>
      <c r="GK115" s="116"/>
      <c r="GL115" s="116"/>
      <c r="GM115" s="116"/>
      <c r="GN115" s="116"/>
      <c r="GO115" s="116"/>
      <c r="GP115" s="116"/>
      <c r="GQ115" s="116"/>
      <c r="GR115" s="116"/>
      <c r="GS115" s="116"/>
      <c r="GT115" s="116"/>
      <c r="GU115" s="116"/>
      <c r="GV115" s="116"/>
      <c r="GW115" s="116"/>
      <c r="GX115" s="116"/>
      <c r="GY115" s="116"/>
      <c r="GZ115" s="116"/>
      <c r="HA115" s="116"/>
      <c r="HB115" s="116"/>
      <c r="HC115" s="116"/>
      <c r="HD115" s="116"/>
      <c r="HE115" s="116"/>
      <c r="HF115" s="116"/>
      <c r="HG115" s="116"/>
      <c r="HH115" s="116"/>
      <c r="HI115" s="567"/>
      <c r="HJ115" s="567"/>
      <c r="HK115" s="117"/>
      <c r="HL115" s="117"/>
      <c r="HM115" s="117"/>
      <c r="HN115" s="117"/>
    </row>
    <row r="116" spans="1:222" x14ac:dyDescent="0.25">
      <c r="A116" s="568" t="s">
        <v>375</v>
      </c>
      <c r="B116" s="537"/>
      <c r="C116" s="537"/>
      <c r="D116" s="119" t="s">
        <v>555</v>
      </c>
      <c r="E116" s="12"/>
      <c r="F116" s="111"/>
      <c r="G116" s="112"/>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c r="CN116" s="99"/>
      <c r="CO116" s="99"/>
      <c r="CP116" s="99"/>
      <c r="CQ116" s="99"/>
      <c r="CR116" s="99"/>
      <c r="CS116" s="99"/>
      <c r="CT116" s="99"/>
      <c r="CU116" s="99"/>
      <c r="CV116" s="99"/>
      <c r="CW116" s="99"/>
      <c r="CX116" s="99"/>
      <c r="CY116" s="99"/>
      <c r="CZ116" s="99"/>
      <c r="DA116" s="99"/>
      <c r="DB116" s="99"/>
      <c r="DC116" s="99"/>
      <c r="DD116" s="99"/>
      <c r="DE116" s="99"/>
      <c r="DF116" s="99"/>
      <c r="DG116" s="99"/>
      <c r="DH116" s="99"/>
      <c r="DI116" s="99"/>
      <c r="DJ116" s="99"/>
      <c r="DK116" s="99"/>
      <c r="DL116" s="99"/>
      <c r="DM116" s="99"/>
      <c r="DN116" s="99"/>
      <c r="DO116" s="99"/>
      <c r="DP116" s="598"/>
      <c r="DQ116" s="116"/>
      <c r="DR116" s="116"/>
      <c r="DS116" s="116"/>
      <c r="DT116" s="116"/>
      <c r="DU116" s="116"/>
      <c r="DV116" s="116"/>
      <c r="DW116" s="116"/>
      <c r="DX116" s="116"/>
      <c r="DY116" s="116"/>
      <c r="DZ116" s="116"/>
      <c r="EA116" s="116"/>
      <c r="EB116" s="116"/>
      <c r="EC116" s="116"/>
      <c r="ED116" s="116"/>
      <c r="EE116" s="116"/>
      <c r="EF116" s="116"/>
      <c r="EG116" s="116"/>
      <c r="EH116" s="116"/>
      <c r="EI116" s="116"/>
      <c r="EJ116" s="116"/>
      <c r="EK116" s="116"/>
      <c r="EL116" s="116"/>
      <c r="EM116" s="116"/>
      <c r="EN116" s="116"/>
      <c r="EO116" s="116"/>
      <c r="EP116" s="116"/>
      <c r="EQ116" s="116"/>
      <c r="ER116" s="116"/>
      <c r="ES116" s="116"/>
      <c r="ET116" s="116"/>
      <c r="EU116" s="116"/>
      <c r="EV116" s="116"/>
      <c r="EW116" s="116"/>
      <c r="EX116" s="116"/>
      <c r="EY116" s="116"/>
      <c r="EZ116" s="116"/>
      <c r="FA116" s="116"/>
      <c r="FB116" s="116"/>
      <c r="FC116" s="116"/>
      <c r="FD116" s="116"/>
      <c r="FE116" s="116"/>
      <c r="FF116" s="116"/>
      <c r="FG116" s="116"/>
      <c r="FH116" s="116"/>
      <c r="FI116" s="116"/>
      <c r="FJ116" s="116"/>
      <c r="FK116" s="116"/>
      <c r="FL116" s="116"/>
      <c r="FM116" s="116"/>
      <c r="FN116" s="116"/>
      <c r="FO116" s="116"/>
      <c r="FP116" s="116"/>
      <c r="FQ116" s="116"/>
      <c r="FR116" s="116"/>
      <c r="FS116" s="116"/>
      <c r="FT116" s="116"/>
      <c r="FU116" s="116"/>
      <c r="FV116" s="116"/>
      <c r="FW116" s="116"/>
      <c r="FX116" s="116"/>
      <c r="FY116" s="116"/>
      <c r="FZ116" s="116"/>
      <c r="GA116" s="116"/>
      <c r="GB116" s="116"/>
      <c r="GC116" s="116"/>
      <c r="GD116" s="116"/>
      <c r="GE116" s="116"/>
      <c r="GF116" s="116"/>
      <c r="GG116" s="116"/>
      <c r="GH116" s="116"/>
      <c r="GI116" s="116"/>
      <c r="GJ116" s="116"/>
      <c r="GK116" s="116"/>
      <c r="GL116" s="116"/>
      <c r="GM116" s="116"/>
      <c r="GN116" s="116"/>
      <c r="GO116" s="116"/>
      <c r="GP116" s="116"/>
      <c r="GQ116" s="116"/>
      <c r="GR116" s="116"/>
      <c r="GS116" s="116"/>
      <c r="GT116" s="116"/>
      <c r="GU116" s="116"/>
      <c r="GV116" s="116"/>
      <c r="GW116" s="116"/>
      <c r="GX116" s="116"/>
      <c r="GY116" s="116"/>
      <c r="GZ116" s="116"/>
      <c r="HA116" s="116"/>
      <c r="HB116" s="116"/>
      <c r="HC116" s="116"/>
      <c r="HD116" s="116"/>
      <c r="HE116" s="116"/>
      <c r="HF116" s="116"/>
      <c r="HG116" s="116"/>
      <c r="HH116" s="116"/>
      <c r="HI116" s="567"/>
      <c r="HJ116" s="567"/>
      <c r="HK116" s="117"/>
      <c r="HL116" s="117"/>
      <c r="HM116" s="117"/>
      <c r="HN116" s="117"/>
    </row>
    <row r="117" spans="1:222" ht="15" customHeight="1" x14ac:dyDescent="0.25">
      <c r="A117" s="568" t="s">
        <v>375</v>
      </c>
      <c r="B117" s="537"/>
      <c r="C117" s="537"/>
      <c r="D117" s="396" t="s">
        <v>378</v>
      </c>
      <c r="E117" s="12"/>
      <c r="F117" s="111"/>
      <c r="G117" s="112"/>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c r="DG117" s="99"/>
      <c r="DH117" s="99"/>
      <c r="DI117" s="99"/>
      <c r="DJ117" s="99"/>
      <c r="DK117" s="99"/>
      <c r="DL117" s="99"/>
      <c r="DM117" s="99"/>
      <c r="DN117" s="99"/>
      <c r="DO117" s="99"/>
      <c r="DP117" s="598"/>
      <c r="DQ117" s="116"/>
      <c r="DR117" s="116"/>
      <c r="DS117" s="116"/>
      <c r="DT117" s="116"/>
      <c r="DU117" s="116"/>
      <c r="DV117" s="116"/>
      <c r="DW117" s="116"/>
      <c r="DX117" s="116"/>
      <c r="DY117" s="116"/>
      <c r="DZ117" s="116"/>
      <c r="EA117" s="116"/>
      <c r="EB117" s="116"/>
      <c r="EC117" s="116"/>
      <c r="ED117" s="116"/>
      <c r="EE117" s="116"/>
      <c r="EF117" s="116"/>
      <c r="EG117" s="116"/>
      <c r="EH117" s="116"/>
      <c r="EI117" s="116"/>
      <c r="EJ117" s="116"/>
      <c r="EK117" s="116"/>
      <c r="EL117" s="116"/>
      <c r="EM117" s="116"/>
      <c r="EN117" s="116"/>
      <c r="EO117" s="116"/>
      <c r="EP117" s="116"/>
      <c r="EQ117" s="116"/>
      <c r="ER117" s="116"/>
      <c r="ES117" s="116"/>
      <c r="ET117" s="116"/>
      <c r="EU117" s="116"/>
      <c r="EV117" s="116"/>
      <c r="EW117" s="116"/>
      <c r="EX117" s="116"/>
      <c r="EY117" s="116"/>
      <c r="EZ117" s="116"/>
      <c r="FA117" s="116"/>
      <c r="FB117" s="116"/>
      <c r="FC117" s="116"/>
      <c r="FD117" s="116"/>
      <c r="FE117" s="116"/>
      <c r="FF117" s="116"/>
      <c r="FG117" s="116"/>
      <c r="FH117" s="116"/>
      <c r="FI117" s="116"/>
      <c r="FJ117" s="116"/>
      <c r="FK117" s="116"/>
      <c r="FL117" s="116"/>
      <c r="FM117" s="116"/>
      <c r="FN117" s="116"/>
      <c r="FO117" s="116"/>
      <c r="FP117" s="116"/>
      <c r="FQ117" s="116"/>
      <c r="FR117" s="116"/>
      <c r="FS117" s="116"/>
      <c r="FT117" s="116"/>
      <c r="FU117" s="116"/>
      <c r="FV117" s="116"/>
      <c r="FW117" s="116"/>
      <c r="FX117" s="116"/>
      <c r="FY117" s="116"/>
      <c r="FZ117" s="116"/>
      <c r="GA117" s="116"/>
      <c r="GB117" s="116"/>
      <c r="GC117" s="116"/>
      <c r="GD117" s="116"/>
      <c r="GE117" s="116"/>
      <c r="GF117" s="116"/>
      <c r="GG117" s="116"/>
      <c r="GH117" s="116"/>
      <c r="GI117" s="116"/>
      <c r="GJ117" s="116"/>
      <c r="GK117" s="116"/>
      <c r="GL117" s="116"/>
      <c r="GM117" s="116"/>
      <c r="GN117" s="116"/>
      <c r="GO117" s="116"/>
      <c r="GP117" s="116"/>
      <c r="GQ117" s="116"/>
      <c r="GR117" s="116"/>
      <c r="GS117" s="116"/>
      <c r="GT117" s="116"/>
      <c r="GU117" s="116"/>
      <c r="GV117" s="116"/>
      <c r="GW117" s="116"/>
      <c r="GX117" s="116"/>
      <c r="GY117" s="116"/>
      <c r="GZ117" s="116"/>
      <c r="HA117" s="116"/>
      <c r="HB117" s="116"/>
      <c r="HC117" s="116"/>
      <c r="HD117" s="116"/>
      <c r="HE117" s="116"/>
      <c r="HF117" s="116"/>
      <c r="HG117" s="116"/>
      <c r="HH117" s="116"/>
      <c r="HI117" s="567"/>
      <c r="HJ117" s="567"/>
      <c r="HK117" s="117"/>
      <c r="HL117" s="117"/>
      <c r="HM117" s="117"/>
      <c r="HN117" s="117"/>
    </row>
    <row r="118" spans="1:222" ht="15.75" customHeight="1" thickBot="1" x14ac:dyDescent="0.3">
      <c r="A118" s="597" t="s">
        <v>375</v>
      </c>
      <c r="B118" s="544"/>
      <c r="C118" s="544"/>
      <c r="D118" s="145" t="s">
        <v>71</v>
      </c>
      <c r="E118" s="146"/>
      <c r="F118" s="111"/>
      <c r="G118" s="112"/>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c r="CZ118" s="99"/>
      <c r="DA118" s="99"/>
      <c r="DB118" s="99"/>
      <c r="DC118" s="99"/>
      <c r="DD118" s="99"/>
      <c r="DE118" s="99"/>
      <c r="DF118" s="99"/>
      <c r="DG118" s="99"/>
      <c r="DH118" s="99"/>
      <c r="DI118" s="99"/>
      <c r="DJ118" s="99"/>
      <c r="DK118" s="99"/>
      <c r="DL118" s="99"/>
      <c r="DM118" s="99"/>
      <c r="DN118" s="99"/>
      <c r="DO118" s="99"/>
      <c r="DP118" s="599"/>
      <c r="DQ118" s="116"/>
      <c r="DR118" s="116"/>
      <c r="DS118" s="116"/>
      <c r="DT118" s="116"/>
      <c r="DU118" s="116"/>
      <c r="DV118" s="116"/>
      <c r="DW118" s="116"/>
      <c r="DX118" s="116"/>
      <c r="DY118" s="116"/>
      <c r="DZ118" s="116"/>
      <c r="EA118" s="116"/>
      <c r="EB118" s="116"/>
      <c r="EC118" s="116"/>
      <c r="ED118" s="116"/>
      <c r="EE118" s="116"/>
      <c r="EF118" s="116"/>
      <c r="EG118" s="116"/>
      <c r="EH118" s="116"/>
      <c r="EI118" s="116"/>
      <c r="EJ118" s="116"/>
      <c r="EK118" s="116"/>
      <c r="EL118" s="116"/>
      <c r="EM118" s="116"/>
      <c r="EN118" s="116"/>
      <c r="EO118" s="116"/>
      <c r="EP118" s="116"/>
      <c r="EQ118" s="116"/>
      <c r="ER118" s="116"/>
      <c r="ES118" s="116"/>
      <c r="ET118" s="116"/>
      <c r="EU118" s="116"/>
      <c r="EV118" s="116"/>
      <c r="EW118" s="116"/>
      <c r="EX118" s="116"/>
      <c r="EY118" s="116"/>
      <c r="EZ118" s="116"/>
      <c r="FA118" s="116"/>
      <c r="FB118" s="116"/>
      <c r="FC118" s="116"/>
      <c r="FD118" s="116"/>
      <c r="FE118" s="116"/>
      <c r="FF118" s="116"/>
      <c r="FG118" s="116"/>
      <c r="FH118" s="116"/>
      <c r="FI118" s="116"/>
      <c r="FJ118" s="116"/>
      <c r="FK118" s="116"/>
      <c r="FL118" s="116"/>
      <c r="FM118" s="116"/>
      <c r="FN118" s="116"/>
      <c r="FO118" s="116"/>
      <c r="FP118" s="116"/>
      <c r="FQ118" s="116"/>
      <c r="FR118" s="116"/>
      <c r="FS118" s="116"/>
      <c r="FT118" s="116"/>
      <c r="FU118" s="116"/>
      <c r="FV118" s="116"/>
      <c r="FW118" s="116"/>
      <c r="FX118" s="116"/>
      <c r="FY118" s="116"/>
      <c r="FZ118" s="116"/>
      <c r="GA118" s="116"/>
      <c r="GB118" s="116"/>
      <c r="GC118" s="116"/>
      <c r="GD118" s="116"/>
      <c r="GE118" s="116"/>
      <c r="GF118" s="116"/>
      <c r="GG118" s="116"/>
      <c r="GH118" s="116"/>
      <c r="GI118" s="116"/>
      <c r="GJ118" s="116"/>
      <c r="GK118" s="116"/>
      <c r="GL118" s="116"/>
      <c r="GM118" s="116"/>
      <c r="GN118" s="116"/>
      <c r="GO118" s="116"/>
      <c r="GP118" s="116"/>
      <c r="GQ118" s="116"/>
      <c r="GR118" s="116"/>
      <c r="GS118" s="116"/>
      <c r="GT118" s="116"/>
      <c r="GU118" s="116"/>
      <c r="GV118" s="116"/>
      <c r="GW118" s="116"/>
      <c r="GX118" s="116"/>
      <c r="GY118" s="116"/>
      <c r="GZ118" s="116"/>
      <c r="HA118" s="116"/>
      <c r="HB118" s="116"/>
      <c r="HC118" s="116"/>
      <c r="HD118" s="116"/>
      <c r="HE118" s="116"/>
      <c r="HF118" s="116"/>
      <c r="HG118" s="116"/>
      <c r="HH118" s="116"/>
      <c r="HI118" s="567"/>
      <c r="HJ118" s="567"/>
      <c r="HK118" s="117"/>
      <c r="HL118" s="117"/>
      <c r="HM118" s="117"/>
      <c r="HN118" s="117"/>
    </row>
    <row r="119" spans="1:222" ht="34.799999999999997" thickBot="1" x14ac:dyDescent="0.3">
      <c r="A119" s="127" t="s">
        <v>372</v>
      </c>
      <c r="B119" s="41">
        <v>25</v>
      </c>
      <c r="C119" s="40" t="s">
        <v>373</v>
      </c>
      <c r="D119" s="42" t="s">
        <v>123</v>
      </c>
      <c r="E119" s="20"/>
      <c r="F119" s="114"/>
      <c r="G119" s="115"/>
      <c r="I119" s="126"/>
      <c r="J119" s="107">
        <f>+COUNTIF(L119:DO119, "Y")</f>
        <v>0</v>
      </c>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107"/>
      <c r="BM119" s="107"/>
      <c r="BN119" s="107"/>
      <c r="BO119" s="107"/>
      <c r="BP119" s="107"/>
      <c r="BQ119" s="107"/>
      <c r="BR119" s="107"/>
      <c r="BS119" s="107"/>
      <c r="BT119" s="107"/>
      <c r="BU119" s="107"/>
      <c r="BV119" s="107"/>
      <c r="BW119" s="107"/>
      <c r="BX119" s="107"/>
      <c r="BY119" s="107"/>
      <c r="BZ119" s="107"/>
      <c r="CA119" s="107"/>
      <c r="CB119" s="107"/>
      <c r="CC119" s="107"/>
      <c r="CD119" s="107"/>
      <c r="CE119" s="107"/>
      <c r="CF119" s="107"/>
      <c r="CG119" s="107"/>
      <c r="CH119" s="107"/>
      <c r="CI119" s="107"/>
      <c r="CJ119" s="107"/>
      <c r="CK119" s="107"/>
      <c r="CL119" s="107"/>
      <c r="CM119" s="107"/>
      <c r="CN119" s="107"/>
      <c r="CO119" s="107"/>
      <c r="CP119" s="107"/>
      <c r="CQ119" s="107"/>
      <c r="CR119" s="107"/>
      <c r="CS119" s="107"/>
      <c r="CT119" s="107"/>
      <c r="CU119" s="107"/>
      <c r="CV119" s="107"/>
      <c r="CW119" s="107"/>
      <c r="CX119" s="107"/>
      <c r="CY119" s="107"/>
      <c r="CZ119" s="107"/>
      <c r="DA119" s="107"/>
      <c r="DB119" s="107"/>
      <c r="DC119" s="107"/>
      <c r="DD119" s="107"/>
      <c r="DE119" s="107"/>
      <c r="DF119" s="107"/>
      <c r="DG119" s="107"/>
      <c r="DH119" s="107"/>
      <c r="DI119" s="107"/>
      <c r="DJ119" s="107"/>
      <c r="DK119" s="107"/>
      <c r="DL119" s="107"/>
      <c r="DM119" s="107"/>
      <c r="DN119" s="107"/>
      <c r="DO119" s="107"/>
      <c r="DP119" s="529" t="s">
        <v>412</v>
      </c>
      <c r="DQ119" s="117"/>
      <c r="DR119" s="117"/>
      <c r="DS119" s="117"/>
    </row>
    <row r="120" spans="1:222" ht="14.4" thickBot="1" x14ac:dyDescent="0.3">
      <c r="A120" s="536" t="s">
        <v>375</v>
      </c>
      <c r="B120" s="537"/>
      <c r="C120" s="537"/>
      <c r="D120" s="396" t="s">
        <v>413</v>
      </c>
      <c r="E120" s="11"/>
      <c r="F120" s="114"/>
      <c r="G120" s="115"/>
      <c r="I120" s="126"/>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c r="AV120" s="107"/>
      <c r="AW120" s="107"/>
      <c r="AX120" s="107"/>
      <c r="AY120" s="107"/>
      <c r="AZ120" s="107"/>
      <c r="BA120" s="107"/>
      <c r="BB120" s="107"/>
      <c r="BC120" s="107"/>
      <c r="BD120" s="107"/>
      <c r="BE120" s="107"/>
      <c r="BF120" s="107"/>
      <c r="BG120" s="107"/>
      <c r="BH120" s="107"/>
      <c r="BI120" s="107"/>
      <c r="BJ120" s="107"/>
      <c r="BK120" s="107"/>
      <c r="BL120" s="107"/>
      <c r="BM120" s="107"/>
      <c r="BN120" s="107"/>
      <c r="BO120" s="107"/>
      <c r="BP120" s="107"/>
      <c r="BQ120" s="107"/>
      <c r="BR120" s="107"/>
      <c r="BS120" s="107"/>
      <c r="BT120" s="107"/>
      <c r="BU120" s="107"/>
      <c r="BV120" s="107"/>
      <c r="BW120" s="107"/>
      <c r="BX120" s="107"/>
      <c r="BY120" s="107"/>
      <c r="BZ120" s="107"/>
      <c r="CA120" s="107"/>
      <c r="CB120" s="107"/>
      <c r="CC120" s="107"/>
      <c r="CD120" s="107"/>
      <c r="CE120" s="107"/>
      <c r="CF120" s="107"/>
      <c r="CG120" s="107"/>
      <c r="CH120" s="107"/>
      <c r="CI120" s="107"/>
      <c r="CJ120" s="107"/>
      <c r="CK120" s="107"/>
      <c r="CL120" s="107"/>
      <c r="CM120" s="107"/>
      <c r="CN120" s="107"/>
      <c r="CO120" s="107"/>
      <c r="CP120" s="107"/>
      <c r="CQ120" s="107"/>
      <c r="CR120" s="107"/>
      <c r="CS120" s="107"/>
      <c r="CT120" s="107"/>
      <c r="CU120" s="107"/>
      <c r="CV120" s="107"/>
      <c r="CW120" s="107"/>
      <c r="CX120" s="107"/>
      <c r="CY120" s="107"/>
      <c r="CZ120" s="107"/>
      <c r="DA120" s="107"/>
      <c r="DB120" s="107"/>
      <c r="DC120" s="107"/>
      <c r="DD120" s="107"/>
      <c r="DE120" s="107"/>
      <c r="DF120" s="107"/>
      <c r="DG120" s="107"/>
      <c r="DH120" s="107"/>
      <c r="DI120" s="107"/>
      <c r="DJ120" s="107"/>
      <c r="DK120" s="107"/>
      <c r="DL120" s="107"/>
      <c r="DM120" s="107"/>
      <c r="DN120" s="107"/>
      <c r="DO120" s="107"/>
      <c r="DP120" s="556"/>
      <c r="DQ120" s="117"/>
      <c r="DR120" s="117"/>
      <c r="DS120" s="117"/>
    </row>
    <row r="121" spans="1:222" ht="14.4" thickBot="1" x14ac:dyDescent="0.3">
      <c r="A121" s="536" t="s">
        <v>375</v>
      </c>
      <c r="B121" s="537"/>
      <c r="C121" s="537"/>
      <c r="D121" s="396" t="s">
        <v>396</v>
      </c>
      <c r="E121" s="12"/>
      <c r="F121" s="114"/>
      <c r="G121" s="115"/>
      <c r="I121" s="126"/>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c r="BD121" s="107"/>
      <c r="BE121" s="107"/>
      <c r="BF121" s="107"/>
      <c r="BG121" s="107"/>
      <c r="BH121" s="107"/>
      <c r="BI121" s="107"/>
      <c r="BJ121" s="107"/>
      <c r="BK121" s="107"/>
      <c r="BL121" s="107"/>
      <c r="BM121" s="107"/>
      <c r="BN121" s="107"/>
      <c r="BO121" s="107"/>
      <c r="BP121" s="107"/>
      <c r="BQ121" s="107"/>
      <c r="BR121" s="107"/>
      <c r="BS121" s="107"/>
      <c r="BT121" s="107"/>
      <c r="BU121" s="107"/>
      <c r="BV121" s="107"/>
      <c r="BW121" s="107"/>
      <c r="BX121" s="107"/>
      <c r="BY121" s="107"/>
      <c r="BZ121" s="107"/>
      <c r="CA121" s="107"/>
      <c r="CB121" s="107"/>
      <c r="CC121" s="107"/>
      <c r="CD121" s="107"/>
      <c r="CE121" s="107"/>
      <c r="CF121" s="107"/>
      <c r="CG121" s="107"/>
      <c r="CH121" s="107"/>
      <c r="CI121" s="107"/>
      <c r="CJ121" s="107"/>
      <c r="CK121" s="107"/>
      <c r="CL121" s="107"/>
      <c r="CM121" s="107"/>
      <c r="CN121" s="107"/>
      <c r="CO121" s="107"/>
      <c r="CP121" s="107"/>
      <c r="CQ121" s="107"/>
      <c r="CR121" s="107"/>
      <c r="CS121" s="107"/>
      <c r="CT121" s="107"/>
      <c r="CU121" s="107"/>
      <c r="CV121" s="107"/>
      <c r="CW121" s="107"/>
      <c r="CX121" s="107"/>
      <c r="CY121" s="107"/>
      <c r="CZ121" s="107"/>
      <c r="DA121" s="107"/>
      <c r="DB121" s="107"/>
      <c r="DC121" s="107"/>
      <c r="DD121" s="107"/>
      <c r="DE121" s="107"/>
      <c r="DF121" s="107"/>
      <c r="DG121" s="107"/>
      <c r="DH121" s="107"/>
      <c r="DI121" s="107"/>
      <c r="DJ121" s="107"/>
      <c r="DK121" s="107"/>
      <c r="DL121" s="107"/>
      <c r="DM121" s="107"/>
      <c r="DN121" s="107"/>
      <c r="DO121" s="107"/>
      <c r="DP121" s="556"/>
      <c r="DQ121" s="117"/>
      <c r="DR121" s="117"/>
      <c r="DS121" s="117"/>
    </row>
    <row r="122" spans="1:222" ht="14.4" thickBot="1" x14ac:dyDescent="0.3">
      <c r="A122" s="536" t="s">
        <v>375</v>
      </c>
      <c r="B122" s="537"/>
      <c r="C122" s="537"/>
      <c r="D122" s="388" t="s">
        <v>71</v>
      </c>
      <c r="E122" s="12"/>
      <c r="F122" s="114"/>
      <c r="G122" s="115"/>
      <c r="I122" s="126"/>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c r="BG122" s="107"/>
      <c r="BH122" s="107"/>
      <c r="BI122" s="107"/>
      <c r="BJ122" s="107"/>
      <c r="BK122" s="107"/>
      <c r="BL122" s="107"/>
      <c r="BM122" s="107"/>
      <c r="BN122" s="107"/>
      <c r="BO122" s="107"/>
      <c r="BP122" s="107"/>
      <c r="BQ122" s="107"/>
      <c r="BR122" s="107"/>
      <c r="BS122" s="107"/>
      <c r="BT122" s="107"/>
      <c r="BU122" s="107"/>
      <c r="BV122" s="107"/>
      <c r="BW122" s="107"/>
      <c r="BX122" s="107"/>
      <c r="BY122" s="107"/>
      <c r="BZ122" s="107"/>
      <c r="CA122" s="107"/>
      <c r="CB122" s="107"/>
      <c r="CC122" s="107"/>
      <c r="CD122" s="107"/>
      <c r="CE122" s="107"/>
      <c r="CF122" s="107"/>
      <c r="CG122" s="107"/>
      <c r="CH122" s="107"/>
      <c r="CI122" s="107"/>
      <c r="CJ122" s="107"/>
      <c r="CK122" s="107"/>
      <c r="CL122" s="107"/>
      <c r="CM122" s="107"/>
      <c r="CN122" s="107"/>
      <c r="CO122" s="107"/>
      <c r="CP122" s="107"/>
      <c r="CQ122" s="107"/>
      <c r="CR122" s="107"/>
      <c r="CS122" s="107"/>
      <c r="CT122" s="107"/>
      <c r="CU122" s="107"/>
      <c r="CV122" s="107"/>
      <c r="CW122" s="107"/>
      <c r="CX122" s="107"/>
      <c r="CY122" s="107"/>
      <c r="CZ122" s="107"/>
      <c r="DA122" s="107"/>
      <c r="DB122" s="107"/>
      <c r="DC122" s="107"/>
      <c r="DD122" s="107"/>
      <c r="DE122" s="107"/>
      <c r="DF122" s="107"/>
      <c r="DG122" s="107"/>
      <c r="DH122" s="107"/>
      <c r="DI122" s="107"/>
      <c r="DJ122" s="107"/>
      <c r="DK122" s="107"/>
      <c r="DL122" s="107"/>
      <c r="DM122" s="107"/>
      <c r="DN122" s="107"/>
      <c r="DO122" s="107"/>
      <c r="DP122" s="564"/>
      <c r="DQ122" s="117"/>
      <c r="DR122" s="117"/>
      <c r="DS122" s="117"/>
    </row>
    <row r="123" spans="1:222" ht="27" thickBot="1" x14ac:dyDescent="0.3">
      <c r="A123" s="127" t="s">
        <v>372</v>
      </c>
      <c r="B123" s="41">
        <v>26</v>
      </c>
      <c r="C123" s="40" t="s">
        <v>373</v>
      </c>
      <c r="D123" s="42" t="s">
        <v>414</v>
      </c>
      <c r="E123" s="20"/>
      <c r="F123" s="114"/>
      <c r="G123" s="115"/>
      <c r="I123" s="126"/>
      <c r="J123" s="107">
        <f>+COUNTIF(L123:DO123, "Y")</f>
        <v>0</v>
      </c>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7"/>
      <c r="BU123" s="107"/>
      <c r="BV123" s="107"/>
      <c r="BW123" s="107"/>
      <c r="BX123" s="107"/>
      <c r="BY123" s="107"/>
      <c r="BZ123" s="107"/>
      <c r="CA123" s="107"/>
      <c r="CB123" s="107"/>
      <c r="CC123" s="107"/>
      <c r="CD123" s="107"/>
      <c r="CE123" s="107"/>
      <c r="CF123" s="107"/>
      <c r="CG123" s="107"/>
      <c r="CH123" s="107"/>
      <c r="CI123" s="107"/>
      <c r="CJ123" s="107"/>
      <c r="CK123" s="107"/>
      <c r="CL123" s="107"/>
      <c r="CM123" s="107"/>
      <c r="CN123" s="107"/>
      <c r="CO123" s="107"/>
      <c r="CP123" s="107"/>
      <c r="CQ123" s="107"/>
      <c r="CR123" s="107"/>
      <c r="CS123" s="107"/>
      <c r="CT123" s="107"/>
      <c r="CU123" s="107"/>
      <c r="CV123" s="107"/>
      <c r="CW123" s="107"/>
      <c r="CX123" s="107"/>
      <c r="CY123" s="107"/>
      <c r="CZ123" s="107"/>
      <c r="DA123" s="107"/>
      <c r="DB123" s="107"/>
      <c r="DC123" s="107"/>
      <c r="DD123" s="107"/>
      <c r="DE123" s="107"/>
      <c r="DF123" s="107"/>
      <c r="DG123" s="107"/>
      <c r="DH123" s="107"/>
      <c r="DI123" s="107"/>
      <c r="DJ123" s="107"/>
      <c r="DK123" s="107"/>
      <c r="DL123" s="107"/>
      <c r="DM123" s="107"/>
      <c r="DN123" s="107"/>
      <c r="DO123" s="107"/>
      <c r="DP123" s="555"/>
      <c r="DQ123" s="117"/>
      <c r="DR123" s="117"/>
      <c r="DS123" s="117"/>
    </row>
    <row r="124" spans="1:222" ht="14.4" thickBot="1" x14ac:dyDescent="0.3">
      <c r="A124" s="536" t="s">
        <v>375</v>
      </c>
      <c r="B124" s="537"/>
      <c r="C124" s="537"/>
      <c r="D124" s="396" t="s">
        <v>415</v>
      </c>
      <c r="E124" s="11"/>
      <c r="F124" s="114"/>
      <c r="G124" s="115"/>
      <c r="I124" s="126"/>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c r="BG124" s="107"/>
      <c r="BH124" s="107"/>
      <c r="BI124" s="107"/>
      <c r="BJ124" s="107"/>
      <c r="BK124" s="107"/>
      <c r="BL124" s="107"/>
      <c r="BM124" s="107"/>
      <c r="BN124" s="107"/>
      <c r="BO124" s="107"/>
      <c r="BP124" s="107"/>
      <c r="BQ124" s="107"/>
      <c r="BR124" s="107"/>
      <c r="BS124" s="107"/>
      <c r="BT124" s="107"/>
      <c r="BU124" s="107"/>
      <c r="BV124" s="107"/>
      <c r="BW124" s="107"/>
      <c r="BX124" s="107"/>
      <c r="BY124" s="107"/>
      <c r="BZ124" s="107"/>
      <c r="CA124" s="107"/>
      <c r="CB124" s="107"/>
      <c r="CC124" s="107"/>
      <c r="CD124" s="107"/>
      <c r="CE124" s="107"/>
      <c r="CF124" s="107"/>
      <c r="CG124" s="107"/>
      <c r="CH124" s="107"/>
      <c r="CI124" s="107"/>
      <c r="CJ124" s="107"/>
      <c r="CK124" s="107"/>
      <c r="CL124" s="107"/>
      <c r="CM124" s="107"/>
      <c r="CN124" s="107"/>
      <c r="CO124" s="107"/>
      <c r="CP124" s="107"/>
      <c r="CQ124" s="107"/>
      <c r="CR124" s="107"/>
      <c r="CS124" s="107"/>
      <c r="CT124" s="107"/>
      <c r="CU124" s="107"/>
      <c r="CV124" s="107"/>
      <c r="CW124" s="107"/>
      <c r="CX124" s="107"/>
      <c r="CY124" s="107"/>
      <c r="CZ124" s="107"/>
      <c r="DA124" s="107"/>
      <c r="DB124" s="107"/>
      <c r="DC124" s="107"/>
      <c r="DD124" s="107"/>
      <c r="DE124" s="107"/>
      <c r="DF124" s="107"/>
      <c r="DG124" s="107"/>
      <c r="DH124" s="107"/>
      <c r="DI124" s="107"/>
      <c r="DJ124" s="107"/>
      <c r="DK124" s="107"/>
      <c r="DL124" s="107"/>
      <c r="DM124" s="107"/>
      <c r="DN124" s="107"/>
      <c r="DO124" s="107"/>
      <c r="DP124" s="556"/>
      <c r="DQ124" s="117"/>
      <c r="DR124" s="117"/>
      <c r="DS124" s="117"/>
    </row>
    <row r="125" spans="1:222" ht="14.4" thickBot="1" x14ac:dyDescent="0.3">
      <c r="A125" s="536" t="s">
        <v>375</v>
      </c>
      <c r="B125" s="537"/>
      <c r="C125" s="537"/>
      <c r="D125" s="396" t="s">
        <v>396</v>
      </c>
      <c r="E125" s="12"/>
      <c r="F125" s="114"/>
      <c r="G125" s="115"/>
      <c r="I125" s="126"/>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c r="BG125" s="107"/>
      <c r="BH125" s="107"/>
      <c r="BI125" s="107"/>
      <c r="BJ125" s="107"/>
      <c r="BK125" s="107"/>
      <c r="BL125" s="107"/>
      <c r="BM125" s="107"/>
      <c r="BN125" s="107"/>
      <c r="BO125" s="107"/>
      <c r="BP125" s="107"/>
      <c r="BQ125" s="107"/>
      <c r="BR125" s="107"/>
      <c r="BS125" s="107"/>
      <c r="BT125" s="107"/>
      <c r="BU125" s="107"/>
      <c r="BV125" s="107"/>
      <c r="BW125" s="107"/>
      <c r="BX125" s="107"/>
      <c r="BY125" s="107"/>
      <c r="BZ125" s="107"/>
      <c r="CA125" s="107"/>
      <c r="CB125" s="107"/>
      <c r="CC125" s="107"/>
      <c r="CD125" s="107"/>
      <c r="CE125" s="107"/>
      <c r="CF125" s="107"/>
      <c r="CG125" s="107"/>
      <c r="CH125" s="107"/>
      <c r="CI125" s="107"/>
      <c r="CJ125" s="107"/>
      <c r="CK125" s="107"/>
      <c r="CL125" s="107"/>
      <c r="CM125" s="107"/>
      <c r="CN125" s="107"/>
      <c r="CO125" s="107"/>
      <c r="CP125" s="107"/>
      <c r="CQ125" s="107"/>
      <c r="CR125" s="107"/>
      <c r="CS125" s="107"/>
      <c r="CT125" s="107"/>
      <c r="CU125" s="107"/>
      <c r="CV125" s="107"/>
      <c r="CW125" s="107"/>
      <c r="CX125" s="107"/>
      <c r="CY125" s="107"/>
      <c r="CZ125" s="107"/>
      <c r="DA125" s="107"/>
      <c r="DB125" s="107"/>
      <c r="DC125" s="107"/>
      <c r="DD125" s="107"/>
      <c r="DE125" s="107"/>
      <c r="DF125" s="107"/>
      <c r="DG125" s="107"/>
      <c r="DH125" s="107"/>
      <c r="DI125" s="107"/>
      <c r="DJ125" s="107"/>
      <c r="DK125" s="107"/>
      <c r="DL125" s="107"/>
      <c r="DM125" s="107"/>
      <c r="DN125" s="107"/>
      <c r="DO125" s="107"/>
      <c r="DP125" s="556"/>
      <c r="DQ125" s="117"/>
      <c r="DR125" s="117"/>
      <c r="DS125" s="117"/>
    </row>
    <row r="126" spans="1:222" ht="14.4" thickBot="1" x14ac:dyDescent="0.3">
      <c r="A126" s="543" t="s">
        <v>375</v>
      </c>
      <c r="B126" s="544"/>
      <c r="C126" s="544"/>
      <c r="D126" s="145" t="s">
        <v>71</v>
      </c>
      <c r="E126" s="192"/>
      <c r="F126" s="218"/>
      <c r="G126" s="219"/>
      <c r="H126" s="195"/>
      <c r="I126" s="198"/>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c r="CJ126" s="107"/>
      <c r="CK126" s="107"/>
      <c r="CL126" s="107"/>
      <c r="CM126" s="107"/>
      <c r="CN126" s="107"/>
      <c r="CO126" s="107"/>
      <c r="CP126" s="107"/>
      <c r="CQ126" s="107"/>
      <c r="CR126" s="107"/>
      <c r="CS126" s="107"/>
      <c r="CT126" s="107"/>
      <c r="CU126" s="107"/>
      <c r="CV126" s="107"/>
      <c r="CW126" s="107"/>
      <c r="CX126" s="107"/>
      <c r="CY126" s="107"/>
      <c r="CZ126" s="107"/>
      <c r="DA126" s="107"/>
      <c r="DB126" s="107"/>
      <c r="DC126" s="107"/>
      <c r="DD126" s="107"/>
      <c r="DE126" s="107"/>
      <c r="DF126" s="107"/>
      <c r="DG126" s="107"/>
      <c r="DH126" s="107"/>
      <c r="DI126" s="107"/>
      <c r="DJ126" s="107"/>
      <c r="DK126" s="107"/>
      <c r="DL126" s="107"/>
      <c r="DM126" s="107"/>
      <c r="DN126" s="107"/>
      <c r="DO126" s="107"/>
      <c r="DP126" s="556"/>
      <c r="DQ126" s="117"/>
      <c r="DR126" s="117"/>
      <c r="DS126" s="117"/>
    </row>
    <row r="127" spans="1:222" ht="26.7" customHeight="1" x14ac:dyDescent="0.25">
      <c r="A127" s="134" t="s">
        <v>372</v>
      </c>
      <c r="B127" s="391">
        <v>27</v>
      </c>
      <c r="C127" s="25" t="s">
        <v>373</v>
      </c>
      <c r="D127" s="113" t="s">
        <v>131</v>
      </c>
      <c r="E127" s="14"/>
      <c r="F127" s="114"/>
      <c r="G127" s="115"/>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99"/>
      <c r="DC127" s="99"/>
      <c r="DD127" s="99"/>
      <c r="DE127" s="99"/>
      <c r="DF127" s="99"/>
      <c r="DG127" s="99"/>
      <c r="DH127" s="99"/>
      <c r="DI127" s="99"/>
      <c r="DJ127" s="99"/>
      <c r="DK127" s="99"/>
      <c r="DL127" s="99"/>
      <c r="DM127" s="99"/>
      <c r="DN127" s="99"/>
      <c r="DO127" s="99"/>
      <c r="DP127" s="600"/>
      <c r="DQ127" s="116"/>
      <c r="DR127" s="116"/>
      <c r="DS127" s="116"/>
      <c r="DT127" s="116"/>
      <c r="DU127" s="116"/>
      <c r="DV127" s="116"/>
      <c r="DW127" s="116"/>
      <c r="DX127" s="116"/>
      <c r="DY127" s="116"/>
      <c r="DZ127" s="116"/>
      <c r="EA127" s="116"/>
      <c r="EB127" s="116"/>
      <c r="EC127" s="116"/>
      <c r="ED127" s="116"/>
      <c r="EE127" s="116"/>
      <c r="EF127" s="116"/>
      <c r="EG127" s="116"/>
      <c r="EH127" s="116"/>
      <c r="EI127" s="116"/>
      <c r="EJ127" s="116"/>
      <c r="EK127" s="116"/>
      <c r="EL127" s="116"/>
      <c r="EM127" s="116"/>
      <c r="EN127" s="116"/>
      <c r="EO127" s="116"/>
      <c r="EP127" s="116"/>
      <c r="EQ127" s="116"/>
      <c r="ER127" s="116"/>
      <c r="ES127" s="116"/>
      <c r="ET127" s="116"/>
      <c r="EU127" s="116"/>
      <c r="EV127" s="116"/>
      <c r="EW127" s="116"/>
      <c r="EX127" s="116"/>
      <c r="EY127" s="116"/>
      <c r="EZ127" s="116"/>
      <c r="FA127" s="116"/>
      <c r="FB127" s="116"/>
      <c r="FC127" s="116"/>
      <c r="FD127" s="116"/>
      <c r="FE127" s="116"/>
      <c r="FF127" s="116"/>
      <c r="FG127" s="116"/>
      <c r="FH127" s="116"/>
      <c r="FI127" s="116"/>
      <c r="FJ127" s="116"/>
      <c r="FK127" s="116"/>
      <c r="FL127" s="116"/>
      <c r="FM127" s="116"/>
      <c r="FN127" s="116"/>
      <c r="FO127" s="116"/>
      <c r="FP127" s="116"/>
      <c r="FQ127" s="116"/>
      <c r="FR127" s="116"/>
      <c r="FS127" s="116"/>
      <c r="FT127" s="116"/>
      <c r="FU127" s="116"/>
      <c r="FV127" s="116"/>
      <c r="FW127" s="116"/>
      <c r="FX127" s="116"/>
      <c r="FY127" s="116"/>
      <c r="FZ127" s="116"/>
      <c r="GA127" s="116"/>
      <c r="GB127" s="116"/>
      <c r="GC127" s="116"/>
      <c r="GD127" s="116"/>
      <c r="GE127" s="116"/>
      <c r="GF127" s="116"/>
      <c r="GG127" s="116"/>
      <c r="GH127" s="116"/>
      <c r="GI127" s="116"/>
      <c r="GJ127" s="116"/>
      <c r="GK127" s="116"/>
      <c r="GL127" s="116"/>
      <c r="GM127" s="116"/>
      <c r="GN127" s="116"/>
      <c r="GO127" s="116"/>
      <c r="GP127" s="116"/>
      <c r="GQ127" s="116"/>
      <c r="GR127" s="116"/>
      <c r="GS127" s="116"/>
      <c r="GT127" s="116"/>
      <c r="GU127" s="116"/>
      <c r="GV127" s="116"/>
      <c r="GW127" s="116"/>
      <c r="GX127" s="116"/>
      <c r="GY127" s="116"/>
      <c r="GZ127" s="116"/>
      <c r="HA127" s="116"/>
      <c r="HB127" s="116"/>
      <c r="HC127" s="116"/>
      <c r="HD127" s="116"/>
      <c r="HE127" s="116"/>
      <c r="HF127" s="116"/>
      <c r="HG127" s="116"/>
      <c r="HH127" s="116"/>
      <c r="HI127" s="567"/>
      <c r="HJ127" s="567"/>
      <c r="HK127" s="117"/>
      <c r="HL127" s="117"/>
      <c r="HM127" s="117"/>
      <c r="HN127" s="117"/>
    </row>
    <row r="128" spans="1:222" ht="15" customHeight="1" x14ac:dyDescent="0.25">
      <c r="A128" s="568" t="s">
        <v>375</v>
      </c>
      <c r="B128" s="537"/>
      <c r="C128" s="537"/>
      <c r="D128" s="119" t="s">
        <v>403</v>
      </c>
      <c r="E128" s="11"/>
      <c r="F128" s="108"/>
      <c r="G128" s="109"/>
      <c r="H128" s="110"/>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c r="CN128" s="99"/>
      <c r="CO128" s="99"/>
      <c r="CP128" s="99"/>
      <c r="CQ128" s="99"/>
      <c r="CR128" s="99"/>
      <c r="CS128" s="99"/>
      <c r="CT128" s="99"/>
      <c r="CU128" s="99"/>
      <c r="CV128" s="99"/>
      <c r="CW128" s="99"/>
      <c r="CX128" s="99"/>
      <c r="CY128" s="99"/>
      <c r="CZ128" s="99"/>
      <c r="DA128" s="99"/>
      <c r="DB128" s="99"/>
      <c r="DC128" s="99"/>
      <c r="DD128" s="99"/>
      <c r="DE128" s="99"/>
      <c r="DF128" s="99"/>
      <c r="DG128" s="99"/>
      <c r="DH128" s="99"/>
      <c r="DI128" s="99"/>
      <c r="DJ128" s="99"/>
      <c r="DK128" s="99"/>
      <c r="DL128" s="99"/>
      <c r="DM128" s="99"/>
      <c r="DN128" s="99"/>
      <c r="DO128" s="99"/>
      <c r="DP128" s="598"/>
      <c r="DQ128" s="116"/>
      <c r="DR128" s="116"/>
      <c r="DS128" s="116"/>
      <c r="DT128" s="116"/>
      <c r="DU128" s="116"/>
      <c r="DV128" s="116"/>
      <c r="DW128" s="116"/>
      <c r="DX128" s="116"/>
      <c r="DY128" s="116"/>
      <c r="DZ128" s="116"/>
      <c r="EA128" s="116"/>
      <c r="EB128" s="116"/>
      <c r="EC128" s="116"/>
      <c r="ED128" s="116"/>
      <c r="EE128" s="116"/>
      <c r="EF128" s="116"/>
      <c r="EG128" s="116"/>
      <c r="EH128" s="116"/>
      <c r="EI128" s="116"/>
      <c r="EJ128" s="116"/>
      <c r="EK128" s="116"/>
      <c r="EL128" s="116"/>
      <c r="EM128" s="116"/>
      <c r="EN128" s="116"/>
      <c r="EO128" s="116"/>
      <c r="EP128" s="116"/>
      <c r="EQ128" s="116"/>
      <c r="ER128" s="116"/>
      <c r="ES128" s="116"/>
      <c r="ET128" s="116"/>
      <c r="EU128" s="116"/>
      <c r="EV128" s="116"/>
      <c r="EW128" s="116"/>
      <c r="EX128" s="116"/>
      <c r="EY128" s="116"/>
      <c r="EZ128" s="116"/>
      <c r="FA128" s="116"/>
      <c r="FB128" s="116"/>
      <c r="FC128" s="116"/>
      <c r="FD128" s="116"/>
      <c r="FE128" s="116"/>
      <c r="FF128" s="116"/>
      <c r="FG128" s="116"/>
      <c r="FH128" s="116"/>
      <c r="FI128" s="116"/>
      <c r="FJ128" s="116"/>
      <c r="FK128" s="116"/>
      <c r="FL128" s="116"/>
      <c r="FM128" s="116"/>
      <c r="FN128" s="116"/>
      <c r="FO128" s="116"/>
      <c r="FP128" s="116"/>
      <c r="FQ128" s="116"/>
      <c r="FR128" s="116"/>
      <c r="FS128" s="116"/>
      <c r="FT128" s="116"/>
      <c r="FU128" s="116"/>
      <c r="FV128" s="116"/>
      <c r="FW128" s="116"/>
      <c r="FX128" s="116"/>
      <c r="FY128" s="116"/>
      <c r="FZ128" s="116"/>
      <c r="GA128" s="116"/>
      <c r="GB128" s="116"/>
      <c r="GC128" s="116"/>
      <c r="GD128" s="116"/>
      <c r="GE128" s="116"/>
      <c r="GF128" s="116"/>
      <c r="GG128" s="116"/>
      <c r="GH128" s="116"/>
      <c r="GI128" s="116"/>
      <c r="GJ128" s="116"/>
      <c r="GK128" s="116"/>
      <c r="GL128" s="116"/>
      <c r="GM128" s="116"/>
      <c r="GN128" s="116"/>
      <c r="GO128" s="116"/>
      <c r="GP128" s="116"/>
      <c r="GQ128" s="116"/>
      <c r="GR128" s="116"/>
      <c r="GS128" s="116"/>
      <c r="GT128" s="116"/>
      <c r="GU128" s="116"/>
      <c r="GV128" s="116"/>
      <c r="GW128" s="116"/>
      <c r="GX128" s="116"/>
      <c r="GY128" s="116"/>
      <c r="GZ128" s="116"/>
      <c r="HA128" s="116"/>
      <c r="HB128" s="116"/>
      <c r="HC128" s="116"/>
      <c r="HD128" s="116"/>
      <c r="HE128" s="116"/>
      <c r="HF128" s="116"/>
      <c r="HG128" s="116"/>
      <c r="HH128" s="116"/>
      <c r="HI128" s="567"/>
      <c r="HJ128" s="567"/>
      <c r="HK128" s="117"/>
      <c r="HL128" s="117"/>
      <c r="HM128" s="117"/>
      <c r="HN128" s="117"/>
    </row>
    <row r="129" spans="1:222" x14ac:dyDescent="0.25">
      <c r="A129" s="568" t="s">
        <v>375</v>
      </c>
      <c r="B129" s="537"/>
      <c r="C129" s="537"/>
      <c r="D129" s="119" t="s">
        <v>404</v>
      </c>
      <c r="E129" s="12"/>
      <c r="F129" s="111"/>
      <c r="G129" s="112"/>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c r="CN129" s="99"/>
      <c r="CO129" s="99"/>
      <c r="CP129" s="99"/>
      <c r="CQ129" s="99"/>
      <c r="CR129" s="99"/>
      <c r="CS129" s="99"/>
      <c r="CT129" s="99"/>
      <c r="CU129" s="99"/>
      <c r="CV129" s="99"/>
      <c r="CW129" s="99"/>
      <c r="CX129" s="99"/>
      <c r="CY129" s="99"/>
      <c r="CZ129" s="99"/>
      <c r="DA129" s="99"/>
      <c r="DB129" s="99"/>
      <c r="DC129" s="99"/>
      <c r="DD129" s="99"/>
      <c r="DE129" s="99"/>
      <c r="DF129" s="99"/>
      <c r="DG129" s="99"/>
      <c r="DH129" s="99"/>
      <c r="DI129" s="99"/>
      <c r="DJ129" s="99"/>
      <c r="DK129" s="99"/>
      <c r="DL129" s="99"/>
      <c r="DM129" s="99"/>
      <c r="DN129" s="99"/>
      <c r="DO129" s="99"/>
      <c r="DP129" s="598"/>
      <c r="DQ129" s="116"/>
      <c r="DR129" s="116"/>
      <c r="DS129" s="116"/>
      <c r="DT129" s="116"/>
      <c r="DU129" s="116"/>
      <c r="DV129" s="116"/>
      <c r="DW129" s="116"/>
      <c r="DX129" s="116"/>
      <c r="DY129" s="116"/>
      <c r="DZ129" s="116"/>
      <c r="EA129" s="116"/>
      <c r="EB129" s="116"/>
      <c r="EC129" s="116"/>
      <c r="ED129" s="116"/>
      <c r="EE129" s="116"/>
      <c r="EF129" s="116"/>
      <c r="EG129" s="116"/>
      <c r="EH129" s="116"/>
      <c r="EI129" s="116"/>
      <c r="EJ129" s="116"/>
      <c r="EK129" s="116"/>
      <c r="EL129" s="116"/>
      <c r="EM129" s="116"/>
      <c r="EN129" s="116"/>
      <c r="EO129" s="116"/>
      <c r="EP129" s="116"/>
      <c r="EQ129" s="116"/>
      <c r="ER129" s="116"/>
      <c r="ES129" s="116"/>
      <c r="ET129" s="116"/>
      <c r="EU129" s="116"/>
      <c r="EV129" s="116"/>
      <c r="EW129" s="116"/>
      <c r="EX129" s="116"/>
      <c r="EY129" s="116"/>
      <c r="EZ129" s="116"/>
      <c r="FA129" s="116"/>
      <c r="FB129" s="116"/>
      <c r="FC129" s="116"/>
      <c r="FD129" s="116"/>
      <c r="FE129" s="116"/>
      <c r="FF129" s="116"/>
      <c r="FG129" s="116"/>
      <c r="FH129" s="116"/>
      <c r="FI129" s="116"/>
      <c r="FJ129" s="116"/>
      <c r="FK129" s="116"/>
      <c r="FL129" s="116"/>
      <c r="FM129" s="116"/>
      <c r="FN129" s="116"/>
      <c r="FO129" s="116"/>
      <c r="FP129" s="116"/>
      <c r="FQ129" s="116"/>
      <c r="FR129" s="116"/>
      <c r="FS129" s="116"/>
      <c r="FT129" s="116"/>
      <c r="FU129" s="116"/>
      <c r="FV129" s="116"/>
      <c r="FW129" s="116"/>
      <c r="FX129" s="116"/>
      <c r="FY129" s="116"/>
      <c r="FZ129" s="116"/>
      <c r="GA129" s="116"/>
      <c r="GB129" s="116"/>
      <c r="GC129" s="116"/>
      <c r="GD129" s="116"/>
      <c r="GE129" s="116"/>
      <c r="GF129" s="116"/>
      <c r="GG129" s="116"/>
      <c r="GH129" s="116"/>
      <c r="GI129" s="116"/>
      <c r="GJ129" s="116"/>
      <c r="GK129" s="116"/>
      <c r="GL129" s="116"/>
      <c r="GM129" s="116"/>
      <c r="GN129" s="116"/>
      <c r="GO129" s="116"/>
      <c r="GP129" s="116"/>
      <c r="GQ129" s="116"/>
      <c r="GR129" s="116"/>
      <c r="GS129" s="116"/>
      <c r="GT129" s="116"/>
      <c r="GU129" s="116"/>
      <c r="GV129" s="116"/>
      <c r="GW129" s="116"/>
      <c r="GX129" s="116"/>
      <c r="GY129" s="116"/>
      <c r="GZ129" s="116"/>
      <c r="HA129" s="116"/>
      <c r="HB129" s="116"/>
      <c r="HC129" s="116"/>
      <c r="HD129" s="116"/>
      <c r="HE129" s="116"/>
      <c r="HF129" s="116"/>
      <c r="HG129" s="116"/>
      <c r="HH129" s="116"/>
      <c r="HI129" s="567"/>
      <c r="HJ129" s="567"/>
      <c r="HK129" s="117"/>
      <c r="HL129" s="117"/>
      <c r="HM129" s="117"/>
      <c r="HN129" s="117"/>
    </row>
    <row r="130" spans="1:222" ht="15" customHeight="1" x14ac:dyDescent="0.25">
      <c r="A130" s="568" t="s">
        <v>375</v>
      </c>
      <c r="B130" s="537"/>
      <c r="C130" s="537"/>
      <c r="D130" s="396" t="s">
        <v>378</v>
      </c>
      <c r="E130" s="12"/>
      <c r="F130" s="111"/>
      <c r="G130" s="112"/>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c r="CN130" s="99"/>
      <c r="CO130" s="99"/>
      <c r="CP130" s="99"/>
      <c r="CQ130" s="99"/>
      <c r="CR130" s="99"/>
      <c r="CS130" s="99"/>
      <c r="CT130" s="99"/>
      <c r="CU130" s="99"/>
      <c r="CV130" s="99"/>
      <c r="CW130" s="99"/>
      <c r="CX130" s="99"/>
      <c r="CY130" s="99"/>
      <c r="CZ130" s="99"/>
      <c r="DA130" s="99"/>
      <c r="DB130" s="99"/>
      <c r="DC130" s="99"/>
      <c r="DD130" s="99"/>
      <c r="DE130" s="99"/>
      <c r="DF130" s="99"/>
      <c r="DG130" s="99"/>
      <c r="DH130" s="99"/>
      <c r="DI130" s="99"/>
      <c r="DJ130" s="99"/>
      <c r="DK130" s="99"/>
      <c r="DL130" s="99"/>
      <c r="DM130" s="99"/>
      <c r="DN130" s="99"/>
      <c r="DO130" s="99"/>
      <c r="DP130" s="598"/>
      <c r="DQ130" s="116"/>
      <c r="DR130" s="116"/>
      <c r="DS130" s="116"/>
      <c r="DT130" s="116"/>
      <c r="DU130" s="116"/>
      <c r="DV130" s="116"/>
      <c r="DW130" s="116"/>
      <c r="DX130" s="116"/>
      <c r="DY130" s="116"/>
      <c r="DZ130" s="116"/>
      <c r="EA130" s="116"/>
      <c r="EB130" s="116"/>
      <c r="EC130" s="116"/>
      <c r="ED130" s="116"/>
      <c r="EE130" s="116"/>
      <c r="EF130" s="116"/>
      <c r="EG130" s="116"/>
      <c r="EH130" s="116"/>
      <c r="EI130" s="116"/>
      <c r="EJ130" s="116"/>
      <c r="EK130" s="116"/>
      <c r="EL130" s="116"/>
      <c r="EM130" s="116"/>
      <c r="EN130" s="116"/>
      <c r="EO130" s="116"/>
      <c r="EP130" s="116"/>
      <c r="EQ130" s="116"/>
      <c r="ER130" s="116"/>
      <c r="ES130" s="116"/>
      <c r="ET130" s="116"/>
      <c r="EU130" s="116"/>
      <c r="EV130" s="116"/>
      <c r="EW130" s="116"/>
      <c r="EX130" s="116"/>
      <c r="EY130" s="116"/>
      <c r="EZ130" s="116"/>
      <c r="FA130" s="116"/>
      <c r="FB130" s="116"/>
      <c r="FC130" s="116"/>
      <c r="FD130" s="116"/>
      <c r="FE130" s="116"/>
      <c r="FF130" s="116"/>
      <c r="FG130" s="116"/>
      <c r="FH130" s="116"/>
      <c r="FI130" s="116"/>
      <c r="FJ130" s="116"/>
      <c r="FK130" s="116"/>
      <c r="FL130" s="116"/>
      <c r="FM130" s="116"/>
      <c r="FN130" s="116"/>
      <c r="FO130" s="116"/>
      <c r="FP130" s="116"/>
      <c r="FQ130" s="116"/>
      <c r="FR130" s="116"/>
      <c r="FS130" s="116"/>
      <c r="FT130" s="116"/>
      <c r="FU130" s="116"/>
      <c r="FV130" s="116"/>
      <c r="FW130" s="116"/>
      <c r="FX130" s="116"/>
      <c r="FY130" s="116"/>
      <c r="FZ130" s="116"/>
      <c r="GA130" s="116"/>
      <c r="GB130" s="116"/>
      <c r="GC130" s="116"/>
      <c r="GD130" s="116"/>
      <c r="GE130" s="116"/>
      <c r="GF130" s="116"/>
      <c r="GG130" s="116"/>
      <c r="GH130" s="116"/>
      <c r="GI130" s="116"/>
      <c r="GJ130" s="116"/>
      <c r="GK130" s="116"/>
      <c r="GL130" s="116"/>
      <c r="GM130" s="116"/>
      <c r="GN130" s="116"/>
      <c r="GO130" s="116"/>
      <c r="GP130" s="116"/>
      <c r="GQ130" s="116"/>
      <c r="GR130" s="116"/>
      <c r="GS130" s="116"/>
      <c r="GT130" s="116"/>
      <c r="GU130" s="116"/>
      <c r="GV130" s="116"/>
      <c r="GW130" s="116"/>
      <c r="GX130" s="116"/>
      <c r="GY130" s="116"/>
      <c r="GZ130" s="116"/>
      <c r="HA130" s="116"/>
      <c r="HB130" s="116"/>
      <c r="HC130" s="116"/>
      <c r="HD130" s="116"/>
      <c r="HE130" s="116"/>
      <c r="HF130" s="116"/>
      <c r="HG130" s="116"/>
      <c r="HH130" s="116"/>
      <c r="HI130" s="567"/>
      <c r="HJ130" s="567"/>
      <c r="HK130" s="117"/>
      <c r="HL130" s="117"/>
      <c r="HM130" s="117"/>
      <c r="HN130" s="117"/>
    </row>
    <row r="131" spans="1:222" ht="15.75" customHeight="1" thickBot="1" x14ac:dyDescent="0.3">
      <c r="A131" s="597" t="s">
        <v>375</v>
      </c>
      <c r="B131" s="544"/>
      <c r="C131" s="544"/>
      <c r="D131" s="145" t="s">
        <v>71</v>
      </c>
      <c r="E131" s="146"/>
      <c r="F131" s="111"/>
      <c r="G131" s="112"/>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c r="CN131" s="99"/>
      <c r="CO131" s="99"/>
      <c r="CP131" s="99"/>
      <c r="CQ131" s="99"/>
      <c r="CR131" s="99"/>
      <c r="CS131" s="99"/>
      <c r="CT131" s="99"/>
      <c r="CU131" s="99"/>
      <c r="CV131" s="99"/>
      <c r="CW131" s="99"/>
      <c r="CX131" s="99"/>
      <c r="CY131" s="99"/>
      <c r="CZ131" s="99"/>
      <c r="DA131" s="99"/>
      <c r="DB131" s="99"/>
      <c r="DC131" s="99"/>
      <c r="DD131" s="99"/>
      <c r="DE131" s="99"/>
      <c r="DF131" s="99"/>
      <c r="DG131" s="99"/>
      <c r="DH131" s="99"/>
      <c r="DI131" s="99"/>
      <c r="DJ131" s="99"/>
      <c r="DK131" s="99"/>
      <c r="DL131" s="99"/>
      <c r="DM131" s="99"/>
      <c r="DN131" s="99"/>
      <c r="DO131" s="99"/>
      <c r="DP131" s="599"/>
      <c r="DQ131" s="116"/>
      <c r="DR131" s="116"/>
      <c r="DS131" s="116"/>
      <c r="DT131" s="116"/>
      <c r="DU131" s="116"/>
      <c r="DV131" s="116"/>
      <c r="DW131" s="116"/>
      <c r="DX131" s="116"/>
      <c r="DY131" s="116"/>
      <c r="DZ131" s="116"/>
      <c r="EA131" s="116"/>
      <c r="EB131" s="116"/>
      <c r="EC131" s="116"/>
      <c r="ED131" s="116"/>
      <c r="EE131" s="116"/>
      <c r="EF131" s="116"/>
      <c r="EG131" s="116"/>
      <c r="EH131" s="116"/>
      <c r="EI131" s="116"/>
      <c r="EJ131" s="116"/>
      <c r="EK131" s="116"/>
      <c r="EL131" s="116"/>
      <c r="EM131" s="116"/>
      <c r="EN131" s="116"/>
      <c r="EO131" s="116"/>
      <c r="EP131" s="116"/>
      <c r="EQ131" s="116"/>
      <c r="ER131" s="116"/>
      <c r="ES131" s="116"/>
      <c r="ET131" s="116"/>
      <c r="EU131" s="116"/>
      <c r="EV131" s="116"/>
      <c r="EW131" s="116"/>
      <c r="EX131" s="116"/>
      <c r="EY131" s="116"/>
      <c r="EZ131" s="116"/>
      <c r="FA131" s="116"/>
      <c r="FB131" s="116"/>
      <c r="FC131" s="116"/>
      <c r="FD131" s="116"/>
      <c r="FE131" s="116"/>
      <c r="FF131" s="116"/>
      <c r="FG131" s="116"/>
      <c r="FH131" s="116"/>
      <c r="FI131" s="116"/>
      <c r="FJ131" s="116"/>
      <c r="FK131" s="116"/>
      <c r="FL131" s="116"/>
      <c r="FM131" s="116"/>
      <c r="FN131" s="116"/>
      <c r="FO131" s="116"/>
      <c r="FP131" s="116"/>
      <c r="FQ131" s="116"/>
      <c r="FR131" s="116"/>
      <c r="FS131" s="116"/>
      <c r="FT131" s="116"/>
      <c r="FU131" s="116"/>
      <c r="FV131" s="116"/>
      <c r="FW131" s="116"/>
      <c r="FX131" s="116"/>
      <c r="FY131" s="116"/>
      <c r="FZ131" s="116"/>
      <c r="GA131" s="116"/>
      <c r="GB131" s="116"/>
      <c r="GC131" s="116"/>
      <c r="GD131" s="116"/>
      <c r="GE131" s="116"/>
      <c r="GF131" s="116"/>
      <c r="GG131" s="116"/>
      <c r="GH131" s="116"/>
      <c r="GI131" s="116"/>
      <c r="GJ131" s="116"/>
      <c r="GK131" s="116"/>
      <c r="GL131" s="116"/>
      <c r="GM131" s="116"/>
      <c r="GN131" s="116"/>
      <c r="GO131" s="116"/>
      <c r="GP131" s="116"/>
      <c r="GQ131" s="116"/>
      <c r="GR131" s="116"/>
      <c r="GS131" s="116"/>
      <c r="GT131" s="116"/>
      <c r="GU131" s="116"/>
      <c r="GV131" s="116"/>
      <c r="GW131" s="116"/>
      <c r="GX131" s="116"/>
      <c r="GY131" s="116"/>
      <c r="GZ131" s="116"/>
      <c r="HA131" s="116"/>
      <c r="HB131" s="116"/>
      <c r="HC131" s="116"/>
      <c r="HD131" s="116"/>
      <c r="HE131" s="116"/>
      <c r="HF131" s="116"/>
      <c r="HG131" s="116"/>
      <c r="HH131" s="116"/>
      <c r="HI131" s="567"/>
      <c r="HJ131" s="567"/>
      <c r="HK131" s="117"/>
      <c r="HL131" s="117"/>
      <c r="HM131" s="117"/>
      <c r="HN131" s="117"/>
    </row>
    <row r="132" spans="1:222" ht="46.2" thickBot="1" x14ac:dyDescent="0.3">
      <c r="A132" s="127" t="s">
        <v>372</v>
      </c>
      <c r="B132" s="41">
        <v>28</v>
      </c>
      <c r="C132" s="40" t="s">
        <v>373</v>
      </c>
      <c r="D132" s="42" t="s">
        <v>135</v>
      </c>
      <c r="E132" s="20"/>
      <c r="F132" s="114"/>
      <c r="G132" s="115"/>
      <c r="I132" s="126"/>
      <c r="J132" s="107">
        <f>+COUNTIF(L132:DO132, "Y")</f>
        <v>0</v>
      </c>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c r="CC132" s="107"/>
      <c r="CD132" s="107"/>
      <c r="CE132" s="107"/>
      <c r="CF132" s="107"/>
      <c r="CG132" s="107"/>
      <c r="CH132" s="107"/>
      <c r="CI132" s="107"/>
      <c r="CJ132" s="107"/>
      <c r="CK132" s="107"/>
      <c r="CL132" s="107"/>
      <c r="CM132" s="107"/>
      <c r="CN132" s="107"/>
      <c r="CO132" s="107"/>
      <c r="CP132" s="107"/>
      <c r="CQ132" s="107"/>
      <c r="CR132" s="107"/>
      <c r="CS132" s="107"/>
      <c r="CT132" s="107"/>
      <c r="CU132" s="107"/>
      <c r="CV132" s="107"/>
      <c r="CW132" s="107"/>
      <c r="CX132" s="107"/>
      <c r="CY132" s="107"/>
      <c r="CZ132" s="107"/>
      <c r="DA132" s="107"/>
      <c r="DB132" s="107"/>
      <c r="DC132" s="107"/>
      <c r="DD132" s="107"/>
      <c r="DE132" s="107"/>
      <c r="DF132" s="107"/>
      <c r="DG132" s="107"/>
      <c r="DH132" s="107"/>
      <c r="DI132" s="107"/>
      <c r="DJ132" s="107"/>
      <c r="DK132" s="107"/>
      <c r="DL132" s="107"/>
      <c r="DM132" s="107"/>
      <c r="DN132" s="107"/>
      <c r="DO132" s="107"/>
      <c r="DP132" s="529" t="s">
        <v>416</v>
      </c>
      <c r="DQ132" s="117"/>
      <c r="DR132" s="117"/>
      <c r="DS132" s="117"/>
    </row>
    <row r="133" spans="1:222" ht="14.4" thickBot="1" x14ac:dyDescent="0.3">
      <c r="A133" s="536" t="s">
        <v>375</v>
      </c>
      <c r="B133" s="537"/>
      <c r="C133" s="537"/>
      <c r="D133" s="396" t="s">
        <v>417</v>
      </c>
      <c r="E133" s="11"/>
      <c r="F133" s="114"/>
      <c r="G133" s="115"/>
      <c r="I133" s="126"/>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c r="BG133" s="107"/>
      <c r="BH133" s="107"/>
      <c r="BI133" s="107"/>
      <c r="BJ133" s="107"/>
      <c r="BK133" s="107"/>
      <c r="BL133" s="107"/>
      <c r="BM133" s="107"/>
      <c r="BN133" s="107"/>
      <c r="BO133" s="107"/>
      <c r="BP133" s="107"/>
      <c r="BQ133" s="107"/>
      <c r="BR133" s="107"/>
      <c r="BS133" s="107"/>
      <c r="BT133" s="107"/>
      <c r="BU133" s="107"/>
      <c r="BV133" s="107"/>
      <c r="BW133" s="107"/>
      <c r="BX133" s="107"/>
      <c r="BY133" s="107"/>
      <c r="BZ133" s="107"/>
      <c r="CA133" s="107"/>
      <c r="CB133" s="107"/>
      <c r="CC133" s="107"/>
      <c r="CD133" s="107"/>
      <c r="CE133" s="107"/>
      <c r="CF133" s="107"/>
      <c r="CG133" s="107"/>
      <c r="CH133" s="107"/>
      <c r="CI133" s="107"/>
      <c r="CJ133" s="107"/>
      <c r="CK133" s="107"/>
      <c r="CL133" s="107"/>
      <c r="CM133" s="107"/>
      <c r="CN133" s="107"/>
      <c r="CO133" s="107"/>
      <c r="CP133" s="107"/>
      <c r="CQ133" s="107"/>
      <c r="CR133" s="107"/>
      <c r="CS133" s="107"/>
      <c r="CT133" s="107"/>
      <c r="CU133" s="107"/>
      <c r="CV133" s="107"/>
      <c r="CW133" s="107"/>
      <c r="CX133" s="107"/>
      <c r="CY133" s="107"/>
      <c r="CZ133" s="107"/>
      <c r="DA133" s="107"/>
      <c r="DB133" s="107"/>
      <c r="DC133" s="107"/>
      <c r="DD133" s="107"/>
      <c r="DE133" s="107"/>
      <c r="DF133" s="107"/>
      <c r="DG133" s="107"/>
      <c r="DH133" s="107"/>
      <c r="DI133" s="107"/>
      <c r="DJ133" s="107"/>
      <c r="DK133" s="107"/>
      <c r="DL133" s="107"/>
      <c r="DM133" s="107"/>
      <c r="DN133" s="107"/>
      <c r="DO133" s="107"/>
      <c r="DP133" s="556"/>
      <c r="DQ133" s="117"/>
      <c r="DR133" s="117"/>
      <c r="DS133" s="117"/>
    </row>
    <row r="134" spans="1:222" ht="14.4" thickBot="1" x14ac:dyDescent="0.3">
      <c r="A134" s="536" t="s">
        <v>375</v>
      </c>
      <c r="B134" s="537"/>
      <c r="C134" s="537"/>
      <c r="D134" s="396" t="s">
        <v>396</v>
      </c>
      <c r="E134" s="12"/>
      <c r="F134" s="114"/>
      <c r="G134" s="115"/>
      <c r="I134" s="126"/>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L134" s="107"/>
      <c r="BM134" s="107"/>
      <c r="BN134" s="107"/>
      <c r="BO134" s="107"/>
      <c r="BP134" s="107"/>
      <c r="BQ134" s="107"/>
      <c r="BR134" s="107"/>
      <c r="BS134" s="107"/>
      <c r="BT134" s="107"/>
      <c r="BU134" s="107"/>
      <c r="BV134" s="107"/>
      <c r="BW134" s="107"/>
      <c r="BX134" s="107"/>
      <c r="BY134" s="107"/>
      <c r="BZ134" s="107"/>
      <c r="CA134" s="107"/>
      <c r="CB134" s="107"/>
      <c r="CC134" s="107"/>
      <c r="CD134" s="107"/>
      <c r="CE134" s="107"/>
      <c r="CF134" s="107"/>
      <c r="CG134" s="107"/>
      <c r="CH134" s="107"/>
      <c r="CI134" s="107"/>
      <c r="CJ134" s="107"/>
      <c r="CK134" s="107"/>
      <c r="CL134" s="107"/>
      <c r="CM134" s="107"/>
      <c r="CN134" s="107"/>
      <c r="CO134" s="107"/>
      <c r="CP134" s="107"/>
      <c r="CQ134" s="107"/>
      <c r="CR134" s="107"/>
      <c r="CS134" s="107"/>
      <c r="CT134" s="107"/>
      <c r="CU134" s="107"/>
      <c r="CV134" s="107"/>
      <c r="CW134" s="107"/>
      <c r="CX134" s="107"/>
      <c r="CY134" s="107"/>
      <c r="CZ134" s="107"/>
      <c r="DA134" s="107"/>
      <c r="DB134" s="107"/>
      <c r="DC134" s="107"/>
      <c r="DD134" s="107"/>
      <c r="DE134" s="107"/>
      <c r="DF134" s="107"/>
      <c r="DG134" s="107"/>
      <c r="DH134" s="107"/>
      <c r="DI134" s="107"/>
      <c r="DJ134" s="107"/>
      <c r="DK134" s="107"/>
      <c r="DL134" s="107"/>
      <c r="DM134" s="107"/>
      <c r="DN134" s="107"/>
      <c r="DO134" s="107"/>
      <c r="DP134" s="556"/>
      <c r="DQ134" s="117"/>
      <c r="DR134" s="117"/>
      <c r="DS134" s="117"/>
    </row>
    <row r="135" spans="1:222" ht="14.4" thickBot="1" x14ac:dyDescent="0.3">
      <c r="A135" s="543" t="s">
        <v>375</v>
      </c>
      <c r="B135" s="544"/>
      <c r="C135" s="544"/>
      <c r="D135" s="145" t="s">
        <v>71</v>
      </c>
      <c r="E135" s="192"/>
      <c r="F135" s="218"/>
      <c r="G135" s="219"/>
      <c r="H135" s="195"/>
      <c r="I135" s="198"/>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BY135" s="107"/>
      <c r="BZ135" s="107"/>
      <c r="CA135" s="107"/>
      <c r="CB135" s="107"/>
      <c r="CC135" s="107"/>
      <c r="CD135" s="107"/>
      <c r="CE135" s="107"/>
      <c r="CF135" s="107"/>
      <c r="CG135" s="107"/>
      <c r="CH135" s="107"/>
      <c r="CI135" s="107"/>
      <c r="CJ135" s="107"/>
      <c r="CK135" s="107"/>
      <c r="CL135" s="107"/>
      <c r="CM135" s="107"/>
      <c r="CN135" s="107"/>
      <c r="CO135" s="107"/>
      <c r="CP135" s="107"/>
      <c r="CQ135" s="107"/>
      <c r="CR135" s="107"/>
      <c r="CS135" s="107"/>
      <c r="CT135" s="107"/>
      <c r="CU135" s="107"/>
      <c r="CV135" s="107"/>
      <c r="CW135" s="107"/>
      <c r="CX135" s="107"/>
      <c r="CY135" s="107"/>
      <c r="CZ135" s="107"/>
      <c r="DA135" s="107"/>
      <c r="DB135" s="107"/>
      <c r="DC135" s="107"/>
      <c r="DD135" s="107"/>
      <c r="DE135" s="107"/>
      <c r="DF135" s="107"/>
      <c r="DG135" s="107"/>
      <c r="DH135" s="107"/>
      <c r="DI135" s="107"/>
      <c r="DJ135" s="107"/>
      <c r="DK135" s="107"/>
      <c r="DL135" s="107"/>
      <c r="DM135" s="107"/>
      <c r="DN135" s="107"/>
      <c r="DO135" s="107"/>
      <c r="DP135" s="564"/>
      <c r="DQ135" s="117"/>
      <c r="DR135" s="117"/>
      <c r="DS135" s="117"/>
    </row>
    <row r="136" spans="1:222" ht="27" thickBot="1" x14ac:dyDescent="0.3">
      <c r="A136" s="127" t="s">
        <v>372</v>
      </c>
      <c r="B136" s="41">
        <v>29</v>
      </c>
      <c r="C136" s="40" t="s">
        <v>373</v>
      </c>
      <c r="D136" s="42" t="s">
        <v>140</v>
      </c>
      <c r="E136" s="20"/>
      <c r="F136" s="114"/>
      <c r="G136" s="115"/>
      <c r="I136" s="126"/>
      <c r="J136" s="107">
        <f>+COUNTIF(L136:DO136, "Y")</f>
        <v>0</v>
      </c>
      <c r="K136" s="107"/>
      <c r="L136" s="107"/>
      <c r="M136" s="107"/>
      <c r="N136" s="107"/>
      <c r="O136" s="107"/>
      <c r="P136" s="107"/>
      <c r="Q136" s="107"/>
      <c r="R136" s="107"/>
      <c r="S136" s="10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7"/>
      <c r="AR136" s="107"/>
      <c r="AS136" s="107"/>
      <c r="AT136" s="107"/>
      <c r="AU136" s="107"/>
      <c r="AV136" s="107"/>
      <c r="AW136" s="107"/>
      <c r="AX136" s="107"/>
      <c r="AY136" s="107"/>
      <c r="AZ136" s="107"/>
      <c r="BA136" s="107"/>
      <c r="BB136" s="107"/>
      <c r="BC136" s="107"/>
      <c r="BD136" s="107"/>
      <c r="BE136" s="107"/>
      <c r="BF136" s="107"/>
      <c r="BG136" s="107"/>
      <c r="BH136" s="107"/>
      <c r="BI136" s="107"/>
      <c r="BJ136" s="107"/>
      <c r="BK136" s="107"/>
      <c r="BL136" s="107"/>
      <c r="BM136" s="107"/>
      <c r="BN136" s="107"/>
      <c r="BO136" s="107"/>
      <c r="BP136" s="107"/>
      <c r="BQ136" s="107"/>
      <c r="BR136" s="107"/>
      <c r="BS136" s="107"/>
      <c r="BT136" s="107"/>
      <c r="BU136" s="107"/>
      <c r="BV136" s="107"/>
      <c r="BW136" s="107"/>
      <c r="BX136" s="107"/>
      <c r="BY136" s="107"/>
      <c r="BZ136" s="107"/>
      <c r="CA136" s="107"/>
      <c r="CB136" s="107"/>
      <c r="CC136" s="107"/>
      <c r="CD136" s="107"/>
      <c r="CE136" s="107"/>
      <c r="CF136" s="107"/>
      <c r="CG136" s="107"/>
      <c r="CH136" s="107"/>
      <c r="CI136" s="107"/>
      <c r="CJ136" s="107"/>
      <c r="CK136" s="107"/>
      <c r="CL136" s="107"/>
      <c r="CM136" s="107"/>
      <c r="CN136" s="107"/>
      <c r="CO136" s="107"/>
      <c r="CP136" s="107"/>
      <c r="CQ136" s="107"/>
      <c r="CR136" s="107"/>
      <c r="CS136" s="107"/>
      <c r="CT136" s="107"/>
      <c r="CU136" s="107"/>
      <c r="CV136" s="107"/>
      <c r="CW136" s="107"/>
      <c r="CX136" s="107"/>
      <c r="CY136" s="107"/>
      <c r="CZ136" s="107"/>
      <c r="DA136" s="107"/>
      <c r="DB136" s="107"/>
      <c r="DC136" s="107"/>
      <c r="DD136" s="107"/>
      <c r="DE136" s="107"/>
      <c r="DF136" s="107"/>
      <c r="DG136" s="107"/>
      <c r="DH136" s="107"/>
      <c r="DI136" s="107"/>
      <c r="DJ136" s="107"/>
      <c r="DK136" s="107"/>
      <c r="DL136" s="107"/>
      <c r="DM136" s="107"/>
      <c r="DN136" s="107"/>
      <c r="DO136" s="107"/>
      <c r="DP136" s="555"/>
      <c r="DQ136" s="117"/>
      <c r="DR136" s="117"/>
      <c r="DS136" s="117"/>
    </row>
    <row r="137" spans="1:222" ht="14.4" thickBot="1" x14ac:dyDescent="0.3">
      <c r="A137" s="536" t="s">
        <v>375</v>
      </c>
      <c r="B137" s="537"/>
      <c r="C137" s="537"/>
      <c r="D137" s="396" t="s">
        <v>418</v>
      </c>
      <c r="E137" s="11"/>
      <c r="F137" s="114"/>
      <c r="G137" s="115"/>
      <c r="I137" s="126"/>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CM137" s="107"/>
      <c r="CN137" s="107"/>
      <c r="CO137" s="107"/>
      <c r="CP137" s="107"/>
      <c r="CQ137" s="107"/>
      <c r="CR137" s="107"/>
      <c r="CS137" s="107"/>
      <c r="CT137" s="107"/>
      <c r="CU137" s="107"/>
      <c r="CV137" s="107"/>
      <c r="CW137" s="107"/>
      <c r="CX137" s="107"/>
      <c r="CY137" s="107"/>
      <c r="CZ137" s="107"/>
      <c r="DA137" s="107"/>
      <c r="DB137" s="107"/>
      <c r="DC137" s="107"/>
      <c r="DD137" s="107"/>
      <c r="DE137" s="107"/>
      <c r="DF137" s="107"/>
      <c r="DG137" s="107"/>
      <c r="DH137" s="107"/>
      <c r="DI137" s="107"/>
      <c r="DJ137" s="107"/>
      <c r="DK137" s="107"/>
      <c r="DL137" s="107"/>
      <c r="DM137" s="107"/>
      <c r="DN137" s="107"/>
      <c r="DO137" s="107"/>
      <c r="DP137" s="556"/>
      <c r="DQ137" s="117"/>
      <c r="DR137" s="117"/>
      <c r="DS137" s="117"/>
    </row>
    <row r="138" spans="1:222" ht="14.4" thickBot="1" x14ac:dyDescent="0.3">
      <c r="A138" s="536" t="s">
        <v>375</v>
      </c>
      <c r="B138" s="537"/>
      <c r="C138" s="537"/>
      <c r="D138" s="396" t="s">
        <v>396</v>
      </c>
      <c r="E138" s="12"/>
      <c r="F138" s="114"/>
      <c r="G138" s="115"/>
      <c r="I138" s="126"/>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c r="CC138" s="107"/>
      <c r="CD138" s="107"/>
      <c r="CE138" s="107"/>
      <c r="CF138" s="107"/>
      <c r="CG138" s="107"/>
      <c r="CH138" s="107"/>
      <c r="CI138" s="107"/>
      <c r="CJ138" s="107"/>
      <c r="CK138" s="107"/>
      <c r="CL138" s="107"/>
      <c r="CM138" s="107"/>
      <c r="CN138" s="107"/>
      <c r="CO138" s="107"/>
      <c r="CP138" s="107"/>
      <c r="CQ138" s="107"/>
      <c r="CR138" s="107"/>
      <c r="CS138" s="107"/>
      <c r="CT138" s="107"/>
      <c r="CU138" s="107"/>
      <c r="CV138" s="107"/>
      <c r="CW138" s="107"/>
      <c r="CX138" s="107"/>
      <c r="CY138" s="107"/>
      <c r="CZ138" s="107"/>
      <c r="DA138" s="107"/>
      <c r="DB138" s="107"/>
      <c r="DC138" s="107"/>
      <c r="DD138" s="107"/>
      <c r="DE138" s="107"/>
      <c r="DF138" s="107"/>
      <c r="DG138" s="107"/>
      <c r="DH138" s="107"/>
      <c r="DI138" s="107"/>
      <c r="DJ138" s="107"/>
      <c r="DK138" s="107"/>
      <c r="DL138" s="107"/>
      <c r="DM138" s="107"/>
      <c r="DN138" s="107"/>
      <c r="DO138" s="107"/>
      <c r="DP138" s="556"/>
      <c r="DQ138" s="117"/>
      <c r="DR138" s="117"/>
      <c r="DS138" s="117"/>
    </row>
    <row r="139" spans="1:222" ht="14.4" thickBot="1" x14ac:dyDescent="0.3">
      <c r="A139" s="543" t="s">
        <v>375</v>
      </c>
      <c r="B139" s="544"/>
      <c r="C139" s="544"/>
      <c r="D139" s="145" t="s">
        <v>71</v>
      </c>
      <c r="E139" s="192"/>
      <c r="F139" s="218"/>
      <c r="G139" s="219"/>
      <c r="H139" s="195"/>
      <c r="I139" s="198"/>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c r="CJ139" s="107"/>
      <c r="CK139" s="107"/>
      <c r="CL139" s="107"/>
      <c r="CM139" s="107"/>
      <c r="CN139" s="107"/>
      <c r="CO139" s="107"/>
      <c r="CP139" s="107"/>
      <c r="CQ139" s="107"/>
      <c r="CR139" s="107"/>
      <c r="CS139" s="107"/>
      <c r="CT139" s="107"/>
      <c r="CU139" s="107"/>
      <c r="CV139" s="107"/>
      <c r="CW139" s="107"/>
      <c r="CX139" s="107"/>
      <c r="CY139" s="107"/>
      <c r="CZ139" s="107"/>
      <c r="DA139" s="107"/>
      <c r="DB139" s="107"/>
      <c r="DC139" s="107"/>
      <c r="DD139" s="107"/>
      <c r="DE139" s="107"/>
      <c r="DF139" s="107"/>
      <c r="DG139" s="107"/>
      <c r="DH139" s="107"/>
      <c r="DI139" s="107"/>
      <c r="DJ139" s="107"/>
      <c r="DK139" s="107"/>
      <c r="DL139" s="107"/>
      <c r="DM139" s="107"/>
      <c r="DN139" s="107"/>
      <c r="DO139" s="107"/>
      <c r="DP139" s="556"/>
      <c r="DQ139" s="117"/>
      <c r="DR139" s="117"/>
      <c r="DS139" s="117"/>
    </row>
    <row r="140" spans="1:222" ht="26.7" customHeight="1" x14ac:dyDescent="0.25">
      <c r="A140" s="134" t="s">
        <v>372</v>
      </c>
      <c r="B140" s="391">
        <v>30</v>
      </c>
      <c r="C140" s="25" t="s">
        <v>373</v>
      </c>
      <c r="D140" s="113" t="s">
        <v>142</v>
      </c>
      <c r="E140" s="14"/>
      <c r="F140" s="114"/>
      <c r="G140" s="115"/>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c r="CN140" s="99"/>
      <c r="CO140" s="99"/>
      <c r="CP140" s="99"/>
      <c r="CQ140" s="99"/>
      <c r="CR140" s="99"/>
      <c r="CS140" s="99"/>
      <c r="CT140" s="99"/>
      <c r="CU140" s="99"/>
      <c r="CV140" s="99"/>
      <c r="CW140" s="99"/>
      <c r="CX140" s="99"/>
      <c r="CY140" s="99"/>
      <c r="CZ140" s="99"/>
      <c r="DA140" s="99"/>
      <c r="DB140" s="99"/>
      <c r="DC140" s="99"/>
      <c r="DD140" s="99"/>
      <c r="DE140" s="99"/>
      <c r="DF140" s="99"/>
      <c r="DG140" s="99"/>
      <c r="DH140" s="99"/>
      <c r="DI140" s="99"/>
      <c r="DJ140" s="99"/>
      <c r="DK140" s="99"/>
      <c r="DL140" s="99"/>
      <c r="DM140" s="99"/>
      <c r="DN140" s="99"/>
      <c r="DO140" s="99"/>
      <c r="DP140" s="600"/>
      <c r="DQ140" s="116"/>
      <c r="DR140" s="116"/>
      <c r="DS140" s="116"/>
      <c r="DT140" s="116"/>
      <c r="DU140" s="116"/>
      <c r="DV140" s="116"/>
      <c r="DW140" s="116"/>
      <c r="DX140" s="116"/>
      <c r="DY140" s="116"/>
      <c r="DZ140" s="116"/>
      <c r="EA140" s="116"/>
      <c r="EB140" s="116"/>
      <c r="EC140" s="116"/>
      <c r="ED140" s="116"/>
      <c r="EE140" s="116"/>
      <c r="EF140" s="116"/>
      <c r="EG140" s="116"/>
      <c r="EH140" s="116"/>
      <c r="EI140" s="116"/>
      <c r="EJ140" s="116"/>
      <c r="EK140" s="116"/>
      <c r="EL140" s="116"/>
      <c r="EM140" s="116"/>
      <c r="EN140" s="116"/>
      <c r="EO140" s="116"/>
      <c r="EP140" s="116"/>
      <c r="EQ140" s="116"/>
      <c r="ER140" s="116"/>
      <c r="ES140" s="116"/>
      <c r="ET140" s="116"/>
      <c r="EU140" s="116"/>
      <c r="EV140" s="116"/>
      <c r="EW140" s="116"/>
      <c r="EX140" s="116"/>
      <c r="EY140" s="116"/>
      <c r="EZ140" s="116"/>
      <c r="FA140" s="116"/>
      <c r="FB140" s="116"/>
      <c r="FC140" s="116"/>
      <c r="FD140" s="116"/>
      <c r="FE140" s="116"/>
      <c r="FF140" s="116"/>
      <c r="FG140" s="116"/>
      <c r="FH140" s="116"/>
      <c r="FI140" s="116"/>
      <c r="FJ140" s="116"/>
      <c r="FK140" s="116"/>
      <c r="FL140" s="116"/>
      <c r="FM140" s="116"/>
      <c r="FN140" s="116"/>
      <c r="FO140" s="116"/>
      <c r="FP140" s="116"/>
      <c r="FQ140" s="116"/>
      <c r="FR140" s="116"/>
      <c r="FS140" s="116"/>
      <c r="FT140" s="116"/>
      <c r="FU140" s="116"/>
      <c r="FV140" s="116"/>
      <c r="FW140" s="116"/>
      <c r="FX140" s="116"/>
      <c r="FY140" s="116"/>
      <c r="FZ140" s="116"/>
      <c r="GA140" s="116"/>
      <c r="GB140" s="116"/>
      <c r="GC140" s="116"/>
      <c r="GD140" s="116"/>
      <c r="GE140" s="116"/>
      <c r="GF140" s="116"/>
      <c r="GG140" s="116"/>
      <c r="GH140" s="116"/>
      <c r="GI140" s="116"/>
      <c r="GJ140" s="116"/>
      <c r="GK140" s="116"/>
      <c r="GL140" s="116"/>
      <c r="GM140" s="116"/>
      <c r="GN140" s="116"/>
      <c r="GO140" s="116"/>
      <c r="GP140" s="116"/>
      <c r="GQ140" s="116"/>
      <c r="GR140" s="116"/>
      <c r="GS140" s="116"/>
      <c r="GT140" s="116"/>
      <c r="GU140" s="116"/>
      <c r="GV140" s="116"/>
      <c r="GW140" s="116"/>
      <c r="GX140" s="116"/>
      <c r="GY140" s="116"/>
      <c r="GZ140" s="116"/>
      <c r="HA140" s="116"/>
      <c r="HB140" s="116"/>
      <c r="HC140" s="116"/>
      <c r="HD140" s="116"/>
      <c r="HE140" s="116"/>
      <c r="HF140" s="116"/>
      <c r="HG140" s="116"/>
      <c r="HH140" s="116"/>
      <c r="HI140" s="567"/>
      <c r="HJ140" s="567"/>
      <c r="HK140" s="117"/>
      <c r="HL140" s="117"/>
      <c r="HM140" s="117"/>
      <c r="HN140" s="117"/>
    </row>
    <row r="141" spans="1:222" ht="26.4" x14ac:dyDescent="0.25">
      <c r="A141" s="568" t="s">
        <v>375</v>
      </c>
      <c r="B141" s="537"/>
      <c r="C141" s="537"/>
      <c r="D141" s="119" t="s">
        <v>419</v>
      </c>
      <c r="E141" s="11"/>
      <c r="F141" s="108"/>
      <c r="G141" s="109"/>
      <c r="H141" s="110"/>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c r="CN141" s="99"/>
      <c r="CO141" s="99"/>
      <c r="CP141" s="99"/>
      <c r="CQ141" s="99"/>
      <c r="CR141" s="99"/>
      <c r="CS141" s="99"/>
      <c r="CT141" s="99"/>
      <c r="CU141" s="99"/>
      <c r="CV141" s="99"/>
      <c r="CW141" s="99"/>
      <c r="CX141" s="99"/>
      <c r="CY141" s="99"/>
      <c r="CZ141" s="99"/>
      <c r="DA141" s="99"/>
      <c r="DB141" s="99"/>
      <c r="DC141" s="99"/>
      <c r="DD141" s="99"/>
      <c r="DE141" s="99"/>
      <c r="DF141" s="99"/>
      <c r="DG141" s="99"/>
      <c r="DH141" s="99"/>
      <c r="DI141" s="99"/>
      <c r="DJ141" s="99"/>
      <c r="DK141" s="99"/>
      <c r="DL141" s="99"/>
      <c r="DM141" s="99"/>
      <c r="DN141" s="99"/>
      <c r="DO141" s="99"/>
      <c r="DP141" s="598"/>
      <c r="DQ141" s="116"/>
      <c r="DR141" s="116"/>
      <c r="DS141" s="116"/>
      <c r="DT141" s="116"/>
      <c r="DU141" s="116"/>
      <c r="DV141" s="116"/>
      <c r="DW141" s="116"/>
      <c r="DX141" s="116"/>
      <c r="DY141" s="116"/>
      <c r="DZ141" s="116"/>
      <c r="EA141" s="116"/>
      <c r="EB141" s="116"/>
      <c r="EC141" s="116"/>
      <c r="ED141" s="116"/>
      <c r="EE141" s="116"/>
      <c r="EF141" s="116"/>
      <c r="EG141" s="116"/>
      <c r="EH141" s="116"/>
      <c r="EI141" s="116"/>
      <c r="EJ141" s="116"/>
      <c r="EK141" s="116"/>
      <c r="EL141" s="116"/>
      <c r="EM141" s="116"/>
      <c r="EN141" s="116"/>
      <c r="EO141" s="116"/>
      <c r="EP141" s="116"/>
      <c r="EQ141" s="116"/>
      <c r="ER141" s="116"/>
      <c r="ES141" s="116"/>
      <c r="ET141" s="116"/>
      <c r="EU141" s="116"/>
      <c r="EV141" s="116"/>
      <c r="EW141" s="116"/>
      <c r="EX141" s="116"/>
      <c r="EY141" s="116"/>
      <c r="EZ141" s="116"/>
      <c r="FA141" s="116"/>
      <c r="FB141" s="116"/>
      <c r="FC141" s="116"/>
      <c r="FD141" s="116"/>
      <c r="FE141" s="116"/>
      <c r="FF141" s="116"/>
      <c r="FG141" s="116"/>
      <c r="FH141" s="116"/>
      <c r="FI141" s="116"/>
      <c r="FJ141" s="116"/>
      <c r="FK141" s="116"/>
      <c r="FL141" s="116"/>
      <c r="FM141" s="116"/>
      <c r="FN141" s="116"/>
      <c r="FO141" s="116"/>
      <c r="FP141" s="116"/>
      <c r="FQ141" s="116"/>
      <c r="FR141" s="116"/>
      <c r="FS141" s="116"/>
      <c r="FT141" s="116"/>
      <c r="FU141" s="116"/>
      <c r="FV141" s="116"/>
      <c r="FW141" s="116"/>
      <c r="FX141" s="116"/>
      <c r="FY141" s="116"/>
      <c r="FZ141" s="116"/>
      <c r="GA141" s="116"/>
      <c r="GB141" s="116"/>
      <c r="GC141" s="116"/>
      <c r="GD141" s="116"/>
      <c r="GE141" s="116"/>
      <c r="GF141" s="116"/>
      <c r="GG141" s="116"/>
      <c r="GH141" s="116"/>
      <c r="GI141" s="116"/>
      <c r="GJ141" s="116"/>
      <c r="GK141" s="116"/>
      <c r="GL141" s="116"/>
      <c r="GM141" s="116"/>
      <c r="GN141" s="116"/>
      <c r="GO141" s="116"/>
      <c r="GP141" s="116"/>
      <c r="GQ141" s="116"/>
      <c r="GR141" s="116"/>
      <c r="GS141" s="116"/>
      <c r="GT141" s="116"/>
      <c r="GU141" s="116"/>
      <c r="GV141" s="116"/>
      <c r="GW141" s="116"/>
      <c r="GX141" s="116"/>
      <c r="GY141" s="116"/>
      <c r="GZ141" s="116"/>
      <c r="HA141" s="116"/>
      <c r="HB141" s="116"/>
      <c r="HC141" s="116"/>
      <c r="HD141" s="116"/>
      <c r="HE141" s="116"/>
      <c r="HF141" s="116"/>
      <c r="HG141" s="116"/>
      <c r="HH141" s="116"/>
      <c r="HI141" s="567"/>
      <c r="HJ141" s="567"/>
      <c r="HK141" s="117"/>
      <c r="HL141" s="117"/>
      <c r="HM141" s="117"/>
      <c r="HN141" s="117"/>
    </row>
    <row r="142" spans="1:222" x14ac:dyDescent="0.25">
      <c r="A142" s="568" t="s">
        <v>375</v>
      </c>
      <c r="B142" s="537"/>
      <c r="C142" s="537"/>
      <c r="D142" s="119" t="s">
        <v>420</v>
      </c>
      <c r="E142" s="12"/>
      <c r="F142" s="111"/>
      <c r="G142" s="112"/>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c r="CN142" s="99"/>
      <c r="CO142" s="99"/>
      <c r="CP142" s="99"/>
      <c r="CQ142" s="99"/>
      <c r="CR142" s="99"/>
      <c r="CS142" s="99"/>
      <c r="CT142" s="99"/>
      <c r="CU142" s="99"/>
      <c r="CV142" s="99"/>
      <c r="CW142" s="99"/>
      <c r="CX142" s="99"/>
      <c r="CY142" s="99"/>
      <c r="CZ142" s="99"/>
      <c r="DA142" s="99"/>
      <c r="DB142" s="99"/>
      <c r="DC142" s="99"/>
      <c r="DD142" s="99"/>
      <c r="DE142" s="99"/>
      <c r="DF142" s="99"/>
      <c r="DG142" s="99"/>
      <c r="DH142" s="99"/>
      <c r="DI142" s="99"/>
      <c r="DJ142" s="99"/>
      <c r="DK142" s="99"/>
      <c r="DL142" s="99"/>
      <c r="DM142" s="99"/>
      <c r="DN142" s="99"/>
      <c r="DO142" s="99"/>
      <c r="DP142" s="598"/>
      <c r="DQ142" s="116"/>
      <c r="DR142" s="116"/>
      <c r="DS142" s="116"/>
      <c r="DT142" s="116"/>
      <c r="DU142" s="116"/>
      <c r="DV142" s="116"/>
      <c r="DW142" s="116"/>
      <c r="DX142" s="116"/>
      <c r="DY142" s="116"/>
      <c r="DZ142" s="116"/>
      <c r="EA142" s="116"/>
      <c r="EB142" s="116"/>
      <c r="EC142" s="116"/>
      <c r="ED142" s="116"/>
      <c r="EE142" s="116"/>
      <c r="EF142" s="116"/>
      <c r="EG142" s="116"/>
      <c r="EH142" s="116"/>
      <c r="EI142" s="116"/>
      <c r="EJ142" s="116"/>
      <c r="EK142" s="116"/>
      <c r="EL142" s="116"/>
      <c r="EM142" s="116"/>
      <c r="EN142" s="116"/>
      <c r="EO142" s="116"/>
      <c r="EP142" s="116"/>
      <c r="EQ142" s="116"/>
      <c r="ER142" s="116"/>
      <c r="ES142" s="116"/>
      <c r="ET142" s="116"/>
      <c r="EU142" s="116"/>
      <c r="EV142" s="116"/>
      <c r="EW142" s="116"/>
      <c r="EX142" s="116"/>
      <c r="EY142" s="116"/>
      <c r="EZ142" s="116"/>
      <c r="FA142" s="116"/>
      <c r="FB142" s="116"/>
      <c r="FC142" s="116"/>
      <c r="FD142" s="116"/>
      <c r="FE142" s="116"/>
      <c r="FF142" s="116"/>
      <c r="FG142" s="116"/>
      <c r="FH142" s="116"/>
      <c r="FI142" s="116"/>
      <c r="FJ142" s="116"/>
      <c r="FK142" s="116"/>
      <c r="FL142" s="116"/>
      <c r="FM142" s="116"/>
      <c r="FN142" s="116"/>
      <c r="FO142" s="116"/>
      <c r="FP142" s="116"/>
      <c r="FQ142" s="116"/>
      <c r="FR142" s="116"/>
      <c r="FS142" s="116"/>
      <c r="FT142" s="116"/>
      <c r="FU142" s="116"/>
      <c r="FV142" s="116"/>
      <c r="FW142" s="116"/>
      <c r="FX142" s="116"/>
      <c r="FY142" s="116"/>
      <c r="FZ142" s="116"/>
      <c r="GA142" s="116"/>
      <c r="GB142" s="116"/>
      <c r="GC142" s="116"/>
      <c r="GD142" s="116"/>
      <c r="GE142" s="116"/>
      <c r="GF142" s="116"/>
      <c r="GG142" s="116"/>
      <c r="GH142" s="116"/>
      <c r="GI142" s="116"/>
      <c r="GJ142" s="116"/>
      <c r="GK142" s="116"/>
      <c r="GL142" s="116"/>
      <c r="GM142" s="116"/>
      <c r="GN142" s="116"/>
      <c r="GO142" s="116"/>
      <c r="GP142" s="116"/>
      <c r="GQ142" s="116"/>
      <c r="GR142" s="116"/>
      <c r="GS142" s="116"/>
      <c r="GT142" s="116"/>
      <c r="GU142" s="116"/>
      <c r="GV142" s="116"/>
      <c r="GW142" s="116"/>
      <c r="GX142" s="116"/>
      <c r="GY142" s="116"/>
      <c r="GZ142" s="116"/>
      <c r="HA142" s="116"/>
      <c r="HB142" s="116"/>
      <c r="HC142" s="116"/>
      <c r="HD142" s="116"/>
      <c r="HE142" s="116"/>
      <c r="HF142" s="116"/>
      <c r="HG142" s="116"/>
      <c r="HH142" s="116"/>
      <c r="HI142" s="567"/>
      <c r="HJ142" s="567"/>
      <c r="HK142" s="117"/>
      <c r="HL142" s="117"/>
      <c r="HM142" s="117"/>
      <c r="HN142" s="117"/>
    </row>
    <row r="143" spans="1:222" ht="15" customHeight="1" x14ac:dyDescent="0.25">
      <c r="A143" s="568" t="s">
        <v>375</v>
      </c>
      <c r="B143" s="537"/>
      <c r="C143" s="537"/>
      <c r="D143" s="396" t="s">
        <v>378</v>
      </c>
      <c r="E143" s="12"/>
      <c r="F143" s="111"/>
      <c r="G143" s="112"/>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c r="CN143" s="99"/>
      <c r="CO143" s="99"/>
      <c r="CP143" s="99"/>
      <c r="CQ143" s="99"/>
      <c r="CR143" s="99"/>
      <c r="CS143" s="99"/>
      <c r="CT143" s="99"/>
      <c r="CU143" s="99"/>
      <c r="CV143" s="99"/>
      <c r="CW143" s="99"/>
      <c r="CX143" s="99"/>
      <c r="CY143" s="99"/>
      <c r="CZ143" s="99"/>
      <c r="DA143" s="99"/>
      <c r="DB143" s="99"/>
      <c r="DC143" s="99"/>
      <c r="DD143" s="99"/>
      <c r="DE143" s="99"/>
      <c r="DF143" s="99"/>
      <c r="DG143" s="99"/>
      <c r="DH143" s="99"/>
      <c r="DI143" s="99"/>
      <c r="DJ143" s="99"/>
      <c r="DK143" s="99"/>
      <c r="DL143" s="99"/>
      <c r="DM143" s="99"/>
      <c r="DN143" s="99"/>
      <c r="DO143" s="99"/>
      <c r="DP143" s="598"/>
      <c r="DQ143" s="116"/>
      <c r="DR143" s="116"/>
      <c r="DS143" s="116"/>
      <c r="DT143" s="116"/>
      <c r="DU143" s="116"/>
      <c r="DV143" s="116"/>
      <c r="DW143" s="116"/>
      <c r="DX143" s="116"/>
      <c r="DY143" s="116"/>
      <c r="DZ143" s="116"/>
      <c r="EA143" s="116"/>
      <c r="EB143" s="116"/>
      <c r="EC143" s="116"/>
      <c r="ED143" s="116"/>
      <c r="EE143" s="116"/>
      <c r="EF143" s="116"/>
      <c r="EG143" s="116"/>
      <c r="EH143" s="116"/>
      <c r="EI143" s="116"/>
      <c r="EJ143" s="116"/>
      <c r="EK143" s="116"/>
      <c r="EL143" s="116"/>
      <c r="EM143" s="116"/>
      <c r="EN143" s="116"/>
      <c r="EO143" s="116"/>
      <c r="EP143" s="116"/>
      <c r="EQ143" s="116"/>
      <c r="ER143" s="116"/>
      <c r="ES143" s="116"/>
      <c r="ET143" s="116"/>
      <c r="EU143" s="116"/>
      <c r="EV143" s="116"/>
      <c r="EW143" s="116"/>
      <c r="EX143" s="116"/>
      <c r="EY143" s="116"/>
      <c r="EZ143" s="116"/>
      <c r="FA143" s="116"/>
      <c r="FB143" s="116"/>
      <c r="FC143" s="116"/>
      <c r="FD143" s="116"/>
      <c r="FE143" s="116"/>
      <c r="FF143" s="116"/>
      <c r="FG143" s="116"/>
      <c r="FH143" s="116"/>
      <c r="FI143" s="116"/>
      <c r="FJ143" s="116"/>
      <c r="FK143" s="116"/>
      <c r="FL143" s="116"/>
      <c r="FM143" s="116"/>
      <c r="FN143" s="116"/>
      <c r="FO143" s="116"/>
      <c r="FP143" s="116"/>
      <c r="FQ143" s="116"/>
      <c r="FR143" s="116"/>
      <c r="FS143" s="116"/>
      <c r="FT143" s="116"/>
      <c r="FU143" s="116"/>
      <c r="FV143" s="116"/>
      <c r="FW143" s="116"/>
      <c r="FX143" s="116"/>
      <c r="FY143" s="116"/>
      <c r="FZ143" s="116"/>
      <c r="GA143" s="116"/>
      <c r="GB143" s="116"/>
      <c r="GC143" s="116"/>
      <c r="GD143" s="116"/>
      <c r="GE143" s="116"/>
      <c r="GF143" s="116"/>
      <c r="GG143" s="116"/>
      <c r="GH143" s="116"/>
      <c r="GI143" s="116"/>
      <c r="GJ143" s="116"/>
      <c r="GK143" s="116"/>
      <c r="GL143" s="116"/>
      <c r="GM143" s="116"/>
      <c r="GN143" s="116"/>
      <c r="GO143" s="116"/>
      <c r="GP143" s="116"/>
      <c r="GQ143" s="116"/>
      <c r="GR143" s="116"/>
      <c r="GS143" s="116"/>
      <c r="GT143" s="116"/>
      <c r="GU143" s="116"/>
      <c r="GV143" s="116"/>
      <c r="GW143" s="116"/>
      <c r="GX143" s="116"/>
      <c r="GY143" s="116"/>
      <c r="GZ143" s="116"/>
      <c r="HA143" s="116"/>
      <c r="HB143" s="116"/>
      <c r="HC143" s="116"/>
      <c r="HD143" s="116"/>
      <c r="HE143" s="116"/>
      <c r="HF143" s="116"/>
      <c r="HG143" s="116"/>
      <c r="HH143" s="116"/>
      <c r="HI143" s="567"/>
      <c r="HJ143" s="567"/>
      <c r="HK143" s="117"/>
      <c r="HL143" s="117"/>
      <c r="HM143" s="117"/>
      <c r="HN143" s="117"/>
    </row>
    <row r="144" spans="1:222" ht="15.75" customHeight="1" thickBot="1" x14ac:dyDescent="0.3">
      <c r="A144" s="597" t="s">
        <v>375</v>
      </c>
      <c r="B144" s="544"/>
      <c r="C144" s="544"/>
      <c r="D144" s="145" t="s">
        <v>71</v>
      </c>
      <c r="E144" s="146"/>
      <c r="F144" s="111"/>
      <c r="G144" s="112"/>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c r="CN144" s="99"/>
      <c r="CO144" s="99"/>
      <c r="CP144" s="99"/>
      <c r="CQ144" s="99"/>
      <c r="CR144" s="99"/>
      <c r="CS144" s="99"/>
      <c r="CT144" s="99"/>
      <c r="CU144" s="99"/>
      <c r="CV144" s="99"/>
      <c r="CW144" s="99"/>
      <c r="CX144" s="99"/>
      <c r="CY144" s="99"/>
      <c r="CZ144" s="99"/>
      <c r="DA144" s="99"/>
      <c r="DB144" s="99"/>
      <c r="DC144" s="99"/>
      <c r="DD144" s="99"/>
      <c r="DE144" s="99"/>
      <c r="DF144" s="99"/>
      <c r="DG144" s="99"/>
      <c r="DH144" s="99"/>
      <c r="DI144" s="99"/>
      <c r="DJ144" s="99"/>
      <c r="DK144" s="99"/>
      <c r="DL144" s="99"/>
      <c r="DM144" s="99"/>
      <c r="DN144" s="99"/>
      <c r="DO144" s="99"/>
      <c r="DP144" s="599"/>
      <c r="DQ144" s="116"/>
      <c r="DR144" s="116"/>
      <c r="DS144" s="116"/>
      <c r="DT144" s="116"/>
      <c r="DU144" s="116"/>
      <c r="DV144" s="116"/>
      <c r="DW144" s="116"/>
      <c r="DX144" s="116"/>
      <c r="DY144" s="116"/>
      <c r="DZ144" s="116"/>
      <c r="EA144" s="116"/>
      <c r="EB144" s="116"/>
      <c r="EC144" s="116"/>
      <c r="ED144" s="116"/>
      <c r="EE144" s="116"/>
      <c r="EF144" s="116"/>
      <c r="EG144" s="116"/>
      <c r="EH144" s="116"/>
      <c r="EI144" s="116"/>
      <c r="EJ144" s="116"/>
      <c r="EK144" s="116"/>
      <c r="EL144" s="116"/>
      <c r="EM144" s="116"/>
      <c r="EN144" s="116"/>
      <c r="EO144" s="116"/>
      <c r="EP144" s="116"/>
      <c r="EQ144" s="116"/>
      <c r="ER144" s="116"/>
      <c r="ES144" s="116"/>
      <c r="ET144" s="116"/>
      <c r="EU144" s="116"/>
      <c r="EV144" s="116"/>
      <c r="EW144" s="116"/>
      <c r="EX144" s="116"/>
      <c r="EY144" s="116"/>
      <c r="EZ144" s="116"/>
      <c r="FA144" s="116"/>
      <c r="FB144" s="116"/>
      <c r="FC144" s="116"/>
      <c r="FD144" s="116"/>
      <c r="FE144" s="116"/>
      <c r="FF144" s="116"/>
      <c r="FG144" s="116"/>
      <c r="FH144" s="116"/>
      <c r="FI144" s="116"/>
      <c r="FJ144" s="116"/>
      <c r="FK144" s="116"/>
      <c r="FL144" s="116"/>
      <c r="FM144" s="116"/>
      <c r="FN144" s="116"/>
      <c r="FO144" s="116"/>
      <c r="FP144" s="116"/>
      <c r="FQ144" s="116"/>
      <c r="FR144" s="116"/>
      <c r="FS144" s="116"/>
      <c r="FT144" s="116"/>
      <c r="FU144" s="116"/>
      <c r="FV144" s="116"/>
      <c r="FW144" s="116"/>
      <c r="FX144" s="116"/>
      <c r="FY144" s="116"/>
      <c r="FZ144" s="116"/>
      <c r="GA144" s="116"/>
      <c r="GB144" s="116"/>
      <c r="GC144" s="116"/>
      <c r="GD144" s="116"/>
      <c r="GE144" s="116"/>
      <c r="GF144" s="116"/>
      <c r="GG144" s="116"/>
      <c r="GH144" s="116"/>
      <c r="GI144" s="116"/>
      <c r="GJ144" s="116"/>
      <c r="GK144" s="116"/>
      <c r="GL144" s="116"/>
      <c r="GM144" s="116"/>
      <c r="GN144" s="116"/>
      <c r="GO144" s="116"/>
      <c r="GP144" s="116"/>
      <c r="GQ144" s="116"/>
      <c r="GR144" s="116"/>
      <c r="GS144" s="116"/>
      <c r="GT144" s="116"/>
      <c r="GU144" s="116"/>
      <c r="GV144" s="116"/>
      <c r="GW144" s="116"/>
      <c r="GX144" s="116"/>
      <c r="GY144" s="116"/>
      <c r="GZ144" s="116"/>
      <c r="HA144" s="116"/>
      <c r="HB144" s="116"/>
      <c r="HC144" s="116"/>
      <c r="HD144" s="116"/>
      <c r="HE144" s="116"/>
      <c r="HF144" s="116"/>
      <c r="HG144" s="116"/>
      <c r="HH144" s="116"/>
      <c r="HI144" s="567"/>
      <c r="HJ144" s="567"/>
      <c r="HK144" s="117"/>
      <c r="HL144" s="117"/>
      <c r="HM144" s="117"/>
      <c r="HN144" s="117"/>
    </row>
    <row r="145" spans="1:222" ht="26.4" x14ac:dyDescent="0.25">
      <c r="A145" s="134" t="s">
        <v>372</v>
      </c>
      <c r="B145" s="391">
        <v>31</v>
      </c>
      <c r="C145" s="25" t="s">
        <v>373</v>
      </c>
      <c r="D145" s="113" t="s">
        <v>149</v>
      </c>
      <c r="E145" s="14"/>
      <c r="F145" s="114"/>
      <c r="G145" s="115"/>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c r="CN145" s="99"/>
      <c r="CO145" s="99"/>
      <c r="CP145" s="99"/>
      <c r="CQ145" s="99"/>
      <c r="CR145" s="99"/>
      <c r="CS145" s="99"/>
      <c r="CT145" s="99"/>
      <c r="CU145" s="99"/>
      <c r="CV145" s="99"/>
      <c r="CW145" s="99"/>
      <c r="CX145" s="99"/>
      <c r="CY145" s="99"/>
      <c r="CZ145" s="99"/>
      <c r="DA145" s="99"/>
      <c r="DB145" s="99"/>
      <c r="DC145" s="99"/>
      <c r="DD145" s="99"/>
      <c r="DE145" s="99"/>
      <c r="DF145" s="99"/>
      <c r="DG145" s="99"/>
      <c r="DH145" s="99"/>
      <c r="DI145" s="99"/>
      <c r="DJ145" s="99"/>
      <c r="DK145" s="99"/>
      <c r="DL145" s="99"/>
      <c r="DM145" s="99"/>
      <c r="DN145" s="99"/>
      <c r="DO145" s="99"/>
      <c r="DP145" s="600"/>
      <c r="DQ145" s="116"/>
      <c r="DR145" s="116"/>
      <c r="DS145" s="116"/>
      <c r="DT145" s="116"/>
      <c r="DU145" s="116"/>
      <c r="DV145" s="116"/>
      <c r="DW145" s="116"/>
      <c r="DX145" s="116"/>
      <c r="DY145" s="116"/>
      <c r="DZ145" s="116"/>
      <c r="EA145" s="116"/>
      <c r="EB145" s="116"/>
      <c r="EC145" s="116"/>
      <c r="ED145" s="116"/>
      <c r="EE145" s="116"/>
      <c r="EF145" s="116"/>
      <c r="EG145" s="116"/>
      <c r="EH145" s="116"/>
      <c r="EI145" s="116"/>
      <c r="EJ145" s="116"/>
      <c r="EK145" s="116"/>
      <c r="EL145" s="116"/>
      <c r="EM145" s="116"/>
      <c r="EN145" s="116"/>
      <c r="EO145" s="116"/>
      <c r="EP145" s="116"/>
      <c r="EQ145" s="116"/>
      <c r="ER145" s="116"/>
      <c r="ES145" s="116"/>
      <c r="ET145" s="116"/>
      <c r="EU145" s="116"/>
      <c r="EV145" s="116"/>
      <c r="EW145" s="116"/>
      <c r="EX145" s="116"/>
      <c r="EY145" s="116"/>
      <c r="EZ145" s="116"/>
      <c r="FA145" s="116"/>
      <c r="FB145" s="116"/>
      <c r="FC145" s="116"/>
      <c r="FD145" s="116"/>
      <c r="FE145" s="116"/>
      <c r="FF145" s="116"/>
      <c r="FG145" s="116"/>
      <c r="FH145" s="116"/>
      <c r="FI145" s="116"/>
      <c r="FJ145" s="116"/>
      <c r="FK145" s="116"/>
      <c r="FL145" s="116"/>
      <c r="FM145" s="116"/>
      <c r="FN145" s="116"/>
      <c r="FO145" s="116"/>
      <c r="FP145" s="116"/>
      <c r="FQ145" s="116"/>
      <c r="FR145" s="116"/>
      <c r="FS145" s="116"/>
      <c r="FT145" s="116"/>
      <c r="FU145" s="116"/>
      <c r="FV145" s="116"/>
      <c r="FW145" s="116"/>
      <c r="FX145" s="116"/>
      <c r="FY145" s="116"/>
      <c r="FZ145" s="116"/>
      <c r="GA145" s="116"/>
      <c r="GB145" s="116"/>
      <c r="GC145" s="116"/>
      <c r="GD145" s="116"/>
      <c r="GE145" s="116"/>
      <c r="GF145" s="116"/>
      <c r="GG145" s="116"/>
      <c r="GH145" s="116"/>
      <c r="GI145" s="116"/>
      <c r="GJ145" s="116"/>
      <c r="GK145" s="116"/>
      <c r="GL145" s="116"/>
      <c r="GM145" s="116"/>
      <c r="GN145" s="116"/>
      <c r="GO145" s="116"/>
      <c r="GP145" s="116"/>
      <c r="GQ145" s="116"/>
      <c r="GR145" s="116"/>
      <c r="GS145" s="116"/>
      <c r="GT145" s="116"/>
      <c r="GU145" s="116"/>
      <c r="GV145" s="116"/>
      <c r="GW145" s="116"/>
      <c r="GX145" s="116"/>
      <c r="GY145" s="116"/>
      <c r="GZ145" s="116"/>
      <c r="HA145" s="116"/>
      <c r="HB145" s="116"/>
      <c r="HC145" s="116"/>
      <c r="HD145" s="116"/>
      <c r="HE145" s="116"/>
      <c r="HF145" s="116"/>
      <c r="HG145" s="116"/>
      <c r="HH145" s="116"/>
      <c r="HI145" s="567"/>
      <c r="HJ145" s="567"/>
      <c r="HK145" s="117"/>
      <c r="HL145" s="117"/>
      <c r="HM145" s="117"/>
      <c r="HN145" s="117"/>
    </row>
    <row r="146" spans="1:222" ht="15" customHeight="1" x14ac:dyDescent="0.25">
      <c r="A146" s="568" t="s">
        <v>375</v>
      </c>
      <c r="B146" s="537"/>
      <c r="C146" s="537"/>
      <c r="D146" s="396" t="s">
        <v>421</v>
      </c>
      <c r="E146" s="11"/>
      <c r="F146" s="108"/>
      <c r="G146" s="109"/>
      <c r="H146" s="110"/>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c r="CN146" s="99"/>
      <c r="CO146" s="99"/>
      <c r="CP146" s="99"/>
      <c r="CQ146" s="99"/>
      <c r="CR146" s="99"/>
      <c r="CS146" s="99"/>
      <c r="CT146" s="99"/>
      <c r="CU146" s="99"/>
      <c r="CV146" s="99"/>
      <c r="CW146" s="99"/>
      <c r="CX146" s="99"/>
      <c r="CY146" s="99"/>
      <c r="CZ146" s="99"/>
      <c r="DA146" s="99"/>
      <c r="DB146" s="99"/>
      <c r="DC146" s="99"/>
      <c r="DD146" s="99"/>
      <c r="DE146" s="99"/>
      <c r="DF146" s="99"/>
      <c r="DG146" s="99"/>
      <c r="DH146" s="99"/>
      <c r="DI146" s="99"/>
      <c r="DJ146" s="99"/>
      <c r="DK146" s="99"/>
      <c r="DL146" s="99"/>
      <c r="DM146" s="99"/>
      <c r="DN146" s="99"/>
      <c r="DO146" s="99"/>
      <c r="DP146" s="598"/>
      <c r="DQ146" s="116"/>
      <c r="DR146" s="116"/>
      <c r="DS146" s="116"/>
      <c r="DT146" s="116"/>
      <c r="DU146" s="116"/>
      <c r="DV146" s="116"/>
      <c r="DW146" s="116"/>
      <c r="DX146" s="116"/>
      <c r="DY146" s="116"/>
      <c r="DZ146" s="116"/>
      <c r="EA146" s="116"/>
      <c r="EB146" s="116"/>
      <c r="EC146" s="116"/>
      <c r="ED146" s="116"/>
      <c r="EE146" s="116"/>
      <c r="EF146" s="116"/>
      <c r="EG146" s="116"/>
      <c r="EH146" s="116"/>
      <c r="EI146" s="116"/>
      <c r="EJ146" s="116"/>
      <c r="EK146" s="116"/>
      <c r="EL146" s="116"/>
      <c r="EM146" s="116"/>
      <c r="EN146" s="116"/>
      <c r="EO146" s="116"/>
      <c r="EP146" s="116"/>
      <c r="EQ146" s="116"/>
      <c r="ER146" s="116"/>
      <c r="ES146" s="116"/>
      <c r="ET146" s="116"/>
      <c r="EU146" s="116"/>
      <c r="EV146" s="116"/>
      <c r="EW146" s="116"/>
      <c r="EX146" s="116"/>
      <c r="EY146" s="116"/>
      <c r="EZ146" s="116"/>
      <c r="FA146" s="116"/>
      <c r="FB146" s="116"/>
      <c r="FC146" s="116"/>
      <c r="FD146" s="116"/>
      <c r="FE146" s="116"/>
      <c r="FF146" s="116"/>
      <c r="FG146" s="116"/>
      <c r="FH146" s="116"/>
      <c r="FI146" s="116"/>
      <c r="FJ146" s="116"/>
      <c r="FK146" s="116"/>
      <c r="FL146" s="116"/>
      <c r="FM146" s="116"/>
      <c r="FN146" s="116"/>
      <c r="FO146" s="116"/>
      <c r="FP146" s="116"/>
      <c r="FQ146" s="116"/>
      <c r="FR146" s="116"/>
      <c r="FS146" s="116"/>
      <c r="FT146" s="116"/>
      <c r="FU146" s="116"/>
      <c r="FV146" s="116"/>
      <c r="FW146" s="116"/>
      <c r="FX146" s="116"/>
      <c r="FY146" s="116"/>
      <c r="FZ146" s="116"/>
      <c r="GA146" s="116"/>
      <c r="GB146" s="116"/>
      <c r="GC146" s="116"/>
      <c r="GD146" s="116"/>
      <c r="GE146" s="116"/>
      <c r="GF146" s="116"/>
      <c r="GG146" s="116"/>
      <c r="GH146" s="116"/>
      <c r="GI146" s="116"/>
      <c r="GJ146" s="116"/>
      <c r="GK146" s="116"/>
      <c r="GL146" s="116"/>
      <c r="GM146" s="116"/>
      <c r="GN146" s="116"/>
      <c r="GO146" s="116"/>
      <c r="GP146" s="116"/>
      <c r="GQ146" s="116"/>
      <c r="GR146" s="116"/>
      <c r="GS146" s="116"/>
      <c r="GT146" s="116"/>
      <c r="GU146" s="116"/>
      <c r="GV146" s="116"/>
      <c r="GW146" s="116"/>
      <c r="GX146" s="116"/>
      <c r="GY146" s="116"/>
      <c r="GZ146" s="116"/>
      <c r="HA146" s="116"/>
      <c r="HB146" s="116"/>
      <c r="HC146" s="116"/>
      <c r="HD146" s="116"/>
      <c r="HE146" s="116"/>
      <c r="HF146" s="116"/>
      <c r="HG146" s="116"/>
      <c r="HH146" s="116"/>
      <c r="HI146" s="567"/>
      <c r="HJ146" s="567"/>
      <c r="HK146" s="117"/>
      <c r="HL146" s="117"/>
      <c r="HM146" s="117"/>
      <c r="HN146" s="117"/>
    </row>
    <row r="147" spans="1:222" ht="15" customHeight="1" x14ac:dyDescent="0.25">
      <c r="A147" s="568" t="s">
        <v>375</v>
      </c>
      <c r="B147" s="537"/>
      <c r="C147" s="537"/>
      <c r="D147" s="396" t="s">
        <v>396</v>
      </c>
      <c r="E147" s="12"/>
      <c r="F147" s="111"/>
      <c r="G147" s="112"/>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c r="CN147" s="99"/>
      <c r="CO147" s="99"/>
      <c r="CP147" s="99"/>
      <c r="CQ147" s="99"/>
      <c r="CR147" s="99"/>
      <c r="CS147" s="99"/>
      <c r="CT147" s="99"/>
      <c r="CU147" s="99"/>
      <c r="CV147" s="99"/>
      <c r="CW147" s="99"/>
      <c r="CX147" s="99"/>
      <c r="CY147" s="99"/>
      <c r="CZ147" s="99"/>
      <c r="DA147" s="99"/>
      <c r="DB147" s="99"/>
      <c r="DC147" s="99"/>
      <c r="DD147" s="99"/>
      <c r="DE147" s="99"/>
      <c r="DF147" s="99"/>
      <c r="DG147" s="99"/>
      <c r="DH147" s="99"/>
      <c r="DI147" s="99"/>
      <c r="DJ147" s="99"/>
      <c r="DK147" s="99"/>
      <c r="DL147" s="99"/>
      <c r="DM147" s="99"/>
      <c r="DN147" s="99"/>
      <c r="DO147" s="99"/>
      <c r="DP147" s="598"/>
      <c r="DQ147" s="116"/>
      <c r="DR147" s="116"/>
      <c r="DS147" s="116"/>
      <c r="DT147" s="116"/>
      <c r="DU147" s="116"/>
      <c r="DV147" s="116"/>
      <c r="DW147" s="116"/>
      <c r="DX147" s="116"/>
      <c r="DY147" s="116"/>
      <c r="DZ147" s="116"/>
      <c r="EA147" s="116"/>
      <c r="EB147" s="116"/>
      <c r="EC147" s="116"/>
      <c r="ED147" s="116"/>
      <c r="EE147" s="116"/>
      <c r="EF147" s="116"/>
      <c r="EG147" s="116"/>
      <c r="EH147" s="116"/>
      <c r="EI147" s="116"/>
      <c r="EJ147" s="116"/>
      <c r="EK147" s="116"/>
      <c r="EL147" s="116"/>
      <c r="EM147" s="116"/>
      <c r="EN147" s="116"/>
      <c r="EO147" s="116"/>
      <c r="EP147" s="116"/>
      <c r="EQ147" s="116"/>
      <c r="ER147" s="116"/>
      <c r="ES147" s="116"/>
      <c r="ET147" s="116"/>
      <c r="EU147" s="116"/>
      <c r="EV147" s="116"/>
      <c r="EW147" s="116"/>
      <c r="EX147" s="116"/>
      <c r="EY147" s="116"/>
      <c r="EZ147" s="116"/>
      <c r="FA147" s="116"/>
      <c r="FB147" s="116"/>
      <c r="FC147" s="116"/>
      <c r="FD147" s="116"/>
      <c r="FE147" s="116"/>
      <c r="FF147" s="116"/>
      <c r="FG147" s="116"/>
      <c r="FH147" s="116"/>
      <c r="FI147" s="116"/>
      <c r="FJ147" s="116"/>
      <c r="FK147" s="116"/>
      <c r="FL147" s="116"/>
      <c r="FM147" s="116"/>
      <c r="FN147" s="116"/>
      <c r="FO147" s="116"/>
      <c r="FP147" s="116"/>
      <c r="FQ147" s="116"/>
      <c r="FR147" s="116"/>
      <c r="FS147" s="116"/>
      <c r="FT147" s="116"/>
      <c r="FU147" s="116"/>
      <c r="FV147" s="116"/>
      <c r="FW147" s="116"/>
      <c r="FX147" s="116"/>
      <c r="FY147" s="116"/>
      <c r="FZ147" s="116"/>
      <c r="GA147" s="116"/>
      <c r="GB147" s="116"/>
      <c r="GC147" s="116"/>
      <c r="GD147" s="116"/>
      <c r="GE147" s="116"/>
      <c r="GF147" s="116"/>
      <c r="GG147" s="116"/>
      <c r="GH147" s="116"/>
      <c r="GI147" s="116"/>
      <c r="GJ147" s="116"/>
      <c r="GK147" s="116"/>
      <c r="GL147" s="116"/>
      <c r="GM147" s="116"/>
      <c r="GN147" s="116"/>
      <c r="GO147" s="116"/>
      <c r="GP147" s="116"/>
      <c r="GQ147" s="116"/>
      <c r="GR147" s="116"/>
      <c r="GS147" s="116"/>
      <c r="GT147" s="116"/>
      <c r="GU147" s="116"/>
      <c r="GV147" s="116"/>
      <c r="GW147" s="116"/>
      <c r="GX147" s="116"/>
      <c r="GY147" s="116"/>
      <c r="GZ147" s="116"/>
      <c r="HA147" s="116"/>
      <c r="HB147" s="116"/>
      <c r="HC147" s="116"/>
      <c r="HD147" s="116"/>
      <c r="HE147" s="116"/>
      <c r="HF147" s="116"/>
      <c r="HG147" s="116"/>
      <c r="HH147" s="116"/>
      <c r="HI147" s="567"/>
      <c r="HJ147" s="567"/>
      <c r="HK147" s="117"/>
      <c r="HL147" s="117"/>
      <c r="HM147" s="117"/>
      <c r="HN147" s="117"/>
    </row>
    <row r="148" spans="1:222" ht="15.75" customHeight="1" thickBot="1" x14ac:dyDescent="0.3">
      <c r="A148" s="597" t="s">
        <v>375</v>
      </c>
      <c r="B148" s="544"/>
      <c r="C148" s="544"/>
      <c r="D148" s="145" t="s">
        <v>71</v>
      </c>
      <c r="E148" s="146"/>
      <c r="F148" s="111"/>
      <c r="G148" s="112"/>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c r="CN148" s="99"/>
      <c r="CO148" s="99"/>
      <c r="CP148" s="99"/>
      <c r="CQ148" s="99"/>
      <c r="CR148" s="99"/>
      <c r="CS148" s="99"/>
      <c r="CT148" s="99"/>
      <c r="CU148" s="99"/>
      <c r="CV148" s="99"/>
      <c r="CW148" s="99"/>
      <c r="CX148" s="99"/>
      <c r="CY148" s="99"/>
      <c r="CZ148" s="99"/>
      <c r="DA148" s="99"/>
      <c r="DB148" s="99"/>
      <c r="DC148" s="99"/>
      <c r="DD148" s="99"/>
      <c r="DE148" s="99"/>
      <c r="DF148" s="99"/>
      <c r="DG148" s="99"/>
      <c r="DH148" s="99"/>
      <c r="DI148" s="99"/>
      <c r="DJ148" s="99"/>
      <c r="DK148" s="99"/>
      <c r="DL148" s="99"/>
      <c r="DM148" s="99"/>
      <c r="DN148" s="99"/>
      <c r="DO148" s="99"/>
      <c r="DP148" s="599"/>
      <c r="DQ148" s="116"/>
      <c r="DR148" s="116"/>
      <c r="DS148" s="116"/>
      <c r="DT148" s="116"/>
      <c r="DU148" s="116"/>
      <c r="DV148" s="116"/>
      <c r="DW148" s="116"/>
      <c r="DX148" s="116"/>
      <c r="DY148" s="116"/>
      <c r="DZ148" s="116"/>
      <c r="EA148" s="116"/>
      <c r="EB148" s="116"/>
      <c r="EC148" s="116"/>
      <c r="ED148" s="116"/>
      <c r="EE148" s="116"/>
      <c r="EF148" s="116"/>
      <c r="EG148" s="116"/>
      <c r="EH148" s="116"/>
      <c r="EI148" s="116"/>
      <c r="EJ148" s="116"/>
      <c r="EK148" s="116"/>
      <c r="EL148" s="116"/>
      <c r="EM148" s="116"/>
      <c r="EN148" s="116"/>
      <c r="EO148" s="116"/>
      <c r="EP148" s="116"/>
      <c r="EQ148" s="116"/>
      <c r="ER148" s="116"/>
      <c r="ES148" s="116"/>
      <c r="ET148" s="116"/>
      <c r="EU148" s="116"/>
      <c r="EV148" s="116"/>
      <c r="EW148" s="116"/>
      <c r="EX148" s="116"/>
      <c r="EY148" s="116"/>
      <c r="EZ148" s="116"/>
      <c r="FA148" s="116"/>
      <c r="FB148" s="116"/>
      <c r="FC148" s="116"/>
      <c r="FD148" s="116"/>
      <c r="FE148" s="116"/>
      <c r="FF148" s="116"/>
      <c r="FG148" s="116"/>
      <c r="FH148" s="116"/>
      <c r="FI148" s="116"/>
      <c r="FJ148" s="116"/>
      <c r="FK148" s="116"/>
      <c r="FL148" s="116"/>
      <c r="FM148" s="116"/>
      <c r="FN148" s="116"/>
      <c r="FO148" s="116"/>
      <c r="FP148" s="116"/>
      <c r="FQ148" s="116"/>
      <c r="FR148" s="116"/>
      <c r="FS148" s="116"/>
      <c r="FT148" s="116"/>
      <c r="FU148" s="116"/>
      <c r="FV148" s="116"/>
      <c r="FW148" s="116"/>
      <c r="FX148" s="116"/>
      <c r="FY148" s="116"/>
      <c r="FZ148" s="116"/>
      <c r="GA148" s="116"/>
      <c r="GB148" s="116"/>
      <c r="GC148" s="116"/>
      <c r="GD148" s="116"/>
      <c r="GE148" s="116"/>
      <c r="GF148" s="116"/>
      <c r="GG148" s="116"/>
      <c r="GH148" s="116"/>
      <c r="GI148" s="116"/>
      <c r="GJ148" s="116"/>
      <c r="GK148" s="116"/>
      <c r="GL148" s="116"/>
      <c r="GM148" s="116"/>
      <c r="GN148" s="116"/>
      <c r="GO148" s="116"/>
      <c r="GP148" s="116"/>
      <c r="GQ148" s="116"/>
      <c r="GR148" s="116"/>
      <c r="GS148" s="116"/>
      <c r="GT148" s="116"/>
      <c r="GU148" s="116"/>
      <c r="GV148" s="116"/>
      <c r="GW148" s="116"/>
      <c r="GX148" s="116"/>
      <c r="GY148" s="116"/>
      <c r="GZ148" s="116"/>
      <c r="HA148" s="116"/>
      <c r="HB148" s="116"/>
      <c r="HC148" s="116"/>
      <c r="HD148" s="116"/>
      <c r="HE148" s="116"/>
      <c r="HF148" s="116"/>
      <c r="HG148" s="116"/>
      <c r="HH148" s="116"/>
      <c r="HI148" s="567"/>
      <c r="HJ148" s="567"/>
      <c r="HK148" s="117"/>
      <c r="HL148" s="117"/>
      <c r="HM148" s="117"/>
      <c r="HN148" s="117"/>
    </row>
    <row r="149" spans="1:222" ht="26.7" customHeight="1" thickBot="1" x14ac:dyDescent="0.3">
      <c r="A149" s="205" t="s">
        <v>372</v>
      </c>
      <c r="B149" s="48">
        <v>32</v>
      </c>
      <c r="C149" s="206" t="s">
        <v>373</v>
      </c>
      <c r="D149" s="207" t="s">
        <v>153</v>
      </c>
      <c r="E149" s="191"/>
      <c r="F149" s="114"/>
      <c r="G149" s="115"/>
      <c r="I149" s="611" t="s">
        <v>61</v>
      </c>
      <c r="J149" s="611"/>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c r="CN149" s="99"/>
      <c r="CO149" s="99"/>
      <c r="CP149" s="99"/>
      <c r="CQ149" s="99"/>
      <c r="CR149" s="99"/>
      <c r="CS149" s="99"/>
      <c r="CT149" s="99"/>
      <c r="CU149" s="99"/>
      <c r="CV149" s="99"/>
      <c r="CW149" s="99"/>
      <c r="CX149" s="99"/>
      <c r="CY149" s="99"/>
      <c r="CZ149" s="99"/>
      <c r="DA149" s="99"/>
      <c r="DB149" s="99"/>
      <c r="DC149" s="99"/>
      <c r="DD149" s="99"/>
      <c r="DE149" s="99"/>
      <c r="DF149" s="99"/>
      <c r="DG149" s="99"/>
      <c r="DH149" s="99"/>
      <c r="DI149" s="99"/>
      <c r="DJ149" s="99"/>
      <c r="DK149" s="99"/>
      <c r="DL149" s="99"/>
      <c r="DM149" s="99"/>
      <c r="DN149" s="99"/>
      <c r="DO149" s="99"/>
      <c r="DP149" s="502"/>
      <c r="DQ149" s="116"/>
      <c r="DR149" s="116"/>
      <c r="DS149" s="116"/>
      <c r="DT149" s="116"/>
      <c r="DU149" s="116"/>
      <c r="DV149" s="116"/>
      <c r="DW149" s="116"/>
      <c r="DX149" s="116"/>
      <c r="DY149" s="116"/>
      <c r="DZ149" s="116"/>
      <c r="EA149" s="116"/>
      <c r="EB149" s="116"/>
      <c r="EC149" s="116"/>
      <c r="ED149" s="116"/>
      <c r="EE149" s="116"/>
      <c r="EF149" s="116"/>
      <c r="EG149" s="116"/>
      <c r="EH149" s="116"/>
      <c r="EI149" s="116"/>
      <c r="EJ149" s="116"/>
      <c r="EK149" s="116"/>
      <c r="EL149" s="116"/>
      <c r="EM149" s="116"/>
      <c r="EN149" s="116"/>
      <c r="EO149" s="116"/>
      <c r="EP149" s="116"/>
      <c r="EQ149" s="116"/>
      <c r="ER149" s="116"/>
      <c r="ES149" s="116"/>
      <c r="ET149" s="116"/>
      <c r="EU149" s="116"/>
      <c r="EV149" s="116"/>
      <c r="EW149" s="116"/>
      <c r="EX149" s="116"/>
      <c r="EY149" s="116"/>
      <c r="EZ149" s="116"/>
      <c r="FA149" s="116"/>
      <c r="FB149" s="116"/>
      <c r="FC149" s="116"/>
      <c r="FD149" s="116"/>
      <c r="FE149" s="116"/>
      <c r="FF149" s="116"/>
      <c r="FG149" s="116"/>
      <c r="FH149" s="116"/>
      <c r="FI149" s="116"/>
      <c r="FJ149" s="116"/>
      <c r="FK149" s="116"/>
      <c r="FL149" s="116"/>
      <c r="FM149" s="116"/>
      <c r="FN149" s="116"/>
      <c r="FO149" s="116"/>
      <c r="FP149" s="116"/>
      <c r="FQ149" s="116"/>
      <c r="FR149" s="116"/>
      <c r="FS149" s="116"/>
      <c r="FT149" s="116"/>
      <c r="FU149" s="116"/>
      <c r="FV149" s="116"/>
      <c r="FW149" s="116"/>
      <c r="FX149" s="116"/>
      <c r="FY149" s="116"/>
      <c r="FZ149" s="116"/>
      <c r="GA149" s="116"/>
      <c r="GB149" s="116"/>
      <c r="GC149" s="116"/>
      <c r="GD149" s="116"/>
      <c r="GE149" s="116"/>
      <c r="GF149" s="116"/>
      <c r="GG149" s="116"/>
      <c r="GH149" s="116"/>
      <c r="GI149" s="116"/>
      <c r="GJ149" s="116"/>
      <c r="GK149" s="116"/>
      <c r="GL149" s="116"/>
      <c r="GM149" s="116"/>
      <c r="GN149" s="116"/>
      <c r="GO149" s="116"/>
      <c r="GP149" s="116"/>
      <c r="GQ149" s="116"/>
      <c r="GR149" s="116"/>
      <c r="GS149" s="116"/>
      <c r="GT149" s="116"/>
      <c r="GU149" s="116"/>
      <c r="GV149" s="116"/>
      <c r="GW149" s="116"/>
      <c r="GX149" s="116"/>
      <c r="GY149" s="116"/>
      <c r="GZ149" s="116"/>
      <c r="HA149" s="116"/>
      <c r="HB149" s="116"/>
      <c r="HC149" s="116"/>
      <c r="HD149" s="116"/>
      <c r="HE149" s="116"/>
      <c r="HF149" s="116"/>
      <c r="HG149" s="116"/>
      <c r="HH149" s="116"/>
      <c r="HI149" s="389"/>
      <c r="HJ149" s="389"/>
      <c r="HK149" s="117"/>
      <c r="HL149" s="117"/>
      <c r="HM149" s="117"/>
      <c r="HN149" s="117"/>
    </row>
    <row r="150" spans="1:222" ht="26.4" x14ac:dyDescent="0.25">
      <c r="A150" s="134" t="s">
        <v>372</v>
      </c>
      <c r="B150" s="391">
        <v>33</v>
      </c>
      <c r="C150" s="25" t="s">
        <v>373</v>
      </c>
      <c r="D150" s="113" t="s">
        <v>154</v>
      </c>
      <c r="E150" s="14"/>
      <c r="F150" s="114"/>
      <c r="G150" s="115"/>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c r="CZ150" s="99"/>
      <c r="DA150" s="99"/>
      <c r="DB150" s="99"/>
      <c r="DC150" s="99"/>
      <c r="DD150" s="99"/>
      <c r="DE150" s="99"/>
      <c r="DF150" s="99"/>
      <c r="DG150" s="99"/>
      <c r="DH150" s="99"/>
      <c r="DI150" s="99"/>
      <c r="DJ150" s="99"/>
      <c r="DK150" s="99"/>
      <c r="DL150" s="99"/>
      <c r="DM150" s="99"/>
      <c r="DN150" s="99"/>
      <c r="DO150" s="99"/>
      <c r="DP150" s="600"/>
      <c r="DQ150" s="116"/>
      <c r="DR150" s="116"/>
      <c r="DS150" s="116"/>
      <c r="DT150" s="116"/>
      <c r="DU150" s="116"/>
      <c r="DV150" s="116"/>
      <c r="DW150" s="116"/>
      <c r="DX150" s="116"/>
      <c r="DY150" s="116"/>
      <c r="DZ150" s="116"/>
      <c r="EA150" s="116"/>
      <c r="EB150" s="116"/>
      <c r="EC150" s="116"/>
      <c r="ED150" s="116"/>
      <c r="EE150" s="116"/>
      <c r="EF150" s="116"/>
      <c r="EG150" s="116"/>
      <c r="EH150" s="116"/>
      <c r="EI150" s="116"/>
      <c r="EJ150" s="116"/>
      <c r="EK150" s="116"/>
      <c r="EL150" s="116"/>
      <c r="EM150" s="116"/>
      <c r="EN150" s="116"/>
      <c r="EO150" s="116"/>
      <c r="EP150" s="116"/>
      <c r="EQ150" s="116"/>
      <c r="ER150" s="116"/>
      <c r="ES150" s="116"/>
      <c r="ET150" s="116"/>
      <c r="EU150" s="116"/>
      <c r="EV150" s="116"/>
      <c r="EW150" s="116"/>
      <c r="EX150" s="116"/>
      <c r="EY150" s="116"/>
      <c r="EZ150" s="116"/>
      <c r="FA150" s="116"/>
      <c r="FB150" s="116"/>
      <c r="FC150" s="116"/>
      <c r="FD150" s="116"/>
      <c r="FE150" s="116"/>
      <c r="FF150" s="116"/>
      <c r="FG150" s="116"/>
      <c r="FH150" s="116"/>
      <c r="FI150" s="116"/>
      <c r="FJ150" s="116"/>
      <c r="FK150" s="116"/>
      <c r="FL150" s="116"/>
      <c r="FM150" s="116"/>
      <c r="FN150" s="116"/>
      <c r="FO150" s="116"/>
      <c r="FP150" s="116"/>
      <c r="FQ150" s="116"/>
      <c r="FR150" s="116"/>
      <c r="FS150" s="116"/>
      <c r="FT150" s="116"/>
      <c r="FU150" s="116"/>
      <c r="FV150" s="116"/>
      <c r="FW150" s="116"/>
      <c r="FX150" s="116"/>
      <c r="FY150" s="116"/>
      <c r="FZ150" s="116"/>
      <c r="GA150" s="116"/>
      <c r="GB150" s="116"/>
      <c r="GC150" s="116"/>
      <c r="GD150" s="116"/>
      <c r="GE150" s="116"/>
      <c r="GF150" s="116"/>
      <c r="GG150" s="116"/>
      <c r="GH150" s="116"/>
      <c r="GI150" s="116"/>
      <c r="GJ150" s="116"/>
      <c r="GK150" s="116"/>
      <c r="GL150" s="116"/>
      <c r="GM150" s="116"/>
      <c r="GN150" s="116"/>
      <c r="GO150" s="116"/>
      <c r="GP150" s="116"/>
      <c r="GQ150" s="116"/>
      <c r="GR150" s="116"/>
      <c r="GS150" s="116"/>
      <c r="GT150" s="116"/>
      <c r="GU150" s="116"/>
      <c r="GV150" s="116"/>
      <c r="GW150" s="116"/>
      <c r="GX150" s="116"/>
      <c r="GY150" s="116"/>
      <c r="GZ150" s="116"/>
      <c r="HA150" s="116"/>
      <c r="HB150" s="116"/>
      <c r="HC150" s="116"/>
      <c r="HD150" s="116"/>
      <c r="HE150" s="116"/>
      <c r="HF150" s="116"/>
      <c r="HG150" s="116"/>
      <c r="HH150" s="116"/>
      <c r="HI150" s="567"/>
      <c r="HJ150" s="567"/>
      <c r="HK150" s="117"/>
      <c r="HL150" s="117"/>
      <c r="HM150" s="117"/>
      <c r="HN150" s="117"/>
    </row>
    <row r="151" spans="1:222" ht="26.4" x14ac:dyDescent="0.25">
      <c r="A151" s="568" t="s">
        <v>375</v>
      </c>
      <c r="B151" s="537"/>
      <c r="C151" s="537"/>
      <c r="D151" s="119" t="s">
        <v>422</v>
      </c>
      <c r="E151" s="11"/>
      <c r="F151" s="108"/>
      <c r="G151" s="109"/>
      <c r="H151" s="110"/>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c r="CN151" s="99"/>
      <c r="CO151" s="99"/>
      <c r="CP151" s="99"/>
      <c r="CQ151" s="99"/>
      <c r="CR151" s="99"/>
      <c r="CS151" s="99"/>
      <c r="CT151" s="99"/>
      <c r="CU151" s="99"/>
      <c r="CV151" s="99"/>
      <c r="CW151" s="99"/>
      <c r="CX151" s="99"/>
      <c r="CY151" s="99"/>
      <c r="CZ151" s="99"/>
      <c r="DA151" s="99"/>
      <c r="DB151" s="99"/>
      <c r="DC151" s="99"/>
      <c r="DD151" s="99"/>
      <c r="DE151" s="99"/>
      <c r="DF151" s="99"/>
      <c r="DG151" s="99"/>
      <c r="DH151" s="99"/>
      <c r="DI151" s="99"/>
      <c r="DJ151" s="99"/>
      <c r="DK151" s="99"/>
      <c r="DL151" s="99"/>
      <c r="DM151" s="99"/>
      <c r="DN151" s="99"/>
      <c r="DO151" s="99"/>
      <c r="DP151" s="598"/>
      <c r="DQ151" s="116"/>
      <c r="DR151" s="116"/>
      <c r="DS151" s="116"/>
      <c r="DT151" s="116"/>
      <c r="DU151" s="116"/>
      <c r="DV151" s="116"/>
      <c r="DW151" s="116"/>
      <c r="DX151" s="116"/>
      <c r="DY151" s="116"/>
      <c r="DZ151" s="116"/>
      <c r="EA151" s="116"/>
      <c r="EB151" s="116"/>
      <c r="EC151" s="116"/>
      <c r="ED151" s="116"/>
      <c r="EE151" s="116"/>
      <c r="EF151" s="116"/>
      <c r="EG151" s="116"/>
      <c r="EH151" s="116"/>
      <c r="EI151" s="116"/>
      <c r="EJ151" s="116"/>
      <c r="EK151" s="116"/>
      <c r="EL151" s="116"/>
      <c r="EM151" s="116"/>
      <c r="EN151" s="116"/>
      <c r="EO151" s="116"/>
      <c r="EP151" s="116"/>
      <c r="EQ151" s="116"/>
      <c r="ER151" s="116"/>
      <c r="ES151" s="116"/>
      <c r="ET151" s="116"/>
      <c r="EU151" s="116"/>
      <c r="EV151" s="116"/>
      <c r="EW151" s="116"/>
      <c r="EX151" s="116"/>
      <c r="EY151" s="116"/>
      <c r="EZ151" s="116"/>
      <c r="FA151" s="116"/>
      <c r="FB151" s="116"/>
      <c r="FC151" s="116"/>
      <c r="FD151" s="116"/>
      <c r="FE151" s="116"/>
      <c r="FF151" s="116"/>
      <c r="FG151" s="116"/>
      <c r="FH151" s="116"/>
      <c r="FI151" s="116"/>
      <c r="FJ151" s="116"/>
      <c r="FK151" s="116"/>
      <c r="FL151" s="116"/>
      <c r="FM151" s="116"/>
      <c r="FN151" s="116"/>
      <c r="FO151" s="116"/>
      <c r="FP151" s="116"/>
      <c r="FQ151" s="116"/>
      <c r="FR151" s="116"/>
      <c r="FS151" s="116"/>
      <c r="FT151" s="116"/>
      <c r="FU151" s="116"/>
      <c r="FV151" s="116"/>
      <c r="FW151" s="116"/>
      <c r="FX151" s="116"/>
      <c r="FY151" s="116"/>
      <c r="FZ151" s="116"/>
      <c r="GA151" s="116"/>
      <c r="GB151" s="116"/>
      <c r="GC151" s="116"/>
      <c r="GD151" s="116"/>
      <c r="GE151" s="116"/>
      <c r="GF151" s="116"/>
      <c r="GG151" s="116"/>
      <c r="GH151" s="116"/>
      <c r="GI151" s="116"/>
      <c r="GJ151" s="116"/>
      <c r="GK151" s="116"/>
      <c r="GL151" s="116"/>
      <c r="GM151" s="116"/>
      <c r="GN151" s="116"/>
      <c r="GO151" s="116"/>
      <c r="GP151" s="116"/>
      <c r="GQ151" s="116"/>
      <c r="GR151" s="116"/>
      <c r="GS151" s="116"/>
      <c r="GT151" s="116"/>
      <c r="GU151" s="116"/>
      <c r="GV151" s="116"/>
      <c r="GW151" s="116"/>
      <c r="GX151" s="116"/>
      <c r="GY151" s="116"/>
      <c r="GZ151" s="116"/>
      <c r="HA151" s="116"/>
      <c r="HB151" s="116"/>
      <c r="HC151" s="116"/>
      <c r="HD151" s="116"/>
      <c r="HE151" s="116"/>
      <c r="HF151" s="116"/>
      <c r="HG151" s="116"/>
      <c r="HH151" s="116"/>
      <c r="HI151" s="567"/>
      <c r="HJ151" s="567"/>
      <c r="HK151" s="117"/>
      <c r="HL151" s="117"/>
      <c r="HM151" s="117"/>
      <c r="HN151" s="117"/>
    </row>
    <row r="152" spans="1:222" x14ac:dyDescent="0.25">
      <c r="A152" s="568" t="s">
        <v>375</v>
      </c>
      <c r="B152" s="537"/>
      <c r="C152" s="537"/>
      <c r="D152" s="119" t="s">
        <v>423</v>
      </c>
      <c r="E152" s="12"/>
      <c r="F152" s="111"/>
      <c r="G152" s="112"/>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c r="CN152" s="99"/>
      <c r="CO152" s="99"/>
      <c r="CP152" s="99"/>
      <c r="CQ152" s="99"/>
      <c r="CR152" s="99"/>
      <c r="CS152" s="99"/>
      <c r="CT152" s="99"/>
      <c r="CU152" s="99"/>
      <c r="CV152" s="99"/>
      <c r="CW152" s="99"/>
      <c r="CX152" s="99"/>
      <c r="CY152" s="99"/>
      <c r="CZ152" s="99"/>
      <c r="DA152" s="99"/>
      <c r="DB152" s="99"/>
      <c r="DC152" s="99"/>
      <c r="DD152" s="99"/>
      <c r="DE152" s="99"/>
      <c r="DF152" s="99"/>
      <c r="DG152" s="99"/>
      <c r="DH152" s="99"/>
      <c r="DI152" s="99"/>
      <c r="DJ152" s="99"/>
      <c r="DK152" s="99"/>
      <c r="DL152" s="99"/>
      <c r="DM152" s="99"/>
      <c r="DN152" s="99"/>
      <c r="DO152" s="99"/>
      <c r="DP152" s="598"/>
      <c r="DQ152" s="116"/>
      <c r="DR152" s="116"/>
      <c r="DS152" s="116"/>
      <c r="DT152" s="116"/>
      <c r="DU152" s="116"/>
      <c r="DV152" s="116"/>
      <c r="DW152" s="116"/>
      <c r="DX152" s="116"/>
      <c r="DY152" s="116"/>
      <c r="DZ152" s="116"/>
      <c r="EA152" s="116"/>
      <c r="EB152" s="116"/>
      <c r="EC152" s="116"/>
      <c r="ED152" s="116"/>
      <c r="EE152" s="116"/>
      <c r="EF152" s="116"/>
      <c r="EG152" s="116"/>
      <c r="EH152" s="116"/>
      <c r="EI152" s="116"/>
      <c r="EJ152" s="116"/>
      <c r="EK152" s="116"/>
      <c r="EL152" s="116"/>
      <c r="EM152" s="116"/>
      <c r="EN152" s="116"/>
      <c r="EO152" s="116"/>
      <c r="EP152" s="116"/>
      <c r="EQ152" s="116"/>
      <c r="ER152" s="116"/>
      <c r="ES152" s="116"/>
      <c r="ET152" s="116"/>
      <c r="EU152" s="116"/>
      <c r="EV152" s="116"/>
      <c r="EW152" s="116"/>
      <c r="EX152" s="116"/>
      <c r="EY152" s="116"/>
      <c r="EZ152" s="116"/>
      <c r="FA152" s="116"/>
      <c r="FB152" s="116"/>
      <c r="FC152" s="116"/>
      <c r="FD152" s="116"/>
      <c r="FE152" s="116"/>
      <c r="FF152" s="116"/>
      <c r="FG152" s="116"/>
      <c r="FH152" s="116"/>
      <c r="FI152" s="116"/>
      <c r="FJ152" s="116"/>
      <c r="FK152" s="116"/>
      <c r="FL152" s="116"/>
      <c r="FM152" s="116"/>
      <c r="FN152" s="116"/>
      <c r="FO152" s="116"/>
      <c r="FP152" s="116"/>
      <c r="FQ152" s="116"/>
      <c r="FR152" s="116"/>
      <c r="FS152" s="116"/>
      <c r="FT152" s="116"/>
      <c r="FU152" s="116"/>
      <c r="FV152" s="116"/>
      <c r="FW152" s="116"/>
      <c r="FX152" s="116"/>
      <c r="FY152" s="116"/>
      <c r="FZ152" s="116"/>
      <c r="GA152" s="116"/>
      <c r="GB152" s="116"/>
      <c r="GC152" s="116"/>
      <c r="GD152" s="116"/>
      <c r="GE152" s="116"/>
      <c r="GF152" s="116"/>
      <c r="GG152" s="116"/>
      <c r="GH152" s="116"/>
      <c r="GI152" s="116"/>
      <c r="GJ152" s="116"/>
      <c r="GK152" s="116"/>
      <c r="GL152" s="116"/>
      <c r="GM152" s="116"/>
      <c r="GN152" s="116"/>
      <c r="GO152" s="116"/>
      <c r="GP152" s="116"/>
      <c r="GQ152" s="116"/>
      <c r="GR152" s="116"/>
      <c r="GS152" s="116"/>
      <c r="GT152" s="116"/>
      <c r="GU152" s="116"/>
      <c r="GV152" s="116"/>
      <c r="GW152" s="116"/>
      <c r="GX152" s="116"/>
      <c r="GY152" s="116"/>
      <c r="GZ152" s="116"/>
      <c r="HA152" s="116"/>
      <c r="HB152" s="116"/>
      <c r="HC152" s="116"/>
      <c r="HD152" s="116"/>
      <c r="HE152" s="116"/>
      <c r="HF152" s="116"/>
      <c r="HG152" s="116"/>
      <c r="HH152" s="116"/>
      <c r="HI152" s="567"/>
      <c r="HJ152" s="567"/>
      <c r="HK152" s="117"/>
      <c r="HL152" s="117"/>
      <c r="HM152" s="117"/>
      <c r="HN152" s="117"/>
    </row>
    <row r="153" spans="1:222" x14ac:dyDescent="0.25">
      <c r="A153" s="568" t="s">
        <v>375</v>
      </c>
      <c r="B153" s="537"/>
      <c r="C153" s="537"/>
      <c r="D153" s="119" t="s">
        <v>424</v>
      </c>
      <c r="E153" s="12"/>
      <c r="F153" s="111"/>
      <c r="G153" s="112"/>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99"/>
      <c r="CT153" s="99"/>
      <c r="CU153" s="99"/>
      <c r="CV153" s="99"/>
      <c r="CW153" s="99"/>
      <c r="CX153" s="99"/>
      <c r="CY153" s="99"/>
      <c r="CZ153" s="99"/>
      <c r="DA153" s="99"/>
      <c r="DB153" s="99"/>
      <c r="DC153" s="99"/>
      <c r="DD153" s="99"/>
      <c r="DE153" s="99"/>
      <c r="DF153" s="99"/>
      <c r="DG153" s="99"/>
      <c r="DH153" s="99"/>
      <c r="DI153" s="99"/>
      <c r="DJ153" s="99"/>
      <c r="DK153" s="99"/>
      <c r="DL153" s="99"/>
      <c r="DM153" s="99"/>
      <c r="DN153" s="99"/>
      <c r="DO153" s="99"/>
      <c r="DP153" s="598"/>
      <c r="DQ153" s="116"/>
      <c r="DR153" s="116"/>
      <c r="DS153" s="116"/>
      <c r="DT153" s="116"/>
      <c r="DU153" s="116"/>
      <c r="DV153" s="116"/>
      <c r="DW153" s="116"/>
      <c r="DX153" s="116"/>
      <c r="DY153" s="116"/>
      <c r="DZ153" s="116"/>
      <c r="EA153" s="116"/>
      <c r="EB153" s="116"/>
      <c r="EC153" s="116"/>
      <c r="ED153" s="116"/>
      <c r="EE153" s="116"/>
      <c r="EF153" s="116"/>
      <c r="EG153" s="116"/>
      <c r="EH153" s="116"/>
      <c r="EI153" s="116"/>
      <c r="EJ153" s="116"/>
      <c r="EK153" s="116"/>
      <c r="EL153" s="116"/>
      <c r="EM153" s="116"/>
      <c r="EN153" s="116"/>
      <c r="EO153" s="116"/>
      <c r="EP153" s="116"/>
      <c r="EQ153" s="116"/>
      <c r="ER153" s="116"/>
      <c r="ES153" s="116"/>
      <c r="ET153" s="116"/>
      <c r="EU153" s="116"/>
      <c r="EV153" s="116"/>
      <c r="EW153" s="116"/>
      <c r="EX153" s="116"/>
      <c r="EY153" s="116"/>
      <c r="EZ153" s="116"/>
      <c r="FA153" s="116"/>
      <c r="FB153" s="116"/>
      <c r="FC153" s="116"/>
      <c r="FD153" s="116"/>
      <c r="FE153" s="116"/>
      <c r="FF153" s="116"/>
      <c r="FG153" s="116"/>
      <c r="FH153" s="116"/>
      <c r="FI153" s="116"/>
      <c r="FJ153" s="116"/>
      <c r="FK153" s="116"/>
      <c r="FL153" s="116"/>
      <c r="FM153" s="116"/>
      <c r="FN153" s="116"/>
      <c r="FO153" s="116"/>
      <c r="FP153" s="116"/>
      <c r="FQ153" s="116"/>
      <c r="FR153" s="116"/>
      <c r="FS153" s="116"/>
      <c r="FT153" s="116"/>
      <c r="FU153" s="116"/>
      <c r="FV153" s="116"/>
      <c r="FW153" s="116"/>
      <c r="FX153" s="116"/>
      <c r="FY153" s="116"/>
      <c r="FZ153" s="116"/>
      <c r="GA153" s="116"/>
      <c r="GB153" s="116"/>
      <c r="GC153" s="116"/>
      <c r="GD153" s="116"/>
      <c r="GE153" s="116"/>
      <c r="GF153" s="116"/>
      <c r="GG153" s="116"/>
      <c r="GH153" s="116"/>
      <c r="GI153" s="116"/>
      <c r="GJ153" s="116"/>
      <c r="GK153" s="116"/>
      <c r="GL153" s="116"/>
      <c r="GM153" s="116"/>
      <c r="GN153" s="116"/>
      <c r="GO153" s="116"/>
      <c r="GP153" s="116"/>
      <c r="GQ153" s="116"/>
      <c r="GR153" s="116"/>
      <c r="GS153" s="116"/>
      <c r="GT153" s="116"/>
      <c r="GU153" s="116"/>
      <c r="GV153" s="116"/>
      <c r="GW153" s="116"/>
      <c r="GX153" s="116"/>
      <c r="GY153" s="116"/>
      <c r="GZ153" s="116"/>
      <c r="HA153" s="116"/>
      <c r="HB153" s="116"/>
      <c r="HC153" s="116"/>
      <c r="HD153" s="116"/>
      <c r="HE153" s="116"/>
      <c r="HF153" s="116"/>
      <c r="HG153" s="116"/>
      <c r="HH153" s="116"/>
      <c r="HI153" s="567"/>
      <c r="HJ153" s="567"/>
      <c r="HK153" s="117"/>
      <c r="HL153" s="117"/>
      <c r="HM153" s="117"/>
      <c r="HN153" s="117"/>
    </row>
    <row r="154" spans="1:222" ht="15" customHeight="1" x14ac:dyDescent="0.25">
      <c r="A154" s="568" t="s">
        <v>375</v>
      </c>
      <c r="B154" s="537"/>
      <c r="C154" s="537"/>
      <c r="D154" s="396" t="s">
        <v>411</v>
      </c>
      <c r="E154" s="12"/>
      <c r="F154" s="111"/>
      <c r="G154" s="112"/>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c r="CN154" s="99"/>
      <c r="CO154" s="99"/>
      <c r="CP154" s="99"/>
      <c r="CQ154" s="99"/>
      <c r="CR154" s="99"/>
      <c r="CS154" s="99"/>
      <c r="CT154" s="99"/>
      <c r="CU154" s="99"/>
      <c r="CV154" s="99"/>
      <c r="CW154" s="99"/>
      <c r="CX154" s="99"/>
      <c r="CY154" s="99"/>
      <c r="CZ154" s="99"/>
      <c r="DA154" s="99"/>
      <c r="DB154" s="99"/>
      <c r="DC154" s="99"/>
      <c r="DD154" s="99"/>
      <c r="DE154" s="99"/>
      <c r="DF154" s="99"/>
      <c r="DG154" s="99"/>
      <c r="DH154" s="99"/>
      <c r="DI154" s="99"/>
      <c r="DJ154" s="99"/>
      <c r="DK154" s="99"/>
      <c r="DL154" s="99"/>
      <c r="DM154" s="99"/>
      <c r="DN154" s="99"/>
      <c r="DO154" s="99"/>
      <c r="DP154" s="598"/>
      <c r="DQ154" s="116"/>
      <c r="DR154" s="116"/>
      <c r="DS154" s="116"/>
      <c r="DT154" s="116"/>
      <c r="DU154" s="116"/>
      <c r="DV154" s="116"/>
      <c r="DW154" s="116"/>
      <c r="DX154" s="116"/>
      <c r="DY154" s="116"/>
      <c r="DZ154" s="116"/>
      <c r="EA154" s="116"/>
      <c r="EB154" s="116"/>
      <c r="EC154" s="116"/>
      <c r="ED154" s="116"/>
      <c r="EE154" s="116"/>
      <c r="EF154" s="116"/>
      <c r="EG154" s="116"/>
      <c r="EH154" s="116"/>
      <c r="EI154" s="116"/>
      <c r="EJ154" s="116"/>
      <c r="EK154" s="116"/>
      <c r="EL154" s="116"/>
      <c r="EM154" s="116"/>
      <c r="EN154" s="116"/>
      <c r="EO154" s="116"/>
      <c r="EP154" s="116"/>
      <c r="EQ154" s="116"/>
      <c r="ER154" s="116"/>
      <c r="ES154" s="116"/>
      <c r="ET154" s="116"/>
      <c r="EU154" s="116"/>
      <c r="EV154" s="116"/>
      <c r="EW154" s="116"/>
      <c r="EX154" s="116"/>
      <c r="EY154" s="116"/>
      <c r="EZ154" s="116"/>
      <c r="FA154" s="116"/>
      <c r="FB154" s="116"/>
      <c r="FC154" s="116"/>
      <c r="FD154" s="116"/>
      <c r="FE154" s="116"/>
      <c r="FF154" s="116"/>
      <c r="FG154" s="116"/>
      <c r="FH154" s="116"/>
      <c r="FI154" s="116"/>
      <c r="FJ154" s="116"/>
      <c r="FK154" s="116"/>
      <c r="FL154" s="116"/>
      <c r="FM154" s="116"/>
      <c r="FN154" s="116"/>
      <c r="FO154" s="116"/>
      <c r="FP154" s="116"/>
      <c r="FQ154" s="116"/>
      <c r="FR154" s="116"/>
      <c r="FS154" s="116"/>
      <c r="FT154" s="116"/>
      <c r="FU154" s="116"/>
      <c r="FV154" s="116"/>
      <c r="FW154" s="116"/>
      <c r="FX154" s="116"/>
      <c r="FY154" s="116"/>
      <c r="FZ154" s="116"/>
      <c r="GA154" s="116"/>
      <c r="GB154" s="116"/>
      <c r="GC154" s="116"/>
      <c r="GD154" s="116"/>
      <c r="GE154" s="116"/>
      <c r="GF154" s="116"/>
      <c r="GG154" s="116"/>
      <c r="GH154" s="116"/>
      <c r="GI154" s="116"/>
      <c r="GJ154" s="116"/>
      <c r="GK154" s="116"/>
      <c r="GL154" s="116"/>
      <c r="GM154" s="116"/>
      <c r="GN154" s="116"/>
      <c r="GO154" s="116"/>
      <c r="GP154" s="116"/>
      <c r="GQ154" s="116"/>
      <c r="GR154" s="116"/>
      <c r="GS154" s="116"/>
      <c r="GT154" s="116"/>
      <c r="GU154" s="116"/>
      <c r="GV154" s="116"/>
      <c r="GW154" s="116"/>
      <c r="GX154" s="116"/>
      <c r="GY154" s="116"/>
      <c r="GZ154" s="116"/>
      <c r="HA154" s="116"/>
      <c r="HB154" s="116"/>
      <c r="HC154" s="116"/>
      <c r="HD154" s="116"/>
      <c r="HE154" s="116"/>
      <c r="HF154" s="116"/>
      <c r="HG154" s="116"/>
      <c r="HH154" s="116"/>
      <c r="HI154" s="567"/>
      <c r="HJ154" s="567"/>
      <c r="HK154" s="117"/>
      <c r="HL154" s="117"/>
      <c r="HM154" s="117"/>
      <c r="HN154" s="117"/>
    </row>
    <row r="155" spans="1:222" ht="15.75" customHeight="1" thickBot="1" x14ac:dyDescent="0.3">
      <c r="A155" s="597" t="s">
        <v>375</v>
      </c>
      <c r="B155" s="544"/>
      <c r="C155" s="544"/>
      <c r="D155" s="145" t="s">
        <v>71</v>
      </c>
      <c r="E155" s="146"/>
      <c r="F155" s="111"/>
      <c r="G155" s="112"/>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c r="CN155" s="99"/>
      <c r="CO155" s="99"/>
      <c r="CP155" s="99"/>
      <c r="CQ155" s="99"/>
      <c r="CR155" s="99"/>
      <c r="CS155" s="99"/>
      <c r="CT155" s="99"/>
      <c r="CU155" s="99"/>
      <c r="CV155" s="99"/>
      <c r="CW155" s="99"/>
      <c r="CX155" s="99"/>
      <c r="CY155" s="99"/>
      <c r="CZ155" s="99"/>
      <c r="DA155" s="99"/>
      <c r="DB155" s="99"/>
      <c r="DC155" s="99"/>
      <c r="DD155" s="99"/>
      <c r="DE155" s="99"/>
      <c r="DF155" s="99"/>
      <c r="DG155" s="99"/>
      <c r="DH155" s="99"/>
      <c r="DI155" s="99"/>
      <c r="DJ155" s="99"/>
      <c r="DK155" s="99"/>
      <c r="DL155" s="99"/>
      <c r="DM155" s="99"/>
      <c r="DN155" s="99"/>
      <c r="DO155" s="99"/>
      <c r="DP155" s="599"/>
      <c r="DQ155" s="116"/>
      <c r="DR155" s="116"/>
      <c r="DS155" s="116"/>
      <c r="DT155" s="116"/>
      <c r="DU155" s="116"/>
      <c r="DV155" s="116"/>
      <c r="DW155" s="116"/>
      <c r="DX155" s="116"/>
      <c r="DY155" s="116"/>
      <c r="DZ155" s="116"/>
      <c r="EA155" s="116"/>
      <c r="EB155" s="116"/>
      <c r="EC155" s="116"/>
      <c r="ED155" s="116"/>
      <c r="EE155" s="116"/>
      <c r="EF155" s="116"/>
      <c r="EG155" s="116"/>
      <c r="EH155" s="116"/>
      <c r="EI155" s="116"/>
      <c r="EJ155" s="116"/>
      <c r="EK155" s="116"/>
      <c r="EL155" s="116"/>
      <c r="EM155" s="116"/>
      <c r="EN155" s="116"/>
      <c r="EO155" s="116"/>
      <c r="EP155" s="116"/>
      <c r="EQ155" s="116"/>
      <c r="ER155" s="116"/>
      <c r="ES155" s="116"/>
      <c r="ET155" s="116"/>
      <c r="EU155" s="116"/>
      <c r="EV155" s="116"/>
      <c r="EW155" s="116"/>
      <c r="EX155" s="116"/>
      <c r="EY155" s="116"/>
      <c r="EZ155" s="116"/>
      <c r="FA155" s="116"/>
      <c r="FB155" s="116"/>
      <c r="FC155" s="116"/>
      <c r="FD155" s="116"/>
      <c r="FE155" s="116"/>
      <c r="FF155" s="116"/>
      <c r="FG155" s="116"/>
      <c r="FH155" s="116"/>
      <c r="FI155" s="116"/>
      <c r="FJ155" s="116"/>
      <c r="FK155" s="116"/>
      <c r="FL155" s="116"/>
      <c r="FM155" s="116"/>
      <c r="FN155" s="116"/>
      <c r="FO155" s="116"/>
      <c r="FP155" s="116"/>
      <c r="FQ155" s="116"/>
      <c r="FR155" s="116"/>
      <c r="FS155" s="116"/>
      <c r="FT155" s="116"/>
      <c r="FU155" s="116"/>
      <c r="FV155" s="116"/>
      <c r="FW155" s="116"/>
      <c r="FX155" s="116"/>
      <c r="FY155" s="116"/>
      <c r="FZ155" s="116"/>
      <c r="GA155" s="116"/>
      <c r="GB155" s="116"/>
      <c r="GC155" s="116"/>
      <c r="GD155" s="116"/>
      <c r="GE155" s="116"/>
      <c r="GF155" s="116"/>
      <c r="GG155" s="116"/>
      <c r="GH155" s="116"/>
      <c r="GI155" s="116"/>
      <c r="GJ155" s="116"/>
      <c r="GK155" s="116"/>
      <c r="GL155" s="116"/>
      <c r="GM155" s="116"/>
      <c r="GN155" s="116"/>
      <c r="GO155" s="116"/>
      <c r="GP155" s="116"/>
      <c r="GQ155" s="116"/>
      <c r="GR155" s="116"/>
      <c r="GS155" s="116"/>
      <c r="GT155" s="116"/>
      <c r="GU155" s="116"/>
      <c r="GV155" s="116"/>
      <c r="GW155" s="116"/>
      <c r="GX155" s="116"/>
      <c r="GY155" s="116"/>
      <c r="GZ155" s="116"/>
      <c r="HA155" s="116"/>
      <c r="HB155" s="116"/>
      <c r="HC155" s="116"/>
      <c r="HD155" s="116"/>
      <c r="HE155" s="116"/>
      <c r="HF155" s="116"/>
      <c r="HG155" s="116"/>
      <c r="HH155" s="116"/>
      <c r="HI155" s="567"/>
      <c r="HJ155" s="567"/>
      <c r="HK155" s="117"/>
      <c r="HL155" s="117"/>
      <c r="HM155" s="117"/>
      <c r="HN155" s="117"/>
    </row>
    <row r="156" spans="1:222" ht="28.8" customHeight="1" thickBot="1" x14ac:dyDescent="0.3">
      <c r="A156" s="205" t="s">
        <v>372</v>
      </c>
      <c r="B156" s="48">
        <v>34</v>
      </c>
      <c r="C156" s="206" t="s">
        <v>373</v>
      </c>
      <c r="D156" s="207" t="s">
        <v>158</v>
      </c>
      <c r="E156" s="191"/>
      <c r="F156" s="114"/>
      <c r="G156" s="115"/>
      <c r="I156" s="641" t="s">
        <v>61</v>
      </c>
      <c r="J156" s="641"/>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c r="CN156" s="99"/>
      <c r="CO156" s="99"/>
      <c r="CP156" s="99"/>
      <c r="CQ156" s="99"/>
      <c r="CR156" s="99"/>
      <c r="CS156" s="99"/>
      <c r="CT156" s="99"/>
      <c r="CU156" s="99"/>
      <c r="CV156" s="99"/>
      <c r="CW156" s="99"/>
      <c r="CX156" s="99"/>
      <c r="CY156" s="99"/>
      <c r="CZ156" s="99"/>
      <c r="DA156" s="99"/>
      <c r="DB156" s="99"/>
      <c r="DC156" s="99"/>
      <c r="DD156" s="99"/>
      <c r="DE156" s="99"/>
      <c r="DF156" s="99"/>
      <c r="DG156" s="99"/>
      <c r="DH156" s="99"/>
      <c r="DI156" s="99"/>
      <c r="DJ156" s="99"/>
      <c r="DK156" s="99"/>
      <c r="DL156" s="99"/>
      <c r="DM156" s="99"/>
      <c r="DN156" s="99"/>
      <c r="DO156" s="99"/>
      <c r="DP156" s="502"/>
      <c r="DQ156" s="116"/>
      <c r="DR156" s="116"/>
      <c r="DS156" s="116"/>
      <c r="DT156" s="116"/>
      <c r="DU156" s="116"/>
      <c r="DV156" s="116"/>
      <c r="DW156" s="116"/>
      <c r="DX156" s="116"/>
      <c r="DY156" s="116"/>
      <c r="DZ156" s="116"/>
      <c r="EA156" s="116"/>
      <c r="EB156" s="116"/>
      <c r="EC156" s="116"/>
      <c r="ED156" s="116"/>
      <c r="EE156" s="116"/>
      <c r="EF156" s="116"/>
      <c r="EG156" s="116"/>
      <c r="EH156" s="116"/>
      <c r="EI156" s="116"/>
      <c r="EJ156" s="116"/>
      <c r="EK156" s="116"/>
      <c r="EL156" s="116"/>
      <c r="EM156" s="116"/>
      <c r="EN156" s="116"/>
      <c r="EO156" s="116"/>
      <c r="EP156" s="116"/>
      <c r="EQ156" s="116"/>
      <c r="ER156" s="116"/>
      <c r="ES156" s="116"/>
      <c r="ET156" s="116"/>
      <c r="EU156" s="116"/>
      <c r="EV156" s="116"/>
      <c r="EW156" s="116"/>
      <c r="EX156" s="116"/>
      <c r="EY156" s="116"/>
      <c r="EZ156" s="116"/>
      <c r="FA156" s="116"/>
      <c r="FB156" s="116"/>
      <c r="FC156" s="116"/>
      <c r="FD156" s="116"/>
      <c r="FE156" s="116"/>
      <c r="FF156" s="116"/>
      <c r="FG156" s="116"/>
      <c r="FH156" s="116"/>
      <c r="FI156" s="116"/>
      <c r="FJ156" s="116"/>
      <c r="FK156" s="116"/>
      <c r="FL156" s="116"/>
      <c r="FM156" s="116"/>
      <c r="FN156" s="116"/>
      <c r="FO156" s="116"/>
      <c r="FP156" s="116"/>
      <c r="FQ156" s="116"/>
      <c r="FR156" s="116"/>
      <c r="FS156" s="116"/>
      <c r="FT156" s="116"/>
      <c r="FU156" s="116"/>
      <c r="FV156" s="116"/>
      <c r="FW156" s="116"/>
      <c r="FX156" s="116"/>
      <c r="FY156" s="116"/>
      <c r="FZ156" s="116"/>
      <c r="GA156" s="116"/>
      <c r="GB156" s="116"/>
      <c r="GC156" s="116"/>
      <c r="GD156" s="116"/>
      <c r="GE156" s="116"/>
      <c r="GF156" s="116"/>
      <c r="GG156" s="116"/>
      <c r="GH156" s="116"/>
      <c r="GI156" s="116"/>
      <c r="GJ156" s="116"/>
      <c r="GK156" s="116"/>
      <c r="GL156" s="116"/>
      <c r="GM156" s="116"/>
      <c r="GN156" s="116"/>
      <c r="GO156" s="116"/>
      <c r="GP156" s="116"/>
      <c r="GQ156" s="116"/>
      <c r="GR156" s="116"/>
      <c r="GS156" s="116"/>
      <c r="GT156" s="116"/>
      <c r="GU156" s="116"/>
      <c r="GV156" s="116"/>
      <c r="GW156" s="116"/>
      <c r="GX156" s="116"/>
      <c r="GY156" s="116"/>
      <c r="GZ156" s="116"/>
      <c r="HA156" s="116"/>
      <c r="HB156" s="116"/>
      <c r="HC156" s="116"/>
      <c r="HD156" s="116"/>
      <c r="HE156" s="116"/>
      <c r="HF156" s="116"/>
      <c r="HG156" s="116"/>
      <c r="HH156" s="116"/>
      <c r="HI156" s="389"/>
      <c r="HJ156" s="389"/>
      <c r="HK156" s="117"/>
      <c r="HL156" s="117"/>
      <c r="HM156" s="117"/>
      <c r="HN156" s="117"/>
    </row>
    <row r="157" spans="1:222" ht="34.799999999999997" thickBot="1" x14ac:dyDescent="0.3">
      <c r="A157" s="127" t="s">
        <v>372</v>
      </c>
      <c r="B157" s="41">
        <v>35</v>
      </c>
      <c r="C157" s="40" t="s">
        <v>373</v>
      </c>
      <c r="D157" s="42" t="s">
        <v>159</v>
      </c>
      <c r="E157" s="20"/>
      <c r="F157" s="114"/>
      <c r="G157" s="115"/>
      <c r="I157" s="126"/>
      <c r="J157" s="107">
        <f>+COUNTIF(L157:DO157, "Y")</f>
        <v>0</v>
      </c>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c r="AU157" s="107"/>
      <c r="AV157" s="107"/>
      <c r="AW157" s="107"/>
      <c r="AX157" s="107"/>
      <c r="AY157" s="107"/>
      <c r="AZ157" s="107"/>
      <c r="BA157" s="107"/>
      <c r="BB157" s="107"/>
      <c r="BC157" s="107"/>
      <c r="BD157" s="107"/>
      <c r="BE157" s="107"/>
      <c r="BF157" s="107"/>
      <c r="BG157" s="107"/>
      <c r="BH157" s="107"/>
      <c r="BI157" s="107"/>
      <c r="BJ157" s="107"/>
      <c r="BK157" s="107"/>
      <c r="BL157" s="107"/>
      <c r="BM157" s="107"/>
      <c r="BN157" s="107"/>
      <c r="BO157" s="107"/>
      <c r="BP157" s="107"/>
      <c r="BQ157" s="107"/>
      <c r="BR157" s="107"/>
      <c r="BS157" s="107"/>
      <c r="BT157" s="107"/>
      <c r="BU157" s="107"/>
      <c r="BV157" s="107"/>
      <c r="BW157" s="107"/>
      <c r="BX157" s="107"/>
      <c r="BY157" s="107"/>
      <c r="BZ157" s="107"/>
      <c r="CA157" s="107"/>
      <c r="CB157" s="107"/>
      <c r="CC157" s="107"/>
      <c r="CD157" s="107"/>
      <c r="CE157" s="107"/>
      <c r="CF157" s="107"/>
      <c r="CG157" s="107"/>
      <c r="CH157" s="107"/>
      <c r="CI157" s="107"/>
      <c r="CJ157" s="107"/>
      <c r="CK157" s="107"/>
      <c r="CL157" s="107"/>
      <c r="CM157" s="107"/>
      <c r="CN157" s="107"/>
      <c r="CO157" s="107"/>
      <c r="CP157" s="107"/>
      <c r="CQ157" s="107"/>
      <c r="CR157" s="107"/>
      <c r="CS157" s="107"/>
      <c r="CT157" s="107"/>
      <c r="CU157" s="107"/>
      <c r="CV157" s="107"/>
      <c r="CW157" s="107"/>
      <c r="CX157" s="107"/>
      <c r="CY157" s="107"/>
      <c r="CZ157" s="107"/>
      <c r="DA157" s="107"/>
      <c r="DB157" s="107"/>
      <c r="DC157" s="107"/>
      <c r="DD157" s="107"/>
      <c r="DE157" s="107"/>
      <c r="DF157" s="107"/>
      <c r="DG157" s="107"/>
      <c r="DH157" s="107"/>
      <c r="DI157" s="107"/>
      <c r="DJ157" s="107"/>
      <c r="DK157" s="107"/>
      <c r="DL157" s="107"/>
      <c r="DM157" s="107"/>
      <c r="DN157" s="107"/>
      <c r="DO157" s="107"/>
      <c r="DP157" s="529" t="s">
        <v>425</v>
      </c>
      <c r="DQ157" s="117"/>
      <c r="DR157" s="117"/>
      <c r="DS157" s="117"/>
    </row>
    <row r="158" spans="1:222" ht="14.4" thickBot="1" x14ac:dyDescent="0.3">
      <c r="A158" s="536" t="s">
        <v>375</v>
      </c>
      <c r="B158" s="537"/>
      <c r="C158" s="537"/>
      <c r="D158" s="396" t="s">
        <v>403</v>
      </c>
      <c r="E158" s="11"/>
      <c r="F158" s="114"/>
      <c r="G158" s="115"/>
      <c r="I158" s="126"/>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c r="AT158" s="107"/>
      <c r="AU158" s="107"/>
      <c r="AV158" s="107"/>
      <c r="AW158" s="107"/>
      <c r="AX158" s="107"/>
      <c r="AY158" s="107"/>
      <c r="AZ158" s="107"/>
      <c r="BA158" s="107"/>
      <c r="BB158" s="107"/>
      <c r="BC158" s="107"/>
      <c r="BD158" s="107"/>
      <c r="BE158" s="107"/>
      <c r="BF158" s="107"/>
      <c r="BG158" s="107"/>
      <c r="BH158" s="107"/>
      <c r="BI158" s="107"/>
      <c r="BJ158" s="107"/>
      <c r="BK158" s="107"/>
      <c r="BL158" s="107"/>
      <c r="BM158" s="107"/>
      <c r="BN158" s="107"/>
      <c r="BO158" s="107"/>
      <c r="BP158" s="107"/>
      <c r="BQ158" s="107"/>
      <c r="BR158" s="107"/>
      <c r="BS158" s="107"/>
      <c r="BT158" s="107"/>
      <c r="BU158" s="107"/>
      <c r="BV158" s="107"/>
      <c r="BW158" s="107"/>
      <c r="BX158" s="107"/>
      <c r="BY158" s="107"/>
      <c r="BZ158" s="107"/>
      <c r="CA158" s="107"/>
      <c r="CB158" s="107"/>
      <c r="CC158" s="107"/>
      <c r="CD158" s="107"/>
      <c r="CE158" s="107"/>
      <c r="CF158" s="107"/>
      <c r="CG158" s="107"/>
      <c r="CH158" s="107"/>
      <c r="CI158" s="107"/>
      <c r="CJ158" s="107"/>
      <c r="CK158" s="107"/>
      <c r="CL158" s="107"/>
      <c r="CM158" s="107"/>
      <c r="CN158" s="107"/>
      <c r="CO158" s="107"/>
      <c r="CP158" s="107"/>
      <c r="CQ158" s="107"/>
      <c r="CR158" s="107"/>
      <c r="CS158" s="107"/>
      <c r="CT158" s="107"/>
      <c r="CU158" s="107"/>
      <c r="CV158" s="107"/>
      <c r="CW158" s="107"/>
      <c r="CX158" s="107"/>
      <c r="CY158" s="107"/>
      <c r="CZ158" s="107"/>
      <c r="DA158" s="107"/>
      <c r="DB158" s="107"/>
      <c r="DC158" s="107"/>
      <c r="DD158" s="107"/>
      <c r="DE158" s="107"/>
      <c r="DF158" s="107"/>
      <c r="DG158" s="107"/>
      <c r="DH158" s="107"/>
      <c r="DI158" s="107"/>
      <c r="DJ158" s="107"/>
      <c r="DK158" s="107"/>
      <c r="DL158" s="107"/>
      <c r="DM158" s="107"/>
      <c r="DN158" s="107"/>
      <c r="DO158" s="107"/>
      <c r="DP158" s="642"/>
      <c r="DQ158" s="117"/>
      <c r="DR158" s="117"/>
      <c r="DS158" s="117"/>
    </row>
    <row r="159" spans="1:222" ht="14.4" thickBot="1" x14ac:dyDescent="0.3">
      <c r="A159" s="536" t="s">
        <v>375</v>
      </c>
      <c r="B159" s="537"/>
      <c r="C159" s="537"/>
      <c r="D159" s="396" t="s">
        <v>404</v>
      </c>
      <c r="E159" s="12"/>
      <c r="F159" s="114"/>
      <c r="G159" s="115"/>
      <c r="I159" s="126"/>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c r="AT159" s="107"/>
      <c r="AU159" s="107"/>
      <c r="AV159" s="107"/>
      <c r="AW159" s="107"/>
      <c r="AX159" s="107"/>
      <c r="AY159" s="107"/>
      <c r="AZ159" s="107"/>
      <c r="BA159" s="107"/>
      <c r="BB159" s="107"/>
      <c r="BC159" s="107"/>
      <c r="BD159" s="107"/>
      <c r="BE159" s="107"/>
      <c r="BF159" s="107"/>
      <c r="BG159" s="107"/>
      <c r="BH159" s="107"/>
      <c r="BI159" s="107"/>
      <c r="BJ159" s="107"/>
      <c r="BK159" s="107"/>
      <c r="BL159" s="107"/>
      <c r="BM159" s="107"/>
      <c r="BN159" s="107"/>
      <c r="BO159" s="107"/>
      <c r="BP159" s="107"/>
      <c r="BQ159" s="107"/>
      <c r="BR159" s="107"/>
      <c r="BS159" s="107"/>
      <c r="BT159" s="107"/>
      <c r="BU159" s="107"/>
      <c r="BV159" s="107"/>
      <c r="BW159" s="107"/>
      <c r="BX159" s="107"/>
      <c r="BY159" s="107"/>
      <c r="BZ159" s="107"/>
      <c r="CA159" s="107"/>
      <c r="CB159" s="107"/>
      <c r="CC159" s="107"/>
      <c r="CD159" s="107"/>
      <c r="CE159" s="107"/>
      <c r="CF159" s="107"/>
      <c r="CG159" s="107"/>
      <c r="CH159" s="107"/>
      <c r="CI159" s="107"/>
      <c r="CJ159" s="107"/>
      <c r="CK159" s="107"/>
      <c r="CL159" s="107"/>
      <c r="CM159" s="107"/>
      <c r="CN159" s="107"/>
      <c r="CO159" s="107"/>
      <c r="CP159" s="107"/>
      <c r="CQ159" s="107"/>
      <c r="CR159" s="107"/>
      <c r="CS159" s="107"/>
      <c r="CT159" s="107"/>
      <c r="CU159" s="107"/>
      <c r="CV159" s="107"/>
      <c r="CW159" s="107"/>
      <c r="CX159" s="107"/>
      <c r="CY159" s="107"/>
      <c r="CZ159" s="107"/>
      <c r="DA159" s="107"/>
      <c r="DB159" s="107"/>
      <c r="DC159" s="107"/>
      <c r="DD159" s="107"/>
      <c r="DE159" s="107"/>
      <c r="DF159" s="107"/>
      <c r="DG159" s="107"/>
      <c r="DH159" s="107"/>
      <c r="DI159" s="107"/>
      <c r="DJ159" s="107"/>
      <c r="DK159" s="107"/>
      <c r="DL159" s="107"/>
      <c r="DM159" s="107"/>
      <c r="DN159" s="107"/>
      <c r="DO159" s="107"/>
      <c r="DP159" s="642"/>
      <c r="DQ159" s="117"/>
      <c r="DR159" s="117"/>
      <c r="DS159" s="117"/>
    </row>
    <row r="160" spans="1:222" ht="14.4" thickBot="1" x14ac:dyDescent="0.3">
      <c r="A160" s="536" t="s">
        <v>375</v>
      </c>
      <c r="B160" s="537"/>
      <c r="C160" s="537"/>
      <c r="D160" s="396" t="s">
        <v>378</v>
      </c>
      <c r="E160" s="12"/>
      <c r="F160" s="114"/>
      <c r="G160" s="115"/>
      <c r="I160" s="126"/>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c r="AU160" s="107"/>
      <c r="AV160" s="107"/>
      <c r="AW160" s="107"/>
      <c r="AX160" s="107"/>
      <c r="AY160" s="107"/>
      <c r="AZ160" s="107"/>
      <c r="BA160" s="107"/>
      <c r="BB160" s="107"/>
      <c r="BC160" s="107"/>
      <c r="BD160" s="107"/>
      <c r="BE160" s="107"/>
      <c r="BF160" s="107"/>
      <c r="BG160" s="107"/>
      <c r="BH160" s="107"/>
      <c r="BI160" s="107"/>
      <c r="BJ160" s="107"/>
      <c r="BK160" s="107"/>
      <c r="BL160" s="107"/>
      <c r="BM160" s="107"/>
      <c r="BN160" s="107"/>
      <c r="BO160" s="107"/>
      <c r="BP160" s="107"/>
      <c r="BQ160" s="107"/>
      <c r="BR160" s="107"/>
      <c r="BS160" s="107"/>
      <c r="BT160" s="107"/>
      <c r="BU160" s="107"/>
      <c r="BV160" s="107"/>
      <c r="BW160" s="107"/>
      <c r="BX160" s="107"/>
      <c r="BY160" s="107"/>
      <c r="BZ160" s="107"/>
      <c r="CA160" s="107"/>
      <c r="CB160" s="107"/>
      <c r="CC160" s="107"/>
      <c r="CD160" s="107"/>
      <c r="CE160" s="107"/>
      <c r="CF160" s="107"/>
      <c r="CG160" s="107"/>
      <c r="CH160" s="107"/>
      <c r="CI160" s="107"/>
      <c r="CJ160" s="107"/>
      <c r="CK160" s="107"/>
      <c r="CL160" s="107"/>
      <c r="CM160" s="107"/>
      <c r="CN160" s="107"/>
      <c r="CO160" s="107"/>
      <c r="CP160" s="107"/>
      <c r="CQ160" s="107"/>
      <c r="CR160" s="107"/>
      <c r="CS160" s="107"/>
      <c r="CT160" s="107"/>
      <c r="CU160" s="107"/>
      <c r="CV160" s="107"/>
      <c r="CW160" s="107"/>
      <c r="CX160" s="107"/>
      <c r="CY160" s="107"/>
      <c r="CZ160" s="107"/>
      <c r="DA160" s="107"/>
      <c r="DB160" s="107"/>
      <c r="DC160" s="107"/>
      <c r="DD160" s="107"/>
      <c r="DE160" s="107"/>
      <c r="DF160" s="107"/>
      <c r="DG160" s="107"/>
      <c r="DH160" s="107"/>
      <c r="DI160" s="107"/>
      <c r="DJ160" s="107"/>
      <c r="DK160" s="107"/>
      <c r="DL160" s="107"/>
      <c r="DM160" s="107"/>
      <c r="DN160" s="107"/>
      <c r="DO160" s="107"/>
      <c r="DP160" s="642"/>
      <c r="DQ160" s="117"/>
      <c r="DR160" s="117"/>
      <c r="DS160" s="117"/>
    </row>
    <row r="161" spans="1:222" ht="14.4" thickBot="1" x14ac:dyDescent="0.3">
      <c r="A161" s="536" t="s">
        <v>375</v>
      </c>
      <c r="B161" s="537"/>
      <c r="C161" s="537"/>
      <c r="D161" s="388" t="s">
        <v>71</v>
      </c>
      <c r="E161" s="12"/>
      <c r="F161" s="114"/>
      <c r="G161" s="115"/>
      <c r="I161" s="126"/>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107"/>
      <c r="AW161" s="107"/>
      <c r="AX161" s="107"/>
      <c r="AY161" s="107"/>
      <c r="AZ161" s="107"/>
      <c r="BA161" s="107"/>
      <c r="BB161" s="107"/>
      <c r="BC161" s="107"/>
      <c r="BD161" s="107"/>
      <c r="BE161" s="107"/>
      <c r="BF161" s="107"/>
      <c r="BG161" s="107"/>
      <c r="BH161" s="107"/>
      <c r="BI161" s="107"/>
      <c r="BJ161" s="107"/>
      <c r="BK161" s="107"/>
      <c r="BL161" s="107"/>
      <c r="BM161" s="107"/>
      <c r="BN161" s="107"/>
      <c r="BO161" s="107"/>
      <c r="BP161" s="107"/>
      <c r="BQ161" s="107"/>
      <c r="BR161" s="107"/>
      <c r="BS161" s="107"/>
      <c r="BT161" s="107"/>
      <c r="BU161" s="107"/>
      <c r="BV161" s="107"/>
      <c r="BW161" s="107"/>
      <c r="BX161" s="107"/>
      <c r="BY161" s="107"/>
      <c r="BZ161" s="107"/>
      <c r="CA161" s="107"/>
      <c r="CB161" s="107"/>
      <c r="CC161" s="107"/>
      <c r="CD161" s="107"/>
      <c r="CE161" s="107"/>
      <c r="CF161" s="107"/>
      <c r="CG161" s="107"/>
      <c r="CH161" s="107"/>
      <c r="CI161" s="107"/>
      <c r="CJ161" s="107"/>
      <c r="CK161" s="107"/>
      <c r="CL161" s="107"/>
      <c r="CM161" s="107"/>
      <c r="CN161" s="107"/>
      <c r="CO161" s="107"/>
      <c r="CP161" s="107"/>
      <c r="CQ161" s="107"/>
      <c r="CR161" s="107"/>
      <c r="CS161" s="107"/>
      <c r="CT161" s="107"/>
      <c r="CU161" s="107"/>
      <c r="CV161" s="107"/>
      <c r="CW161" s="107"/>
      <c r="CX161" s="107"/>
      <c r="CY161" s="107"/>
      <c r="CZ161" s="107"/>
      <c r="DA161" s="107"/>
      <c r="DB161" s="107"/>
      <c r="DC161" s="107"/>
      <c r="DD161" s="107"/>
      <c r="DE161" s="107"/>
      <c r="DF161" s="107"/>
      <c r="DG161" s="107"/>
      <c r="DH161" s="107"/>
      <c r="DI161" s="107"/>
      <c r="DJ161" s="107"/>
      <c r="DK161" s="107"/>
      <c r="DL161" s="107"/>
      <c r="DM161" s="107"/>
      <c r="DN161" s="107"/>
      <c r="DO161" s="107"/>
      <c r="DP161" s="643"/>
      <c r="DQ161" s="117"/>
      <c r="DR161" s="117"/>
      <c r="DS161" s="117"/>
    </row>
    <row r="162" spans="1:222" ht="27" thickBot="1" x14ac:dyDescent="0.3">
      <c r="A162" s="127" t="s">
        <v>372</v>
      </c>
      <c r="B162" s="41">
        <v>36</v>
      </c>
      <c r="C162" s="40" t="s">
        <v>373</v>
      </c>
      <c r="D162" s="42" t="s">
        <v>163</v>
      </c>
      <c r="E162" s="20"/>
      <c r="F162" s="114"/>
      <c r="G162" s="115"/>
      <c r="I162" s="126"/>
      <c r="J162" s="107">
        <f>+COUNTIF(L162:DO162, "Y")</f>
        <v>0</v>
      </c>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7"/>
      <c r="BB162" s="107"/>
      <c r="BC162" s="107"/>
      <c r="BD162" s="107"/>
      <c r="BE162" s="107"/>
      <c r="BF162" s="107"/>
      <c r="BG162" s="107"/>
      <c r="BH162" s="107"/>
      <c r="BI162" s="107"/>
      <c r="BJ162" s="107"/>
      <c r="BK162" s="107"/>
      <c r="BL162" s="107"/>
      <c r="BM162" s="107"/>
      <c r="BN162" s="107"/>
      <c r="BO162" s="107"/>
      <c r="BP162" s="107"/>
      <c r="BQ162" s="107"/>
      <c r="BR162" s="107"/>
      <c r="BS162" s="107"/>
      <c r="BT162" s="107"/>
      <c r="BU162" s="107"/>
      <c r="BV162" s="107"/>
      <c r="BW162" s="107"/>
      <c r="BX162" s="107"/>
      <c r="BY162" s="107"/>
      <c r="BZ162" s="107"/>
      <c r="CA162" s="107"/>
      <c r="CB162" s="107"/>
      <c r="CC162" s="107"/>
      <c r="CD162" s="107"/>
      <c r="CE162" s="107"/>
      <c r="CF162" s="107"/>
      <c r="CG162" s="107"/>
      <c r="CH162" s="107"/>
      <c r="CI162" s="107"/>
      <c r="CJ162" s="107"/>
      <c r="CK162" s="107"/>
      <c r="CL162" s="107"/>
      <c r="CM162" s="107"/>
      <c r="CN162" s="107"/>
      <c r="CO162" s="107"/>
      <c r="CP162" s="107"/>
      <c r="CQ162" s="107"/>
      <c r="CR162" s="107"/>
      <c r="CS162" s="107"/>
      <c r="CT162" s="107"/>
      <c r="CU162" s="107"/>
      <c r="CV162" s="107"/>
      <c r="CW162" s="107"/>
      <c r="CX162" s="107"/>
      <c r="CY162" s="107"/>
      <c r="CZ162" s="107"/>
      <c r="DA162" s="107"/>
      <c r="DB162" s="107"/>
      <c r="DC162" s="107"/>
      <c r="DD162" s="107"/>
      <c r="DE162" s="107"/>
      <c r="DF162" s="107"/>
      <c r="DG162" s="107"/>
      <c r="DH162" s="107"/>
      <c r="DI162" s="107"/>
      <c r="DJ162" s="107"/>
      <c r="DK162" s="107"/>
      <c r="DL162" s="107"/>
      <c r="DM162" s="107"/>
      <c r="DN162" s="107"/>
      <c r="DO162" s="107"/>
      <c r="DP162" s="555"/>
      <c r="DQ162" s="117"/>
      <c r="DR162" s="117"/>
      <c r="DS162" s="117"/>
    </row>
    <row r="163" spans="1:222" ht="14.4" thickBot="1" x14ac:dyDescent="0.3">
      <c r="A163" s="536" t="s">
        <v>375</v>
      </c>
      <c r="B163" s="537"/>
      <c r="C163" s="537"/>
      <c r="D163" s="396" t="s">
        <v>426</v>
      </c>
      <c r="E163" s="11"/>
      <c r="F163" s="114"/>
      <c r="G163" s="115"/>
      <c r="I163" s="126"/>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c r="CC163" s="107"/>
      <c r="CD163" s="107"/>
      <c r="CE163" s="107"/>
      <c r="CF163" s="107"/>
      <c r="CG163" s="107"/>
      <c r="CH163" s="107"/>
      <c r="CI163" s="107"/>
      <c r="CJ163" s="107"/>
      <c r="CK163" s="107"/>
      <c r="CL163" s="107"/>
      <c r="CM163" s="107"/>
      <c r="CN163" s="107"/>
      <c r="CO163" s="107"/>
      <c r="CP163" s="107"/>
      <c r="CQ163" s="107"/>
      <c r="CR163" s="107"/>
      <c r="CS163" s="107"/>
      <c r="CT163" s="107"/>
      <c r="CU163" s="107"/>
      <c r="CV163" s="107"/>
      <c r="CW163" s="107"/>
      <c r="CX163" s="107"/>
      <c r="CY163" s="107"/>
      <c r="CZ163" s="107"/>
      <c r="DA163" s="107"/>
      <c r="DB163" s="107"/>
      <c r="DC163" s="107"/>
      <c r="DD163" s="107"/>
      <c r="DE163" s="107"/>
      <c r="DF163" s="107"/>
      <c r="DG163" s="107"/>
      <c r="DH163" s="107"/>
      <c r="DI163" s="107"/>
      <c r="DJ163" s="107"/>
      <c r="DK163" s="107"/>
      <c r="DL163" s="107"/>
      <c r="DM163" s="107"/>
      <c r="DN163" s="107"/>
      <c r="DO163" s="107"/>
      <c r="DP163" s="556"/>
      <c r="DQ163" s="117"/>
      <c r="DR163" s="117"/>
      <c r="DS163" s="117"/>
    </row>
    <row r="164" spans="1:222" ht="14.4" thickBot="1" x14ac:dyDescent="0.3">
      <c r="A164" s="536" t="s">
        <v>375</v>
      </c>
      <c r="B164" s="537"/>
      <c r="C164" s="537"/>
      <c r="D164" s="396" t="s">
        <v>396</v>
      </c>
      <c r="E164" s="12"/>
      <c r="F164" s="114"/>
      <c r="G164" s="115"/>
      <c r="I164" s="126"/>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7"/>
      <c r="BB164" s="107"/>
      <c r="BC164" s="107"/>
      <c r="BD164" s="107"/>
      <c r="BE164" s="107"/>
      <c r="BF164" s="107"/>
      <c r="BG164" s="107"/>
      <c r="BH164" s="107"/>
      <c r="BI164" s="107"/>
      <c r="BJ164" s="107"/>
      <c r="BK164" s="107"/>
      <c r="BL164" s="107"/>
      <c r="BM164" s="107"/>
      <c r="BN164" s="107"/>
      <c r="BO164" s="107"/>
      <c r="BP164" s="107"/>
      <c r="BQ164" s="107"/>
      <c r="BR164" s="107"/>
      <c r="BS164" s="107"/>
      <c r="BT164" s="107"/>
      <c r="BU164" s="107"/>
      <c r="BV164" s="107"/>
      <c r="BW164" s="107"/>
      <c r="BX164" s="107"/>
      <c r="BY164" s="107"/>
      <c r="BZ164" s="107"/>
      <c r="CA164" s="107"/>
      <c r="CB164" s="107"/>
      <c r="CC164" s="107"/>
      <c r="CD164" s="107"/>
      <c r="CE164" s="107"/>
      <c r="CF164" s="107"/>
      <c r="CG164" s="107"/>
      <c r="CH164" s="107"/>
      <c r="CI164" s="107"/>
      <c r="CJ164" s="107"/>
      <c r="CK164" s="107"/>
      <c r="CL164" s="107"/>
      <c r="CM164" s="107"/>
      <c r="CN164" s="107"/>
      <c r="CO164" s="107"/>
      <c r="CP164" s="107"/>
      <c r="CQ164" s="107"/>
      <c r="CR164" s="107"/>
      <c r="CS164" s="107"/>
      <c r="CT164" s="107"/>
      <c r="CU164" s="107"/>
      <c r="CV164" s="107"/>
      <c r="CW164" s="107"/>
      <c r="CX164" s="107"/>
      <c r="CY164" s="107"/>
      <c r="CZ164" s="107"/>
      <c r="DA164" s="107"/>
      <c r="DB164" s="107"/>
      <c r="DC164" s="107"/>
      <c r="DD164" s="107"/>
      <c r="DE164" s="107"/>
      <c r="DF164" s="107"/>
      <c r="DG164" s="107"/>
      <c r="DH164" s="107"/>
      <c r="DI164" s="107"/>
      <c r="DJ164" s="107"/>
      <c r="DK164" s="107"/>
      <c r="DL164" s="107"/>
      <c r="DM164" s="107"/>
      <c r="DN164" s="107"/>
      <c r="DO164" s="107"/>
      <c r="DP164" s="556"/>
      <c r="DQ164" s="117"/>
      <c r="DR164" s="117"/>
      <c r="DS164" s="117"/>
    </row>
    <row r="165" spans="1:222" ht="14.4" thickBot="1" x14ac:dyDescent="0.3">
      <c r="A165" s="543" t="s">
        <v>375</v>
      </c>
      <c r="B165" s="544"/>
      <c r="C165" s="544"/>
      <c r="D165" s="145" t="s">
        <v>71</v>
      </c>
      <c r="E165" s="192"/>
      <c r="F165" s="218"/>
      <c r="G165" s="219"/>
      <c r="H165" s="195"/>
      <c r="I165" s="198"/>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107"/>
      <c r="AW165" s="107"/>
      <c r="AX165" s="107"/>
      <c r="AY165" s="107"/>
      <c r="AZ165" s="107"/>
      <c r="BA165" s="107"/>
      <c r="BB165" s="107"/>
      <c r="BC165" s="107"/>
      <c r="BD165" s="107"/>
      <c r="BE165" s="107"/>
      <c r="BF165" s="107"/>
      <c r="BG165" s="107"/>
      <c r="BH165" s="107"/>
      <c r="BI165" s="107"/>
      <c r="BJ165" s="107"/>
      <c r="BK165" s="107"/>
      <c r="BL165" s="107"/>
      <c r="BM165" s="107"/>
      <c r="BN165" s="107"/>
      <c r="BO165" s="107"/>
      <c r="BP165" s="107"/>
      <c r="BQ165" s="107"/>
      <c r="BR165" s="107"/>
      <c r="BS165" s="107"/>
      <c r="BT165" s="107"/>
      <c r="BU165" s="107"/>
      <c r="BV165" s="107"/>
      <c r="BW165" s="107"/>
      <c r="BX165" s="107"/>
      <c r="BY165" s="107"/>
      <c r="BZ165" s="107"/>
      <c r="CA165" s="107"/>
      <c r="CB165" s="107"/>
      <c r="CC165" s="107"/>
      <c r="CD165" s="107"/>
      <c r="CE165" s="107"/>
      <c r="CF165" s="107"/>
      <c r="CG165" s="107"/>
      <c r="CH165" s="107"/>
      <c r="CI165" s="107"/>
      <c r="CJ165" s="107"/>
      <c r="CK165" s="107"/>
      <c r="CL165" s="107"/>
      <c r="CM165" s="107"/>
      <c r="CN165" s="107"/>
      <c r="CO165" s="107"/>
      <c r="CP165" s="107"/>
      <c r="CQ165" s="107"/>
      <c r="CR165" s="107"/>
      <c r="CS165" s="107"/>
      <c r="CT165" s="107"/>
      <c r="CU165" s="107"/>
      <c r="CV165" s="107"/>
      <c r="CW165" s="107"/>
      <c r="CX165" s="107"/>
      <c r="CY165" s="107"/>
      <c r="CZ165" s="107"/>
      <c r="DA165" s="107"/>
      <c r="DB165" s="107"/>
      <c r="DC165" s="107"/>
      <c r="DD165" s="107"/>
      <c r="DE165" s="107"/>
      <c r="DF165" s="107"/>
      <c r="DG165" s="107"/>
      <c r="DH165" s="107"/>
      <c r="DI165" s="107"/>
      <c r="DJ165" s="107"/>
      <c r="DK165" s="107"/>
      <c r="DL165" s="107"/>
      <c r="DM165" s="107"/>
      <c r="DN165" s="107"/>
      <c r="DO165" s="107"/>
      <c r="DP165" s="556"/>
      <c r="DQ165" s="117"/>
      <c r="DR165" s="117"/>
      <c r="DS165" s="117"/>
    </row>
    <row r="166" spans="1:222" ht="26.4" x14ac:dyDescent="0.25">
      <c r="A166" s="134" t="s">
        <v>372</v>
      </c>
      <c r="B166" s="391">
        <v>37</v>
      </c>
      <c r="C166" s="25" t="s">
        <v>373</v>
      </c>
      <c r="D166" s="113" t="s">
        <v>169</v>
      </c>
      <c r="E166" s="14"/>
      <c r="F166" s="114"/>
      <c r="G166" s="115"/>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c r="CN166" s="99"/>
      <c r="CO166" s="99"/>
      <c r="CP166" s="99"/>
      <c r="CQ166" s="99"/>
      <c r="CR166" s="99"/>
      <c r="CS166" s="99"/>
      <c r="CT166" s="99"/>
      <c r="CU166" s="99"/>
      <c r="CV166" s="99"/>
      <c r="CW166" s="99"/>
      <c r="CX166" s="99"/>
      <c r="CY166" s="99"/>
      <c r="CZ166" s="99"/>
      <c r="DA166" s="99"/>
      <c r="DB166" s="99"/>
      <c r="DC166" s="99"/>
      <c r="DD166" s="99"/>
      <c r="DE166" s="99"/>
      <c r="DF166" s="99"/>
      <c r="DG166" s="99"/>
      <c r="DH166" s="99"/>
      <c r="DI166" s="99"/>
      <c r="DJ166" s="99"/>
      <c r="DK166" s="99"/>
      <c r="DL166" s="99"/>
      <c r="DM166" s="99"/>
      <c r="DN166" s="99"/>
      <c r="DO166" s="99"/>
      <c r="DP166" s="600"/>
      <c r="DQ166" s="116"/>
      <c r="DR166" s="116"/>
      <c r="DS166" s="116"/>
      <c r="DT166" s="116"/>
      <c r="DU166" s="116"/>
      <c r="DV166" s="116"/>
      <c r="DW166" s="116"/>
      <c r="DX166" s="116"/>
      <c r="DY166" s="116"/>
      <c r="DZ166" s="116"/>
      <c r="EA166" s="116"/>
      <c r="EB166" s="116"/>
      <c r="EC166" s="116"/>
      <c r="ED166" s="116"/>
      <c r="EE166" s="116"/>
      <c r="EF166" s="116"/>
      <c r="EG166" s="116"/>
      <c r="EH166" s="116"/>
      <c r="EI166" s="116"/>
      <c r="EJ166" s="116"/>
      <c r="EK166" s="116"/>
      <c r="EL166" s="116"/>
      <c r="EM166" s="116"/>
      <c r="EN166" s="116"/>
      <c r="EO166" s="116"/>
      <c r="EP166" s="116"/>
      <c r="EQ166" s="116"/>
      <c r="ER166" s="116"/>
      <c r="ES166" s="116"/>
      <c r="ET166" s="116"/>
      <c r="EU166" s="116"/>
      <c r="EV166" s="116"/>
      <c r="EW166" s="116"/>
      <c r="EX166" s="116"/>
      <c r="EY166" s="116"/>
      <c r="EZ166" s="116"/>
      <c r="FA166" s="116"/>
      <c r="FB166" s="116"/>
      <c r="FC166" s="116"/>
      <c r="FD166" s="116"/>
      <c r="FE166" s="116"/>
      <c r="FF166" s="116"/>
      <c r="FG166" s="116"/>
      <c r="FH166" s="116"/>
      <c r="FI166" s="116"/>
      <c r="FJ166" s="116"/>
      <c r="FK166" s="116"/>
      <c r="FL166" s="116"/>
      <c r="FM166" s="116"/>
      <c r="FN166" s="116"/>
      <c r="FO166" s="116"/>
      <c r="FP166" s="116"/>
      <c r="FQ166" s="116"/>
      <c r="FR166" s="116"/>
      <c r="FS166" s="116"/>
      <c r="FT166" s="116"/>
      <c r="FU166" s="116"/>
      <c r="FV166" s="116"/>
      <c r="FW166" s="116"/>
      <c r="FX166" s="116"/>
      <c r="FY166" s="116"/>
      <c r="FZ166" s="116"/>
      <c r="GA166" s="116"/>
      <c r="GB166" s="116"/>
      <c r="GC166" s="116"/>
      <c r="GD166" s="116"/>
      <c r="GE166" s="116"/>
      <c r="GF166" s="116"/>
      <c r="GG166" s="116"/>
      <c r="GH166" s="116"/>
      <c r="GI166" s="116"/>
      <c r="GJ166" s="116"/>
      <c r="GK166" s="116"/>
      <c r="GL166" s="116"/>
      <c r="GM166" s="116"/>
      <c r="GN166" s="116"/>
      <c r="GO166" s="116"/>
      <c r="GP166" s="116"/>
      <c r="GQ166" s="116"/>
      <c r="GR166" s="116"/>
      <c r="GS166" s="116"/>
      <c r="GT166" s="116"/>
      <c r="GU166" s="116"/>
      <c r="GV166" s="116"/>
      <c r="GW166" s="116"/>
      <c r="GX166" s="116"/>
      <c r="GY166" s="116"/>
      <c r="GZ166" s="116"/>
      <c r="HA166" s="116"/>
      <c r="HB166" s="116"/>
      <c r="HC166" s="116"/>
      <c r="HD166" s="116"/>
      <c r="HE166" s="116"/>
      <c r="HF166" s="116"/>
      <c r="HG166" s="116"/>
      <c r="HH166" s="116"/>
      <c r="HI166" s="567"/>
      <c r="HJ166" s="567"/>
      <c r="HK166" s="117"/>
      <c r="HL166" s="117"/>
      <c r="HM166" s="117"/>
      <c r="HN166" s="117"/>
    </row>
    <row r="167" spans="1:222" ht="15" customHeight="1" x14ac:dyDescent="0.25">
      <c r="A167" s="568" t="s">
        <v>375</v>
      </c>
      <c r="B167" s="537"/>
      <c r="C167" s="537"/>
      <c r="D167" s="119" t="s">
        <v>427</v>
      </c>
      <c r="E167" s="11"/>
      <c r="F167" s="108"/>
      <c r="G167" s="109"/>
      <c r="H167" s="110"/>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c r="CN167" s="99"/>
      <c r="CO167" s="99"/>
      <c r="CP167" s="99"/>
      <c r="CQ167" s="99"/>
      <c r="CR167" s="99"/>
      <c r="CS167" s="99"/>
      <c r="CT167" s="99"/>
      <c r="CU167" s="99"/>
      <c r="CV167" s="99"/>
      <c r="CW167" s="99"/>
      <c r="CX167" s="99"/>
      <c r="CY167" s="99"/>
      <c r="CZ167" s="99"/>
      <c r="DA167" s="99"/>
      <c r="DB167" s="99"/>
      <c r="DC167" s="99"/>
      <c r="DD167" s="99"/>
      <c r="DE167" s="99"/>
      <c r="DF167" s="99"/>
      <c r="DG167" s="99"/>
      <c r="DH167" s="99"/>
      <c r="DI167" s="99"/>
      <c r="DJ167" s="99"/>
      <c r="DK167" s="99"/>
      <c r="DL167" s="99"/>
      <c r="DM167" s="99"/>
      <c r="DN167" s="99"/>
      <c r="DO167" s="99"/>
      <c r="DP167" s="598"/>
      <c r="DQ167" s="116"/>
      <c r="DR167" s="116"/>
      <c r="DS167" s="116"/>
      <c r="DT167" s="116"/>
      <c r="DU167" s="116"/>
      <c r="DV167" s="116"/>
      <c r="DW167" s="116"/>
      <c r="DX167" s="116"/>
      <c r="DY167" s="116"/>
      <c r="DZ167" s="116"/>
      <c r="EA167" s="116"/>
      <c r="EB167" s="116"/>
      <c r="EC167" s="116"/>
      <c r="ED167" s="116"/>
      <c r="EE167" s="116"/>
      <c r="EF167" s="116"/>
      <c r="EG167" s="116"/>
      <c r="EH167" s="116"/>
      <c r="EI167" s="116"/>
      <c r="EJ167" s="116"/>
      <c r="EK167" s="116"/>
      <c r="EL167" s="116"/>
      <c r="EM167" s="116"/>
      <c r="EN167" s="116"/>
      <c r="EO167" s="116"/>
      <c r="EP167" s="116"/>
      <c r="EQ167" s="116"/>
      <c r="ER167" s="116"/>
      <c r="ES167" s="116"/>
      <c r="ET167" s="116"/>
      <c r="EU167" s="116"/>
      <c r="EV167" s="116"/>
      <c r="EW167" s="116"/>
      <c r="EX167" s="116"/>
      <c r="EY167" s="116"/>
      <c r="EZ167" s="116"/>
      <c r="FA167" s="116"/>
      <c r="FB167" s="116"/>
      <c r="FC167" s="116"/>
      <c r="FD167" s="116"/>
      <c r="FE167" s="116"/>
      <c r="FF167" s="116"/>
      <c r="FG167" s="116"/>
      <c r="FH167" s="116"/>
      <c r="FI167" s="116"/>
      <c r="FJ167" s="116"/>
      <c r="FK167" s="116"/>
      <c r="FL167" s="116"/>
      <c r="FM167" s="116"/>
      <c r="FN167" s="116"/>
      <c r="FO167" s="116"/>
      <c r="FP167" s="116"/>
      <c r="FQ167" s="116"/>
      <c r="FR167" s="116"/>
      <c r="FS167" s="116"/>
      <c r="FT167" s="116"/>
      <c r="FU167" s="116"/>
      <c r="FV167" s="116"/>
      <c r="FW167" s="116"/>
      <c r="FX167" s="116"/>
      <c r="FY167" s="116"/>
      <c r="FZ167" s="116"/>
      <c r="GA167" s="116"/>
      <c r="GB167" s="116"/>
      <c r="GC167" s="116"/>
      <c r="GD167" s="116"/>
      <c r="GE167" s="116"/>
      <c r="GF167" s="116"/>
      <c r="GG167" s="116"/>
      <c r="GH167" s="116"/>
      <c r="GI167" s="116"/>
      <c r="GJ167" s="116"/>
      <c r="GK167" s="116"/>
      <c r="GL167" s="116"/>
      <c r="GM167" s="116"/>
      <c r="GN167" s="116"/>
      <c r="GO167" s="116"/>
      <c r="GP167" s="116"/>
      <c r="GQ167" s="116"/>
      <c r="GR167" s="116"/>
      <c r="GS167" s="116"/>
      <c r="GT167" s="116"/>
      <c r="GU167" s="116"/>
      <c r="GV167" s="116"/>
      <c r="GW167" s="116"/>
      <c r="GX167" s="116"/>
      <c r="GY167" s="116"/>
      <c r="GZ167" s="116"/>
      <c r="HA167" s="116"/>
      <c r="HB167" s="116"/>
      <c r="HC167" s="116"/>
      <c r="HD167" s="116"/>
      <c r="HE167" s="116"/>
      <c r="HF167" s="116"/>
      <c r="HG167" s="116"/>
      <c r="HH167" s="116"/>
      <c r="HI167" s="567"/>
      <c r="HJ167" s="567"/>
      <c r="HK167" s="117"/>
      <c r="HL167" s="117"/>
      <c r="HM167" s="117"/>
      <c r="HN167" s="117"/>
    </row>
    <row r="168" spans="1:222" ht="15" customHeight="1" x14ac:dyDescent="0.25">
      <c r="A168" s="568" t="s">
        <v>375</v>
      </c>
      <c r="B168" s="537"/>
      <c r="C168" s="537"/>
      <c r="D168" s="396" t="s">
        <v>396</v>
      </c>
      <c r="E168" s="12"/>
      <c r="F168" s="111"/>
      <c r="G168" s="112"/>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c r="CN168" s="99"/>
      <c r="CO168" s="99"/>
      <c r="CP168" s="99"/>
      <c r="CQ168" s="99"/>
      <c r="CR168" s="99"/>
      <c r="CS168" s="99"/>
      <c r="CT168" s="99"/>
      <c r="CU168" s="99"/>
      <c r="CV168" s="99"/>
      <c r="CW168" s="99"/>
      <c r="CX168" s="99"/>
      <c r="CY168" s="99"/>
      <c r="CZ168" s="99"/>
      <c r="DA168" s="99"/>
      <c r="DB168" s="99"/>
      <c r="DC168" s="99"/>
      <c r="DD168" s="99"/>
      <c r="DE168" s="99"/>
      <c r="DF168" s="99"/>
      <c r="DG168" s="99"/>
      <c r="DH168" s="99"/>
      <c r="DI168" s="99"/>
      <c r="DJ168" s="99"/>
      <c r="DK168" s="99"/>
      <c r="DL168" s="99"/>
      <c r="DM168" s="99"/>
      <c r="DN168" s="99"/>
      <c r="DO168" s="99"/>
      <c r="DP168" s="598"/>
      <c r="DQ168" s="116"/>
      <c r="DR168" s="116"/>
      <c r="DS168" s="116"/>
      <c r="DT168" s="116"/>
      <c r="DU168" s="116"/>
      <c r="DV168" s="116"/>
      <c r="DW168" s="116"/>
      <c r="DX168" s="116"/>
      <c r="DY168" s="116"/>
      <c r="DZ168" s="116"/>
      <c r="EA168" s="116"/>
      <c r="EB168" s="116"/>
      <c r="EC168" s="116"/>
      <c r="ED168" s="116"/>
      <c r="EE168" s="116"/>
      <c r="EF168" s="116"/>
      <c r="EG168" s="116"/>
      <c r="EH168" s="116"/>
      <c r="EI168" s="116"/>
      <c r="EJ168" s="116"/>
      <c r="EK168" s="116"/>
      <c r="EL168" s="116"/>
      <c r="EM168" s="116"/>
      <c r="EN168" s="116"/>
      <c r="EO168" s="116"/>
      <c r="EP168" s="116"/>
      <c r="EQ168" s="116"/>
      <c r="ER168" s="116"/>
      <c r="ES168" s="116"/>
      <c r="ET168" s="116"/>
      <c r="EU168" s="116"/>
      <c r="EV168" s="116"/>
      <c r="EW168" s="116"/>
      <c r="EX168" s="116"/>
      <c r="EY168" s="116"/>
      <c r="EZ168" s="116"/>
      <c r="FA168" s="116"/>
      <c r="FB168" s="116"/>
      <c r="FC168" s="116"/>
      <c r="FD168" s="116"/>
      <c r="FE168" s="116"/>
      <c r="FF168" s="116"/>
      <c r="FG168" s="116"/>
      <c r="FH168" s="116"/>
      <c r="FI168" s="116"/>
      <c r="FJ168" s="116"/>
      <c r="FK168" s="116"/>
      <c r="FL168" s="116"/>
      <c r="FM168" s="116"/>
      <c r="FN168" s="116"/>
      <c r="FO168" s="116"/>
      <c r="FP168" s="116"/>
      <c r="FQ168" s="116"/>
      <c r="FR168" s="116"/>
      <c r="FS168" s="116"/>
      <c r="FT168" s="116"/>
      <c r="FU168" s="116"/>
      <c r="FV168" s="116"/>
      <c r="FW168" s="116"/>
      <c r="FX168" s="116"/>
      <c r="FY168" s="116"/>
      <c r="FZ168" s="116"/>
      <c r="GA168" s="116"/>
      <c r="GB168" s="116"/>
      <c r="GC168" s="116"/>
      <c r="GD168" s="116"/>
      <c r="GE168" s="116"/>
      <c r="GF168" s="116"/>
      <c r="GG168" s="116"/>
      <c r="GH168" s="116"/>
      <c r="GI168" s="116"/>
      <c r="GJ168" s="116"/>
      <c r="GK168" s="116"/>
      <c r="GL168" s="116"/>
      <c r="GM168" s="116"/>
      <c r="GN168" s="116"/>
      <c r="GO168" s="116"/>
      <c r="GP168" s="116"/>
      <c r="GQ168" s="116"/>
      <c r="GR168" s="116"/>
      <c r="GS168" s="116"/>
      <c r="GT168" s="116"/>
      <c r="GU168" s="116"/>
      <c r="GV168" s="116"/>
      <c r="GW168" s="116"/>
      <c r="GX168" s="116"/>
      <c r="GY168" s="116"/>
      <c r="GZ168" s="116"/>
      <c r="HA168" s="116"/>
      <c r="HB168" s="116"/>
      <c r="HC168" s="116"/>
      <c r="HD168" s="116"/>
      <c r="HE168" s="116"/>
      <c r="HF168" s="116"/>
      <c r="HG168" s="116"/>
      <c r="HH168" s="116"/>
      <c r="HI168" s="567"/>
      <c r="HJ168" s="567"/>
      <c r="HK168" s="117"/>
      <c r="HL168" s="117"/>
      <c r="HM168" s="117"/>
      <c r="HN168" s="117"/>
    </row>
    <row r="169" spans="1:222" ht="15.75" customHeight="1" thickBot="1" x14ac:dyDescent="0.3">
      <c r="A169" s="597" t="s">
        <v>375</v>
      </c>
      <c r="B169" s="544"/>
      <c r="C169" s="544"/>
      <c r="D169" s="145" t="s">
        <v>71</v>
      </c>
      <c r="E169" s="146"/>
      <c r="F169" s="111"/>
      <c r="G169" s="112"/>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c r="CN169" s="99"/>
      <c r="CO169" s="99"/>
      <c r="CP169" s="99"/>
      <c r="CQ169" s="99"/>
      <c r="CR169" s="99"/>
      <c r="CS169" s="99"/>
      <c r="CT169" s="99"/>
      <c r="CU169" s="99"/>
      <c r="CV169" s="99"/>
      <c r="CW169" s="99"/>
      <c r="CX169" s="99"/>
      <c r="CY169" s="99"/>
      <c r="CZ169" s="99"/>
      <c r="DA169" s="99"/>
      <c r="DB169" s="99"/>
      <c r="DC169" s="99"/>
      <c r="DD169" s="99"/>
      <c r="DE169" s="99"/>
      <c r="DF169" s="99"/>
      <c r="DG169" s="99"/>
      <c r="DH169" s="99"/>
      <c r="DI169" s="99"/>
      <c r="DJ169" s="99"/>
      <c r="DK169" s="99"/>
      <c r="DL169" s="99"/>
      <c r="DM169" s="99"/>
      <c r="DN169" s="99"/>
      <c r="DO169" s="99"/>
      <c r="DP169" s="599"/>
      <c r="DQ169" s="116"/>
      <c r="DR169" s="116"/>
      <c r="DS169" s="116"/>
      <c r="DT169" s="116"/>
      <c r="DU169" s="116"/>
      <c r="DV169" s="116"/>
      <c r="DW169" s="116"/>
      <c r="DX169" s="116"/>
      <c r="DY169" s="116"/>
      <c r="DZ169" s="116"/>
      <c r="EA169" s="116"/>
      <c r="EB169" s="116"/>
      <c r="EC169" s="116"/>
      <c r="ED169" s="116"/>
      <c r="EE169" s="116"/>
      <c r="EF169" s="116"/>
      <c r="EG169" s="116"/>
      <c r="EH169" s="116"/>
      <c r="EI169" s="116"/>
      <c r="EJ169" s="116"/>
      <c r="EK169" s="116"/>
      <c r="EL169" s="116"/>
      <c r="EM169" s="116"/>
      <c r="EN169" s="116"/>
      <c r="EO169" s="116"/>
      <c r="EP169" s="116"/>
      <c r="EQ169" s="116"/>
      <c r="ER169" s="116"/>
      <c r="ES169" s="116"/>
      <c r="ET169" s="116"/>
      <c r="EU169" s="116"/>
      <c r="EV169" s="116"/>
      <c r="EW169" s="116"/>
      <c r="EX169" s="116"/>
      <c r="EY169" s="116"/>
      <c r="EZ169" s="116"/>
      <c r="FA169" s="116"/>
      <c r="FB169" s="116"/>
      <c r="FC169" s="116"/>
      <c r="FD169" s="116"/>
      <c r="FE169" s="116"/>
      <c r="FF169" s="116"/>
      <c r="FG169" s="116"/>
      <c r="FH169" s="116"/>
      <c r="FI169" s="116"/>
      <c r="FJ169" s="116"/>
      <c r="FK169" s="116"/>
      <c r="FL169" s="116"/>
      <c r="FM169" s="116"/>
      <c r="FN169" s="116"/>
      <c r="FO169" s="116"/>
      <c r="FP169" s="116"/>
      <c r="FQ169" s="116"/>
      <c r="FR169" s="116"/>
      <c r="FS169" s="116"/>
      <c r="FT169" s="116"/>
      <c r="FU169" s="116"/>
      <c r="FV169" s="116"/>
      <c r="FW169" s="116"/>
      <c r="FX169" s="116"/>
      <c r="FY169" s="116"/>
      <c r="FZ169" s="116"/>
      <c r="GA169" s="116"/>
      <c r="GB169" s="116"/>
      <c r="GC169" s="116"/>
      <c r="GD169" s="116"/>
      <c r="GE169" s="116"/>
      <c r="GF169" s="116"/>
      <c r="GG169" s="116"/>
      <c r="GH169" s="116"/>
      <c r="GI169" s="116"/>
      <c r="GJ169" s="116"/>
      <c r="GK169" s="116"/>
      <c r="GL169" s="116"/>
      <c r="GM169" s="116"/>
      <c r="GN169" s="116"/>
      <c r="GO169" s="116"/>
      <c r="GP169" s="116"/>
      <c r="GQ169" s="116"/>
      <c r="GR169" s="116"/>
      <c r="GS169" s="116"/>
      <c r="GT169" s="116"/>
      <c r="GU169" s="116"/>
      <c r="GV169" s="116"/>
      <c r="GW169" s="116"/>
      <c r="GX169" s="116"/>
      <c r="GY169" s="116"/>
      <c r="GZ169" s="116"/>
      <c r="HA169" s="116"/>
      <c r="HB169" s="116"/>
      <c r="HC169" s="116"/>
      <c r="HD169" s="116"/>
      <c r="HE169" s="116"/>
      <c r="HF169" s="116"/>
      <c r="HG169" s="116"/>
      <c r="HH169" s="116"/>
      <c r="HI169" s="567"/>
      <c r="HJ169" s="567"/>
      <c r="HK169" s="117"/>
      <c r="HL169" s="117"/>
      <c r="HM169" s="117"/>
      <c r="HN169" s="117"/>
    </row>
    <row r="170" spans="1:222" ht="26.7" customHeight="1" thickBot="1" x14ac:dyDescent="0.3">
      <c r="A170" s="413" t="s">
        <v>372</v>
      </c>
      <c r="B170" s="40">
        <v>38</v>
      </c>
      <c r="C170" s="41" t="s">
        <v>373</v>
      </c>
      <c r="D170" s="120" t="s">
        <v>173</v>
      </c>
      <c r="E170" s="411"/>
      <c r="F170" s="114"/>
      <c r="G170" s="115"/>
      <c r="I170" s="644"/>
      <c r="J170" s="644"/>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c r="CN170" s="99"/>
      <c r="CO170" s="99"/>
      <c r="CP170" s="99"/>
      <c r="CQ170" s="99"/>
      <c r="CR170" s="99"/>
      <c r="CS170" s="99"/>
      <c r="CT170" s="99"/>
      <c r="CU170" s="99"/>
      <c r="CV170" s="99"/>
      <c r="CW170" s="99"/>
      <c r="CX170" s="99"/>
      <c r="CY170" s="99"/>
      <c r="CZ170" s="99"/>
      <c r="DA170" s="99"/>
      <c r="DB170" s="99"/>
      <c r="DC170" s="99"/>
      <c r="DD170" s="99"/>
      <c r="DE170" s="99"/>
      <c r="DF170" s="99"/>
      <c r="DG170" s="99"/>
      <c r="DH170" s="99"/>
      <c r="DI170" s="99"/>
      <c r="DJ170" s="99"/>
      <c r="DK170" s="99"/>
      <c r="DL170" s="99"/>
      <c r="DM170" s="99"/>
      <c r="DN170" s="99"/>
      <c r="DO170" s="99"/>
      <c r="DP170" s="600"/>
      <c r="DQ170" s="116"/>
      <c r="DR170" s="116"/>
      <c r="DS170" s="116"/>
      <c r="DT170" s="116"/>
      <c r="DU170" s="116"/>
      <c r="DV170" s="116"/>
      <c r="DW170" s="116"/>
      <c r="DX170" s="116"/>
      <c r="DY170" s="116"/>
      <c r="DZ170" s="116"/>
      <c r="EA170" s="116"/>
      <c r="EB170" s="116"/>
      <c r="EC170" s="116"/>
      <c r="ED170" s="116"/>
      <c r="EE170" s="116"/>
      <c r="EF170" s="116"/>
      <c r="EG170" s="116"/>
      <c r="EH170" s="116"/>
      <c r="EI170" s="116"/>
      <c r="EJ170" s="116"/>
      <c r="EK170" s="116"/>
      <c r="EL170" s="116"/>
      <c r="EM170" s="116"/>
      <c r="EN170" s="116"/>
      <c r="EO170" s="116"/>
      <c r="EP170" s="116"/>
      <c r="EQ170" s="116"/>
      <c r="ER170" s="116"/>
      <c r="ES170" s="116"/>
      <c r="ET170" s="116"/>
      <c r="EU170" s="116"/>
      <c r="EV170" s="116"/>
      <c r="EW170" s="116"/>
      <c r="EX170" s="116"/>
      <c r="EY170" s="116"/>
      <c r="EZ170" s="116"/>
      <c r="FA170" s="116"/>
      <c r="FB170" s="116"/>
      <c r="FC170" s="116"/>
      <c r="FD170" s="116"/>
      <c r="FE170" s="116"/>
      <c r="FF170" s="116"/>
      <c r="FG170" s="116"/>
      <c r="FH170" s="116"/>
      <c r="FI170" s="116"/>
      <c r="FJ170" s="116"/>
      <c r="FK170" s="116"/>
      <c r="FL170" s="116"/>
      <c r="FM170" s="116"/>
      <c r="FN170" s="116"/>
      <c r="FO170" s="116"/>
      <c r="FP170" s="116"/>
      <c r="FQ170" s="116"/>
      <c r="FR170" s="116"/>
      <c r="FS170" s="116"/>
      <c r="FT170" s="116"/>
      <c r="FU170" s="116"/>
      <c r="FV170" s="116"/>
      <c r="FW170" s="116"/>
      <c r="FX170" s="116"/>
      <c r="FY170" s="116"/>
      <c r="FZ170" s="116"/>
      <c r="GA170" s="116"/>
      <c r="GB170" s="116"/>
      <c r="GC170" s="116"/>
      <c r="GD170" s="116"/>
      <c r="GE170" s="116"/>
      <c r="GF170" s="116"/>
      <c r="GG170" s="116"/>
      <c r="GH170" s="116"/>
      <c r="GI170" s="116"/>
      <c r="GJ170" s="116"/>
      <c r="GK170" s="116"/>
      <c r="GL170" s="116"/>
      <c r="GM170" s="116"/>
      <c r="GN170" s="116"/>
      <c r="GO170" s="116"/>
      <c r="GP170" s="116"/>
      <c r="GQ170" s="116"/>
      <c r="GR170" s="116"/>
      <c r="GS170" s="116"/>
      <c r="GT170" s="116"/>
      <c r="GU170" s="116"/>
      <c r="GV170" s="116"/>
      <c r="GW170" s="116"/>
      <c r="GX170" s="116"/>
      <c r="GY170" s="116"/>
      <c r="GZ170" s="116"/>
      <c r="HA170" s="116"/>
      <c r="HB170" s="116"/>
      <c r="HC170" s="116"/>
      <c r="HD170" s="116"/>
      <c r="HE170" s="116"/>
      <c r="HF170" s="116"/>
      <c r="HG170" s="116"/>
      <c r="HH170" s="116"/>
      <c r="HI170" s="389"/>
      <c r="HJ170" s="389"/>
      <c r="HK170" s="117"/>
      <c r="HL170" s="117"/>
      <c r="HM170" s="117"/>
      <c r="HN170" s="117"/>
    </row>
    <row r="171" spans="1:222" ht="26.7" customHeight="1" x14ac:dyDescent="0.25">
      <c r="A171" s="577" t="s">
        <v>375</v>
      </c>
      <c r="B171" s="578"/>
      <c r="C171" s="578"/>
      <c r="D171" s="407" t="s">
        <v>556</v>
      </c>
      <c r="E171" s="412"/>
      <c r="F171" s="114"/>
      <c r="G171" s="115"/>
      <c r="I171" s="184"/>
      <c r="J171" s="184"/>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c r="CN171" s="99"/>
      <c r="CO171" s="99"/>
      <c r="CP171" s="99"/>
      <c r="CQ171" s="99"/>
      <c r="CR171" s="99"/>
      <c r="CS171" s="99"/>
      <c r="CT171" s="99"/>
      <c r="CU171" s="99"/>
      <c r="CV171" s="99"/>
      <c r="CW171" s="99"/>
      <c r="CX171" s="99"/>
      <c r="CY171" s="99"/>
      <c r="CZ171" s="99"/>
      <c r="DA171" s="99"/>
      <c r="DB171" s="99"/>
      <c r="DC171" s="99"/>
      <c r="DD171" s="99"/>
      <c r="DE171" s="99"/>
      <c r="DF171" s="99"/>
      <c r="DG171" s="99"/>
      <c r="DH171" s="99"/>
      <c r="DI171" s="99"/>
      <c r="DJ171" s="99"/>
      <c r="DK171" s="99"/>
      <c r="DL171" s="99"/>
      <c r="DM171" s="99"/>
      <c r="DN171" s="99"/>
      <c r="DO171" s="99"/>
      <c r="DP171" s="598"/>
      <c r="DQ171" s="116"/>
      <c r="DR171" s="116"/>
      <c r="DS171" s="116"/>
      <c r="DT171" s="116"/>
      <c r="DU171" s="116"/>
      <c r="DV171" s="116"/>
      <c r="DW171" s="116"/>
      <c r="DX171" s="116"/>
      <c r="DY171" s="116"/>
      <c r="DZ171" s="116"/>
      <c r="EA171" s="116"/>
      <c r="EB171" s="116"/>
      <c r="EC171" s="116"/>
      <c r="ED171" s="116"/>
      <c r="EE171" s="116"/>
      <c r="EF171" s="116"/>
      <c r="EG171" s="116"/>
      <c r="EH171" s="116"/>
      <c r="EI171" s="116"/>
      <c r="EJ171" s="116"/>
      <c r="EK171" s="116"/>
      <c r="EL171" s="116"/>
      <c r="EM171" s="116"/>
      <c r="EN171" s="116"/>
      <c r="EO171" s="116"/>
      <c r="EP171" s="116"/>
      <c r="EQ171" s="116"/>
      <c r="ER171" s="116"/>
      <c r="ES171" s="116"/>
      <c r="ET171" s="116"/>
      <c r="EU171" s="116"/>
      <c r="EV171" s="116"/>
      <c r="EW171" s="116"/>
      <c r="EX171" s="116"/>
      <c r="EY171" s="116"/>
      <c r="EZ171" s="116"/>
      <c r="FA171" s="116"/>
      <c r="FB171" s="116"/>
      <c r="FC171" s="116"/>
      <c r="FD171" s="116"/>
      <c r="FE171" s="116"/>
      <c r="FF171" s="116"/>
      <c r="FG171" s="116"/>
      <c r="FH171" s="116"/>
      <c r="FI171" s="116"/>
      <c r="FJ171" s="116"/>
      <c r="FK171" s="116"/>
      <c r="FL171" s="116"/>
      <c r="FM171" s="116"/>
      <c r="FN171" s="116"/>
      <c r="FO171" s="116"/>
      <c r="FP171" s="116"/>
      <c r="FQ171" s="116"/>
      <c r="FR171" s="116"/>
      <c r="FS171" s="116"/>
      <c r="FT171" s="116"/>
      <c r="FU171" s="116"/>
      <c r="FV171" s="116"/>
      <c r="FW171" s="116"/>
      <c r="FX171" s="116"/>
      <c r="FY171" s="116"/>
      <c r="FZ171" s="116"/>
      <c r="GA171" s="116"/>
      <c r="GB171" s="116"/>
      <c r="GC171" s="116"/>
      <c r="GD171" s="116"/>
      <c r="GE171" s="116"/>
      <c r="GF171" s="116"/>
      <c r="GG171" s="116"/>
      <c r="GH171" s="116"/>
      <c r="GI171" s="116"/>
      <c r="GJ171" s="116"/>
      <c r="GK171" s="116"/>
      <c r="GL171" s="116"/>
      <c r="GM171" s="116"/>
      <c r="GN171" s="116"/>
      <c r="GO171" s="116"/>
      <c r="GP171" s="116"/>
      <c r="GQ171" s="116"/>
      <c r="GR171" s="116"/>
      <c r="GS171" s="116"/>
      <c r="GT171" s="116"/>
      <c r="GU171" s="116"/>
      <c r="GV171" s="116"/>
      <c r="GW171" s="116"/>
      <c r="GX171" s="116"/>
      <c r="GY171" s="116"/>
      <c r="GZ171" s="116"/>
      <c r="HA171" s="116"/>
      <c r="HB171" s="116"/>
      <c r="HC171" s="116"/>
      <c r="HD171" s="116"/>
      <c r="HE171" s="116"/>
      <c r="HF171" s="116"/>
      <c r="HG171" s="116"/>
      <c r="HH171" s="116"/>
      <c r="HI171" s="389"/>
      <c r="HJ171" s="389"/>
      <c r="HK171" s="117"/>
      <c r="HL171" s="117"/>
      <c r="HM171" s="117"/>
      <c r="HN171" s="117"/>
    </row>
    <row r="172" spans="1:222" ht="21" customHeight="1" x14ac:dyDescent="0.25">
      <c r="A172" s="536" t="s">
        <v>375</v>
      </c>
      <c r="B172" s="537"/>
      <c r="C172" s="537"/>
      <c r="D172" s="396" t="s">
        <v>396</v>
      </c>
      <c r="E172" s="12"/>
      <c r="F172" s="114"/>
      <c r="G172" s="115"/>
      <c r="I172" s="184"/>
      <c r="J172" s="184"/>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c r="CN172" s="99"/>
      <c r="CO172" s="99"/>
      <c r="CP172" s="99"/>
      <c r="CQ172" s="99"/>
      <c r="CR172" s="99"/>
      <c r="CS172" s="99"/>
      <c r="CT172" s="99"/>
      <c r="CU172" s="99"/>
      <c r="CV172" s="99"/>
      <c r="CW172" s="99"/>
      <c r="CX172" s="99"/>
      <c r="CY172" s="99"/>
      <c r="CZ172" s="99"/>
      <c r="DA172" s="99"/>
      <c r="DB172" s="99"/>
      <c r="DC172" s="99"/>
      <c r="DD172" s="99"/>
      <c r="DE172" s="99"/>
      <c r="DF172" s="99"/>
      <c r="DG172" s="99"/>
      <c r="DH172" s="99"/>
      <c r="DI172" s="99"/>
      <c r="DJ172" s="99"/>
      <c r="DK172" s="99"/>
      <c r="DL172" s="99"/>
      <c r="DM172" s="99"/>
      <c r="DN172" s="99"/>
      <c r="DO172" s="99"/>
      <c r="DP172" s="598"/>
      <c r="DQ172" s="116"/>
      <c r="DR172" s="116"/>
      <c r="DS172" s="116"/>
      <c r="DT172" s="116"/>
      <c r="DU172" s="116"/>
      <c r="DV172" s="116"/>
      <c r="DW172" s="116"/>
      <c r="DX172" s="116"/>
      <c r="DY172" s="116"/>
      <c r="DZ172" s="116"/>
      <c r="EA172" s="116"/>
      <c r="EB172" s="116"/>
      <c r="EC172" s="116"/>
      <c r="ED172" s="116"/>
      <c r="EE172" s="116"/>
      <c r="EF172" s="116"/>
      <c r="EG172" s="116"/>
      <c r="EH172" s="116"/>
      <c r="EI172" s="116"/>
      <c r="EJ172" s="116"/>
      <c r="EK172" s="116"/>
      <c r="EL172" s="116"/>
      <c r="EM172" s="116"/>
      <c r="EN172" s="116"/>
      <c r="EO172" s="116"/>
      <c r="EP172" s="116"/>
      <c r="EQ172" s="116"/>
      <c r="ER172" s="116"/>
      <c r="ES172" s="116"/>
      <c r="ET172" s="116"/>
      <c r="EU172" s="116"/>
      <c r="EV172" s="116"/>
      <c r="EW172" s="116"/>
      <c r="EX172" s="116"/>
      <c r="EY172" s="116"/>
      <c r="EZ172" s="116"/>
      <c r="FA172" s="116"/>
      <c r="FB172" s="116"/>
      <c r="FC172" s="116"/>
      <c r="FD172" s="116"/>
      <c r="FE172" s="116"/>
      <c r="FF172" s="116"/>
      <c r="FG172" s="116"/>
      <c r="FH172" s="116"/>
      <c r="FI172" s="116"/>
      <c r="FJ172" s="116"/>
      <c r="FK172" s="116"/>
      <c r="FL172" s="116"/>
      <c r="FM172" s="116"/>
      <c r="FN172" s="116"/>
      <c r="FO172" s="116"/>
      <c r="FP172" s="116"/>
      <c r="FQ172" s="116"/>
      <c r="FR172" s="116"/>
      <c r="FS172" s="116"/>
      <c r="FT172" s="116"/>
      <c r="FU172" s="116"/>
      <c r="FV172" s="116"/>
      <c r="FW172" s="116"/>
      <c r="FX172" s="116"/>
      <c r="FY172" s="116"/>
      <c r="FZ172" s="116"/>
      <c r="GA172" s="116"/>
      <c r="GB172" s="116"/>
      <c r="GC172" s="116"/>
      <c r="GD172" s="116"/>
      <c r="GE172" s="116"/>
      <c r="GF172" s="116"/>
      <c r="GG172" s="116"/>
      <c r="GH172" s="116"/>
      <c r="GI172" s="116"/>
      <c r="GJ172" s="116"/>
      <c r="GK172" s="116"/>
      <c r="GL172" s="116"/>
      <c r="GM172" s="116"/>
      <c r="GN172" s="116"/>
      <c r="GO172" s="116"/>
      <c r="GP172" s="116"/>
      <c r="GQ172" s="116"/>
      <c r="GR172" s="116"/>
      <c r="GS172" s="116"/>
      <c r="GT172" s="116"/>
      <c r="GU172" s="116"/>
      <c r="GV172" s="116"/>
      <c r="GW172" s="116"/>
      <c r="GX172" s="116"/>
      <c r="GY172" s="116"/>
      <c r="GZ172" s="116"/>
      <c r="HA172" s="116"/>
      <c r="HB172" s="116"/>
      <c r="HC172" s="116"/>
      <c r="HD172" s="116"/>
      <c r="HE172" s="116"/>
      <c r="HF172" s="116"/>
      <c r="HG172" s="116"/>
      <c r="HH172" s="116"/>
      <c r="HI172" s="389"/>
      <c r="HJ172" s="389"/>
      <c r="HK172" s="117"/>
      <c r="HL172" s="117"/>
      <c r="HM172" s="117"/>
      <c r="HN172" s="117"/>
    </row>
    <row r="173" spans="1:222" ht="19.8" customHeight="1" thickBot="1" x14ac:dyDescent="0.3">
      <c r="A173" s="543" t="s">
        <v>375</v>
      </c>
      <c r="B173" s="544"/>
      <c r="C173" s="544"/>
      <c r="D173" s="145" t="s">
        <v>71</v>
      </c>
      <c r="E173" s="192"/>
      <c r="F173" s="114"/>
      <c r="G173" s="115"/>
      <c r="I173" s="184"/>
      <c r="J173" s="184"/>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c r="CN173" s="99"/>
      <c r="CO173" s="99"/>
      <c r="CP173" s="99"/>
      <c r="CQ173" s="99"/>
      <c r="CR173" s="99"/>
      <c r="CS173" s="99"/>
      <c r="CT173" s="99"/>
      <c r="CU173" s="99"/>
      <c r="CV173" s="99"/>
      <c r="CW173" s="99"/>
      <c r="CX173" s="99"/>
      <c r="CY173" s="99"/>
      <c r="CZ173" s="99"/>
      <c r="DA173" s="99"/>
      <c r="DB173" s="99"/>
      <c r="DC173" s="99"/>
      <c r="DD173" s="99"/>
      <c r="DE173" s="99"/>
      <c r="DF173" s="99"/>
      <c r="DG173" s="99"/>
      <c r="DH173" s="99"/>
      <c r="DI173" s="99"/>
      <c r="DJ173" s="99"/>
      <c r="DK173" s="99"/>
      <c r="DL173" s="99"/>
      <c r="DM173" s="99"/>
      <c r="DN173" s="99"/>
      <c r="DO173" s="99"/>
      <c r="DP173" s="599"/>
      <c r="DQ173" s="116"/>
      <c r="DR173" s="116"/>
      <c r="DS173" s="116"/>
      <c r="DT173" s="116"/>
      <c r="DU173" s="116"/>
      <c r="DV173" s="116"/>
      <c r="DW173" s="116"/>
      <c r="DX173" s="116"/>
      <c r="DY173" s="116"/>
      <c r="DZ173" s="116"/>
      <c r="EA173" s="116"/>
      <c r="EB173" s="116"/>
      <c r="EC173" s="116"/>
      <c r="ED173" s="116"/>
      <c r="EE173" s="116"/>
      <c r="EF173" s="116"/>
      <c r="EG173" s="116"/>
      <c r="EH173" s="116"/>
      <c r="EI173" s="116"/>
      <c r="EJ173" s="116"/>
      <c r="EK173" s="116"/>
      <c r="EL173" s="116"/>
      <c r="EM173" s="116"/>
      <c r="EN173" s="116"/>
      <c r="EO173" s="116"/>
      <c r="EP173" s="116"/>
      <c r="EQ173" s="116"/>
      <c r="ER173" s="116"/>
      <c r="ES173" s="116"/>
      <c r="ET173" s="116"/>
      <c r="EU173" s="116"/>
      <c r="EV173" s="116"/>
      <c r="EW173" s="116"/>
      <c r="EX173" s="116"/>
      <c r="EY173" s="116"/>
      <c r="EZ173" s="116"/>
      <c r="FA173" s="116"/>
      <c r="FB173" s="116"/>
      <c r="FC173" s="116"/>
      <c r="FD173" s="116"/>
      <c r="FE173" s="116"/>
      <c r="FF173" s="116"/>
      <c r="FG173" s="116"/>
      <c r="FH173" s="116"/>
      <c r="FI173" s="116"/>
      <c r="FJ173" s="116"/>
      <c r="FK173" s="116"/>
      <c r="FL173" s="116"/>
      <c r="FM173" s="116"/>
      <c r="FN173" s="116"/>
      <c r="FO173" s="116"/>
      <c r="FP173" s="116"/>
      <c r="FQ173" s="116"/>
      <c r="FR173" s="116"/>
      <c r="FS173" s="116"/>
      <c r="FT173" s="116"/>
      <c r="FU173" s="116"/>
      <c r="FV173" s="116"/>
      <c r="FW173" s="116"/>
      <c r="FX173" s="116"/>
      <c r="FY173" s="116"/>
      <c r="FZ173" s="116"/>
      <c r="GA173" s="116"/>
      <c r="GB173" s="116"/>
      <c r="GC173" s="116"/>
      <c r="GD173" s="116"/>
      <c r="GE173" s="116"/>
      <c r="GF173" s="116"/>
      <c r="GG173" s="116"/>
      <c r="GH173" s="116"/>
      <c r="GI173" s="116"/>
      <c r="GJ173" s="116"/>
      <c r="GK173" s="116"/>
      <c r="GL173" s="116"/>
      <c r="GM173" s="116"/>
      <c r="GN173" s="116"/>
      <c r="GO173" s="116"/>
      <c r="GP173" s="116"/>
      <c r="GQ173" s="116"/>
      <c r="GR173" s="116"/>
      <c r="GS173" s="116"/>
      <c r="GT173" s="116"/>
      <c r="GU173" s="116"/>
      <c r="GV173" s="116"/>
      <c r="GW173" s="116"/>
      <c r="GX173" s="116"/>
      <c r="GY173" s="116"/>
      <c r="GZ173" s="116"/>
      <c r="HA173" s="116"/>
      <c r="HB173" s="116"/>
      <c r="HC173" s="116"/>
      <c r="HD173" s="116"/>
      <c r="HE173" s="116"/>
      <c r="HF173" s="116"/>
      <c r="HG173" s="116"/>
      <c r="HH173" s="116"/>
      <c r="HI173" s="389"/>
      <c r="HJ173" s="389"/>
      <c r="HK173" s="117"/>
      <c r="HL173" s="117"/>
      <c r="HM173" s="117"/>
      <c r="HN173" s="117"/>
    </row>
    <row r="174" spans="1:222" ht="41.25" customHeight="1" thickBot="1" x14ac:dyDescent="0.3">
      <c r="A174" s="205" t="s">
        <v>372</v>
      </c>
      <c r="B174" s="48">
        <v>39</v>
      </c>
      <c r="C174" s="206" t="s">
        <v>373</v>
      </c>
      <c r="D174" s="207" t="s">
        <v>174</v>
      </c>
      <c r="E174" s="191"/>
      <c r="F174" s="114"/>
      <c r="G174" s="115"/>
      <c r="I174" s="608" t="s">
        <v>61</v>
      </c>
      <c r="J174" s="608"/>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c r="CN174" s="99"/>
      <c r="CO174" s="99"/>
      <c r="CP174" s="99"/>
      <c r="CQ174" s="99"/>
      <c r="CR174" s="99"/>
      <c r="CS174" s="99"/>
      <c r="CT174" s="99"/>
      <c r="CU174" s="99"/>
      <c r="CV174" s="99"/>
      <c r="CW174" s="99"/>
      <c r="CX174" s="99"/>
      <c r="CY174" s="99"/>
      <c r="CZ174" s="99"/>
      <c r="DA174" s="99"/>
      <c r="DB174" s="99"/>
      <c r="DC174" s="99"/>
      <c r="DD174" s="99"/>
      <c r="DE174" s="99"/>
      <c r="DF174" s="99"/>
      <c r="DG174" s="99"/>
      <c r="DH174" s="99"/>
      <c r="DI174" s="99"/>
      <c r="DJ174" s="99"/>
      <c r="DK174" s="99"/>
      <c r="DL174" s="99"/>
      <c r="DM174" s="99"/>
      <c r="DN174" s="99"/>
      <c r="DO174" s="99"/>
      <c r="DP174" s="502"/>
      <c r="DQ174" s="116"/>
      <c r="DR174" s="116"/>
      <c r="DS174" s="116"/>
      <c r="DT174" s="116"/>
      <c r="DU174" s="116"/>
      <c r="DV174" s="116"/>
      <c r="DW174" s="116"/>
      <c r="DX174" s="116"/>
      <c r="DY174" s="116"/>
      <c r="DZ174" s="116"/>
      <c r="EA174" s="116"/>
      <c r="EB174" s="116"/>
      <c r="EC174" s="116"/>
      <c r="ED174" s="116"/>
      <c r="EE174" s="116"/>
      <c r="EF174" s="116"/>
      <c r="EG174" s="116"/>
      <c r="EH174" s="116"/>
      <c r="EI174" s="116"/>
      <c r="EJ174" s="116"/>
      <c r="EK174" s="116"/>
      <c r="EL174" s="116"/>
      <c r="EM174" s="116"/>
      <c r="EN174" s="116"/>
      <c r="EO174" s="116"/>
      <c r="EP174" s="116"/>
      <c r="EQ174" s="116"/>
      <c r="ER174" s="116"/>
      <c r="ES174" s="116"/>
      <c r="ET174" s="116"/>
      <c r="EU174" s="116"/>
      <c r="EV174" s="116"/>
      <c r="EW174" s="116"/>
      <c r="EX174" s="116"/>
      <c r="EY174" s="116"/>
      <c r="EZ174" s="116"/>
      <c r="FA174" s="116"/>
      <c r="FB174" s="116"/>
      <c r="FC174" s="116"/>
      <c r="FD174" s="116"/>
      <c r="FE174" s="116"/>
      <c r="FF174" s="116"/>
      <c r="FG174" s="116"/>
      <c r="FH174" s="116"/>
      <c r="FI174" s="116"/>
      <c r="FJ174" s="116"/>
      <c r="FK174" s="116"/>
      <c r="FL174" s="116"/>
      <c r="FM174" s="116"/>
      <c r="FN174" s="116"/>
      <c r="FO174" s="116"/>
      <c r="FP174" s="116"/>
      <c r="FQ174" s="116"/>
      <c r="FR174" s="116"/>
      <c r="FS174" s="116"/>
      <c r="FT174" s="116"/>
      <c r="FU174" s="116"/>
      <c r="FV174" s="116"/>
      <c r="FW174" s="116"/>
      <c r="FX174" s="116"/>
      <c r="FY174" s="116"/>
      <c r="FZ174" s="116"/>
      <c r="GA174" s="116"/>
      <c r="GB174" s="116"/>
      <c r="GC174" s="116"/>
      <c r="GD174" s="116"/>
      <c r="GE174" s="116"/>
      <c r="GF174" s="116"/>
      <c r="GG174" s="116"/>
      <c r="GH174" s="116"/>
      <c r="GI174" s="116"/>
      <c r="GJ174" s="116"/>
      <c r="GK174" s="116"/>
      <c r="GL174" s="116"/>
      <c r="GM174" s="116"/>
      <c r="GN174" s="116"/>
      <c r="GO174" s="116"/>
      <c r="GP174" s="116"/>
      <c r="GQ174" s="116"/>
      <c r="GR174" s="116"/>
      <c r="GS174" s="116"/>
      <c r="GT174" s="116"/>
      <c r="GU174" s="116"/>
      <c r="GV174" s="116"/>
      <c r="GW174" s="116"/>
      <c r="GX174" s="116"/>
      <c r="GY174" s="116"/>
      <c r="GZ174" s="116"/>
      <c r="HA174" s="116"/>
      <c r="HB174" s="116"/>
      <c r="HC174" s="116"/>
      <c r="HD174" s="116"/>
      <c r="HE174" s="116"/>
      <c r="HF174" s="116"/>
      <c r="HG174" s="116"/>
      <c r="HH174" s="116"/>
      <c r="HI174" s="389"/>
      <c r="HJ174" s="389"/>
      <c r="HK174" s="117"/>
      <c r="HL174" s="117"/>
      <c r="HM174" s="117"/>
      <c r="HN174" s="117"/>
    </row>
    <row r="175" spans="1:222" ht="26.7" customHeight="1" x14ac:dyDescent="0.25">
      <c r="A175" s="127" t="s">
        <v>372</v>
      </c>
      <c r="B175" s="40">
        <v>40</v>
      </c>
      <c r="C175" s="128" t="s">
        <v>373</v>
      </c>
      <c r="D175" s="120" t="s">
        <v>175</v>
      </c>
      <c r="E175" s="20"/>
      <c r="F175" s="114"/>
      <c r="G175" s="115"/>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c r="CN175" s="99"/>
      <c r="CO175" s="99"/>
      <c r="CP175" s="99"/>
      <c r="CQ175" s="99"/>
      <c r="CR175" s="99"/>
      <c r="CS175" s="99"/>
      <c r="CT175" s="99"/>
      <c r="CU175" s="99"/>
      <c r="CV175" s="99"/>
      <c r="CW175" s="99"/>
      <c r="CX175" s="99"/>
      <c r="CY175" s="99"/>
      <c r="CZ175" s="99"/>
      <c r="DA175" s="99"/>
      <c r="DB175" s="99"/>
      <c r="DC175" s="99"/>
      <c r="DD175" s="99"/>
      <c r="DE175" s="99"/>
      <c r="DF175" s="99"/>
      <c r="DG175" s="99"/>
      <c r="DH175" s="99"/>
      <c r="DI175" s="99"/>
      <c r="DJ175" s="99"/>
      <c r="DK175" s="99"/>
      <c r="DL175" s="99"/>
      <c r="DM175" s="99"/>
      <c r="DN175" s="99"/>
      <c r="DO175" s="99"/>
      <c r="DP175" s="546"/>
      <c r="DQ175" s="116"/>
      <c r="DR175" s="116"/>
      <c r="DS175" s="116"/>
      <c r="DT175" s="116"/>
      <c r="DU175" s="116"/>
      <c r="DV175" s="116"/>
      <c r="DW175" s="116"/>
      <c r="DX175" s="116"/>
      <c r="DY175" s="116"/>
      <c r="DZ175" s="116"/>
      <c r="EA175" s="116"/>
      <c r="EB175" s="116"/>
      <c r="EC175" s="116"/>
      <c r="ED175" s="116"/>
      <c r="EE175" s="116"/>
      <c r="EF175" s="116"/>
      <c r="EG175" s="116"/>
      <c r="EH175" s="116"/>
      <c r="EI175" s="116"/>
      <c r="EJ175" s="116"/>
      <c r="EK175" s="116"/>
      <c r="EL175" s="116"/>
      <c r="EM175" s="116"/>
      <c r="EN175" s="116"/>
      <c r="EO175" s="116"/>
      <c r="EP175" s="116"/>
      <c r="EQ175" s="116"/>
      <c r="ER175" s="116"/>
      <c r="ES175" s="116"/>
      <c r="ET175" s="116"/>
      <c r="EU175" s="116"/>
      <c r="EV175" s="116"/>
      <c r="EW175" s="116"/>
      <c r="EX175" s="116"/>
      <c r="EY175" s="116"/>
      <c r="EZ175" s="116"/>
      <c r="FA175" s="116"/>
      <c r="FB175" s="116"/>
      <c r="FC175" s="116"/>
      <c r="FD175" s="116"/>
      <c r="FE175" s="116"/>
      <c r="FF175" s="116"/>
      <c r="FG175" s="116"/>
      <c r="FH175" s="116"/>
      <c r="FI175" s="116"/>
      <c r="FJ175" s="116"/>
      <c r="FK175" s="116"/>
      <c r="FL175" s="116"/>
      <c r="FM175" s="116"/>
      <c r="FN175" s="116"/>
      <c r="FO175" s="116"/>
      <c r="FP175" s="116"/>
      <c r="FQ175" s="116"/>
      <c r="FR175" s="116"/>
      <c r="FS175" s="116"/>
      <c r="FT175" s="116"/>
      <c r="FU175" s="116"/>
      <c r="FV175" s="116"/>
      <c r="FW175" s="116"/>
      <c r="FX175" s="116"/>
      <c r="FY175" s="116"/>
      <c r="FZ175" s="116"/>
      <c r="GA175" s="116"/>
      <c r="GB175" s="116"/>
      <c r="GC175" s="116"/>
      <c r="GD175" s="116"/>
      <c r="GE175" s="116"/>
      <c r="GF175" s="116"/>
      <c r="GG175" s="116"/>
      <c r="GH175" s="116"/>
      <c r="GI175" s="116"/>
      <c r="GJ175" s="116"/>
      <c r="GK175" s="116"/>
      <c r="GL175" s="116"/>
      <c r="GM175" s="116"/>
      <c r="GN175" s="116"/>
      <c r="GO175" s="116"/>
      <c r="GP175" s="116"/>
      <c r="GQ175" s="116"/>
      <c r="GR175" s="116"/>
      <c r="GS175" s="116"/>
      <c r="GT175" s="116"/>
      <c r="GU175" s="116"/>
      <c r="GV175" s="116"/>
      <c r="GW175" s="116"/>
      <c r="GX175" s="116"/>
      <c r="GY175" s="116"/>
      <c r="GZ175" s="116"/>
      <c r="HA175" s="116"/>
      <c r="HB175" s="116"/>
      <c r="HC175" s="116"/>
      <c r="HD175" s="116"/>
      <c r="HE175" s="116"/>
      <c r="HF175" s="116"/>
      <c r="HG175" s="116"/>
      <c r="HH175" s="116"/>
      <c r="HI175" s="567"/>
      <c r="HJ175" s="567"/>
      <c r="HK175" s="117"/>
      <c r="HL175" s="117"/>
      <c r="HM175" s="117"/>
      <c r="HN175" s="117"/>
    </row>
    <row r="176" spans="1:222" ht="39.6" x14ac:dyDescent="0.25">
      <c r="A176" s="536" t="s">
        <v>375</v>
      </c>
      <c r="B176" s="537"/>
      <c r="C176" s="537"/>
      <c r="D176" s="119" t="s">
        <v>428</v>
      </c>
      <c r="E176" s="11"/>
      <c r="F176" s="108"/>
      <c r="G176" s="109"/>
      <c r="H176" s="110"/>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c r="CN176" s="99"/>
      <c r="CO176" s="99"/>
      <c r="CP176" s="99"/>
      <c r="CQ176" s="99"/>
      <c r="CR176" s="99"/>
      <c r="CS176" s="99"/>
      <c r="CT176" s="99"/>
      <c r="CU176" s="99"/>
      <c r="CV176" s="99"/>
      <c r="CW176" s="99"/>
      <c r="CX176" s="99"/>
      <c r="CY176" s="99"/>
      <c r="CZ176" s="99"/>
      <c r="DA176" s="99"/>
      <c r="DB176" s="99"/>
      <c r="DC176" s="99"/>
      <c r="DD176" s="99"/>
      <c r="DE176" s="99"/>
      <c r="DF176" s="99"/>
      <c r="DG176" s="99"/>
      <c r="DH176" s="99"/>
      <c r="DI176" s="99"/>
      <c r="DJ176" s="99"/>
      <c r="DK176" s="99"/>
      <c r="DL176" s="99"/>
      <c r="DM176" s="99"/>
      <c r="DN176" s="99"/>
      <c r="DO176" s="99"/>
      <c r="DP176" s="547"/>
      <c r="DQ176" s="116"/>
      <c r="DR176" s="116"/>
      <c r="DS176" s="116"/>
      <c r="DT176" s="116"/>
      <c r="DU176" s="116"/>
      <c r="DV176" s="116"/>
      <c r="DW176" s="116"/>
      <c r="DX176" s="116"/>
      <c r="DY176" s="116"/>
      <c r="DZ176" s="116"/>
      <c r="EA176" s="116"/>
      <c r="EB176" s="116"/>
      <c r="EC176" s="116"/>
      <c r="ED176" s="116"/>
      <c r="EE176" s="116"/>
      <c r="EF176" s="116"/>
      <c r="EG176" s="116"/>
      <c r="EH176" s="116"/>
      <c r="EI176" s="116"/>
      <c r="EJ176" s="116"/>
      <c r="EK176" s="116"/>
      <c r="EL176" s="116"/>
      <c r="EM176" s="116"/>
      <c r="EN176" s="116"/>
      <c r="EO176" s="116"/>
      <c r="EP176" s="116"/>
      <c r="EQ176" s="116"/>
      <c r="ER176" s="116"/>
      <c r="ES176" s="116"/>
      <c r="ET176" s="116"/>
      <c r="EU176" s="116"/>
      <c r="EV176" s="116"/>
      <c r="EW176" s="116"/>
      <c r="EX176" s="116"/>
      <c r="EY176" s="116"/>
      <c r="EZ176" s="116"/>
      <c r="FA176" s="116"/>
      <c r="FB176" s="116"/>
      <c r="FC176" s="116"/>
      <c r="FD176" s="116"/>
      <c r="FE176" s="116"/>
      <c r="FF176" s="116"/>
      <c r="FG176" s="116"/>
      <c r="FH176" s="116"/>
      <c r="FI176" s="116"/>
      <c r="FJ176" s="116"/>
      <c r="FK176" s="116"/>
      <c r="FL176" s="116"/>
      <c r="FM176" s="116"/>
      <c r="FN176" s="116"/>
      <c r="FO176" s="116"/>
      <c r="FP176" s="116"/>
      <c r="FQ176" s="116"/>
      <c r="FR176" s="116"/>
      <c r="FS176" s="116"/>
      <c r="FT176" s="116"/>
      <c r="FU176" s="116"/>
      <c r="FV176" s="116"/>
      <c r="FW176" s="116"/>
      <c r="FX176" s="116"/>
      <c r="FY176" s="116"/>
      <c r="FZ176" s="116"/>
      <c r="GA176" s="116"/>
      <c r="GB176" s="116"/>
      <c r="GC176" s="116"/>
      <c r="GD176" s="116"/>
      <c r="GE176" s="116"/>
      <c r="GF176" s="116"/>
      <c r="GG176" s="116"/>
      <c r="GH176" s="116"/>
      <c r="GI176" s="116"/>
      <c r="GJ176" s="116"/>
      <c r="GK176" s="116"/>
      <c r="GL176" s="116"/>
      <c r="GM176" s="116"/>
      <c r="GN176" s="116"/>
      <c r="GO176" s="116"/>
      <c r="GP176" s="116"/>
      <c r="GQ176" s="116"/>
      <c r="GR176" s="116"/>
      <c r="GS176" s="116"/>
      <c r="GT176" s="116"/>
      <c r="GU176" s="116"/>
      <c r="GV176" s="116"/>
      <c r="GW176" s="116"/>
      <c r="GX176" s="116"/>
      <c r="GY176" s="116"/>
      <c r="GZ176" s="116"/>
      <c r="HA176" s="116"/>
      <c r="HB176" s="116"/>
      <c r="HC176" s="116"/>
      <c r="HD176" s="116"/>
      <c r="HE176" s="116"/>
      <c r="HF176" s="116"/>
      <c r="HG176" s="116"/>
      <c r="HH176" s="116"/>
      <c r="HI176" s="567"/>
      <c r="HJ176" s="567"/>
      <c r="HK176" s="117"/>
      <c r="HL176" s="117"/>
      <c r="HM176" s="117"/>
      <c r="HN176" s="117"/>
    </row>
    <row r="177" spans="1:222" ht="30" customHeight="1" x14ac:dyDescent="0.25">
      <c r="A177" s="536" t="s">
        <v>375</v>
      </c>
      <c r="B177" s="537"/>
      <c r="C177" s="537"/>
      <c r="D177" s="119" t="s">
        <v>429</v>
      </c>
      <c r="E177" s="12"/>
      <c r="F177" s="111"/>
      <c r="G177" s="112"/>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c r="CN177" s="99"/>
      <c r="CO177" s="99"/>
      <c r="CP177" s="99"/>
      <c r="CQ177" s="99"/>
      <c r="CR177" s="99"/>
      <c r="CS177" s="99"/>
      <c r="CT177" s="99"/>
      <c r="CU177" s="99"/>
      <c r="CV177" s="99"/>
      <c r="CW177" s="99"/>
      <c r="CX177" s="99"/>
      <c r="CY177" s="99"/>
      <c r="CZ177" s="99"/>
      <c r="DA177" s="99"/>
      <c r="DB177" s="99"/>
      <c r="DC177" s="99"/>
      <c r="DD177" s="99"/>
      <c r="DE177" s="99"/>
      <c r="DF177" s="99"/>
      <c r="DG177" s="99"/>
      <c r="DH177" s="99"/>
      <c r="DI177" s="99"/>
      <c r="DJ177" s="99"/>
      <c r="DK177" s="99"/>
      <c r="DL177" s="99"/>
      <c r="DM177" s="99"/>
      <c r="DN177" s="99"/>
      <c r="DO177" s="99"/>
      <c r="DP177" s="547"/>
      <c r="DQ177" s="116"/>
      <c r="DR177" s="116"/>
      <c r="DS177" s="116"/>
      <c r="DT177" s="116"/>
      <c r="DU177" s="116"/>
      <c r="DV177" s="116"/>
      <c r="DW177" s="116"/>
      <c r="DX177" s="116"/>
      <c r="DY177" s="116"/>
      <c r="DZ177" s="116"/>
      <c r="EA177" s="116"/>
      <c r="EB177" s="116"/>
      <c r="EC177" s="116"/>
      <c r="ED177" s="116"/>
      <c r="EE177" s="116"/>
      <c r="EF177" s="116"/>
      <c r="EG177" s="116"/>
      <c r="EH177" s="116"/>
      <c r="EI177" s="116"/>
      <c r="EJ177" s="116"/>
      <c r="EK177" s="116"/>
      <c r="EL177" s="116"/>
      <c r="EM177" s="116"/>
      <c r="EN177" s="116"/>
      <c r="EO177" s="116"/>
      <c r="EP177" s="116"/>
      <c r="EQ177" s="116"/>
      <c r="ER177" s="116"/>
      <c r="ES177" s="116"/>
      <c r="ET177" s="116"/>
      <c r="EU177" s="116"/>
      <c r="EV177" s="116"/>
      <c r="EW177" s="116"/>
      <c r="EX177" s="116"/>
      <c r="EY177" s="116"/>
      <c r="EZ177" s="116"/>
      <c r="FA177" s="116"/>
      <c r="FB177" s="116"/>
      <c r="FC177" s="116"/>
      <c r="FD177" s="116"/>
      <c r="FE177" s="116"/>
      <c r="FF177" s="116"/>
      <c r="FG177" s="116"/>
      <c r="FH177" s="116"/>
      <c r="FI177" s="116"/>
      <c r="FJ177" s="116"/>
      <c r="FK177" s="116"/>
      <c r="FL177" s="116"/>
      <c r="FM177" s="116"/>
      <c r="FN177" s="116"/>
      <c r="FO177" s="116"/>
      <c r="FP177" s="116"/>
      <c r="FQ177" s="116"/>
      <c r="FR177" s="116"/>
      <c r="FS177" s="116"/>
      <c r="FT177" s="116"/>
      <c r="FU177" s="116"/>
      <c r="FV177" s="116"/>
      <c r="FW177" s="116"/>
      <c r="FX177" s="116"/>
      <c r="FY177" s="116"/>
      <c r="FZ177" s="116"/>
      <c r="GA177" s="116"/>
      <c r="GB177" s="116"/>
      <c r="GC177" s="116"/>
      <c r="GD177" s="116"/>
      <c r="GE177" s="116"/>
      <c r="GF177" s="116"/>
      <c r="GG177" s="116"/>
      <c r="GH177" s="116"/>
      <c r="GI177" s="116"/>
      <c r="GJ177" s="116"/>
      <c r="GK177" s="116"/>
      <c r="GL177" s="116"/>
      <c r="GM177" s="116"/>
      <c r="GN177" s="116"/>
      <c r="GO177" s="116"/>
      <c r="GP177" s="116"/>
      <c r="GQ177" s="116"/>
      <c r="GR177" s="116"/>
      <c r="GS177" s="116"/>
      <c r="GT177" s="116"/>
      <c r="GU177" s="116"/>
      <c r="GV177" s="116"/>
      <c r="GW177" s="116"/>
      <c r="GX177" s="116"/>
      <c r="GY177" s="116"/>
      <c r="GZ177" s="116"/>
      <c r="HA177" s="116"/>
      <c r="HB177" s="116"/>
      <c r="HC177" s="116"/>
      <c r="HD177" s="116"/>
      <c r="HE177" s="116"/>
      <c r="HF177" s="116"/>
      <c r="HG177" s="116"/>
      <c r="HH177" s="116"/>
      <c r="HI177" s="567"/>
      <c r="HJ177" s="567"/>
      <c r="HK177" s="117"/>
      <c r="HL177" s="117"/>
      <c r="HM177" s="117"/>
      <c r="HN177" s="117"/>
    </row>
    <row r="178" spans="1:222" ht="30" customHeight="1" x14ac:dyDescent="0.25">
      <c r="A178" s="536" t="s">
        <v>375</v>
      </c>
      <c r="B178" s="537"/>
      <c r="C178" s="537"/>
      <c r="D178" s="119" t="s">
        <v>430</v>
      </c>
      <c r="E178" s="12"/>
      <c r="F178" s="111"/>
      <c r="G178" s="112"/>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c r="CN178" s="99"/>
      <c r="CO178" s="99"/>
      <c r="CP178" s="99"/>
      <c r="CQ178" s="99"/>
      <c r="CR178" s="99"/>
      <c r="CS178" s="99"/>
      <c r="CT178" s="99"/>
      <c r="CU178" s="99"/>
      <c r="CV178" s="99"/>
      <c r="CW178" s="99"/>
      <c r="CX178" s="99"/>
      <c r="CY178" s="99"/>
      <c r="CZ178" s="99"/>
      <c r="DA178" s="99"/>
      <c r="DB178" s="99"/>
      <c r="DC178" s="99"/>
      <c r="DD178" s="99"/>
      <c r="DE178" s="99"/>
      <c r="DF178" s="99"/>
      <c r="DG178" s="99"/>
      <c r="DH178" s="99"/>
      <c r="DI178" s="99"/>
      <c r="DJ178" s="99"/>
      <c r="DK178" s="99"/>
      <c r="DL178" s="99"/>
      <c r="DM178" s="99"/>
      <c r="DN178" s="99"/>
      <c r="DO178" s="99"/>
      <c r="DP178" s="547"/>
      <c r="DQ178" s="116"/>
      <c r="DR178" s="116"/>
      <c r="DS178" s="116"/>
      <c r="DT178" s="116"/>
      <c r="DU178" s="116"/>
      <c r="DV178" s="116"/>
      <c r="DW178" s="116"/>
      <c r="DX178" s="116"/>
      <c r="DY178" s="116"/>
      <c r="DZ178" s="116"/>
      <c r="EA178" s="116"/>
      <c r="EB178" s="116"/>
      <c r="EC178" s="116"/>
      <c r="ED178" s="116"/>
      <c r="EE178" s="116"/>
      <c r="EF178" s="116"/>
      <c r="EG178" s="116"/>
      <c r="EH178" s="116"/>
      <c r="EI178" s="116"/>
      <c r="EJ178" s="116"/>
      <c r="EK178" s="116"/>
      <c r="EL178" s="116"/>
      <c r="EM178" s="116"/>
      <c r="EN178" s="116"/>
      <c r="EO178" s="116"/>
      <c r="EP178" s="116"/>
      <c r="EQ178" s="116"/>
      <c r="ER178" s="116"/>
      <c r="ES178" s="116"/>
      <c r="ET178" s="116"/>
      <c r="EU178" s="116"/>
      <c r="EV178" s="116"/>
      <c r="EW178" s="116"/>
      <c r="EX178" s="116"/>
      <c r="EY178" s="116"/>
      <c r="EZ178" s="116"/>
      <c r="FA178" s="116"/>
      <c r="FB178" s="116"/>
      <c r="FC178" s="116"/>
      <c r="FD178" s="116"/>
      <c r="FE178" s="116"/>
      <c r="FF178" s="116"/>
      <c r="FG178" s="116"/>
      <c r="FH178" s="116"/>
      <c r="FI178" s="116"/>
      <c r="FJ178" s="116"/>
      <c r="FK178" s="116"/>
      <c r="FL178" s="116"/>
      <c r="FM178" s="116"/>
      <c r="FN178" s="116"/>
      <c r="FO178" s="116"/>
      <c r="FP178" s="116"/>
      <c r="FQ178" s="116"/>
      <c r="FR178" s="116"/>
      <c r="FS178" s="116"/>
      <c r="FT178" s="116"/>
      <c r="FU178" s="116"/>
      <c r="FV178" s="116"/>
      <c r="FW178" s="116"/>
      <c r="FX178" s="116"/>
      <c r="FY178" s="116"/>
      <c r="FZ178" s="116"/>
      <c r="GA178" s="116"/>
      <c r="GB178" s="116"/>
      <c r="GC178" s="116"/>
      <c r="GD178" s="116"/>
      <c r="GE178" s="116"/>
      <c r="GF178" s="116"/>
      <c r="GG178" s="116"/>
      <c r="GH178" s="116"/>
      <c r="GI178" s="116"/>
      <c r="GJ178" s="116"/>
      <c r="GK178" s="116"/>
      <c r="GL178" s="116"/>
      <c r="GM178" s="116"/>
      <c r="GN178" s="116"/>
      <c r="GO178" s="116"/>
      <c r="GP178" s="116"/>
      <c r="GQ178" s="116"/>
      <c r="GR178" s="116"/>
      <c r="GS178" s="116"/>
      <c r="GT178" s="116"/>
      <c r="GU178" s="116"/>
      <c r="GV178" s="116"/>
      <c r="GW178" s="116"/>
      <c r="GX178" s="116"/>
      <c r="GY178" s="116"/>
      <c r="GZ178" s="116"/>
      <c r="HA178" s="116"/>
      <c r="HB178" s="116"/>
      <c r="HC178" s="116"/>
      <c r="HD178" s="116"/>
      <c r="HE178" s="116"/>
      <c r="HF178" s="116"/>
      <c r="HG178" s="116"/>
      <c r="HH178" s="116"/>
      <c r="HI178" s="567"/>
      <c r="HJ178" s="567"/>
      <c r="HK178" s="117"/>
      <c r="HL178" s="117"/>
      <c r="HM178" s="117"/>
      <c r="HN178" s="117"/>
    </row>
    <row r="179" spans="1:222" ht="15" customHeight="1" x14ac:dyDescent="0.25">
      <c r="A179" s="536" t="s">
        <v>375</v>
      </c>
      <c r="B179" s="537"/>
      <c r="C179" s="537"/>
      <c r="D179" s="396" t="s">
        <v>411</v>
      </c>
      <c r="E179" s="12"/>
      <c r="F179" s="111"/>
      <c r="G179" s="112"/>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c r="CN179" s="99"/>
      <c r="CO179" s="99"/>
      <c r="CP179" s="99"/>
      <c r="CQ179" s="99"/>
      <c r="CR179" s="99"/>
      <c r="CS179" s="99"/>
      <c r="CT179" s="99"/>
      <c r="CU179" s="99"/>
      <c r="CV179" s="99"/>
      <c r="CW179" s="99"/>
      <c r="CX179" s="99"/>
      <c r="CY179" s="99"/>
      <c r="CZ179" s="99"/>
      <c r="DA179" s="99"/>
      <c r="DB179" s="99"/>
      <c r="DC179" s="99"/>
      <c r="DD179" s="99"/>
      <c r="DE179" s="99"/>
      <c r="DF179" s="99"/>
      <c r="DG179" s="99"/>
      <c r="DH179" s="99"/>
      <c r="DI179" s="99"/>
      <c r="DJ179" s="99"/>
      <c r="DK179" s="99"/>
      <c r="DL179" s="99"/>
      <c r="DM179" s="99"/>
      <c r="DN179" s="99"/>
      <c r="DO179" s="99"/>
      <c r="DP179" s="547"/>
      <c r="DQ179" s="116"/>
      <c r="DR179" s="116"/>
      <c r="DS179" s="116"/>
      <c r="DT179" s="116"/>
      <c r="DU179" s="116"/>
      <c r="DV179" s="116"/>
      <c r="DW179" s="116"/>
      <c r="DX179" s="116"/>
      <c r="DY179" s="116"/>
      <c r="DZ179" s="116"/>
      <c r="EA179" s="116"/>
      <c r="EB179" s="116"/>
      <c r="EC179" s="116"/>
      <c r="ED179" s="116"/>
      <c r="EE179" s="116"/>
      <c r="EF179" s="116"/>
      <c r="EG179" s="116"/>
      <c r="EH179" s="116"/>
      <c r="EI179" s="116"/>
      <c r="EJ179" s="116"/>
      <c r="EK179" s="116"/>
      <c r="EL179" s="116"/>
      <c r="EM179" s="116"/>
      <c r="EN179" s="116"/>
      <c r="EO179" s="116"/>
      <c r="EP179" s="116"/>
      <c r="EQ179" s="116"/>
      <c r="ER179" s="116"/>
      <c r="ES179" s="116"/>
      <c r="ET179" s="116"/>
      <c r="EU179" s="116"/>
      <c r="EV179" s="116"/>
      <c r="EW179" s="116"/>
      <c r="EX179" s="116"/>
      <c r="EY179" s="116"/>
      <c r="EZ179" s="116"/>
      <c r="FA179" s="116"/>
      <c r="FB179" s="116"/>
      <c r="FC179" s="116"/>
      <c r="FD179" s="116"/>
      <c r="FE179" s="116"/>
      <c r="FF179" s="116"/>
      <c r="FG179" s="116"/>
      <c r="FH179" s="116"/>
      <c r="FI179" s="116"/>
      <c r="FJ179" s="116"/>
      <c r="FK179" s="116"/>
      <c r="FL179" s="116"/>
      <c r="FM179" s="116"/>
      <c r="FN179" s="116"/>
      <c r="FO179" s="116"/>
      <c r="FP179" s="116"/>
      <c r="FQ179" s="116"/>
      <c r="FR179" s="116"/>
      <c r="FS179" s="116"/>
      <c r="FT179" s="116"/>
      <c r="FU179" s="116"/>
      <c r="FV179" s="116"/>
      <c r="FW179" s="116"/>
      <c r="FX179" s="116"/>
      <c r="FY179" s="116"/>
      <c r="FZ179" s="116"/>
      <c r="GA179" s="116"/>
      <c r="GB179" s="116"/>
      <c r="GC179" s="116"/>
      <c r="GD179" s="116"/>
      <c r="GE179" s="116"/>
      <c r="GF179" s="116"/>
      <c r="GG179" s="116"/>
      <c r="GH179" s="116"/>
      <c r="GI179" s="116"/>
      <c r="GJ179" s="116"/>
      <c r="GK179" s="116"/>
      <c r="GL179" s="116"/>
      <c r="GM179" s="116"/>
      <c r="GN179" s="116"/>
      <c r="GO179" s="116"/>
      <c r="GP179" s="116"/>
      <c r="GQ179" s="116"/>
      <c r="GR179" s="116"/>
      <c r="GS179" s="116"/>
      <c r="GT179" s="116"/>
      <c r="GU179" s="116"/>
      <c r="GV179" s="116"/>
      <c r="GW179" s="116"/>
      <c r="GX179" s="116"/>
      <c r="GY179" s="116"/>
      <c r="GZ179" s="116"/>
      <c r="HA179" s="116"/>
      <c r="HB179" s="116"/>
      <c r="HC179" s="116"/>
      <c r="HD179" s="116"/>
      <c r="HE179" s="116"/>
      <c r="HF179" s="116"/>
      <c r="HG179" s="116"/>
      <c r="HH179" s="116"/>
      <c r="HI179" s="567"/>
      <c r="HJ179" s="567"/>
      <c r="HK179" s="117"/>
      <c r="HL179" s="117"/>
      <c r="HM179" s="117"/>
      <c r="HN179" s="117"/>
    </row>
    <row r="180" spans="1:222" ht="15" customHeight="1" thickBot="1" x14ac:dyDescent="0.3">
      <c r="A180" s="543" t="s">
        <v>375</v>
      </c>
      <c r="B180" s="544"/>
      <c r="C180" s="544"/>
      <c r="D180" s="145" t="s">
        <v>71</v>
      </c>
      <c r="E180" s="192"/>
      <c r="F180" s="193"/>
      <c r="G180" s="194"/>
      <c r="H180" s="195"/>
      <c r="I180" s="196"/>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c r="CN180" s="99"/>
      <c r="CO180" s="99"/>
      <c r="CP180" s="99"/>
      <c r="CQ180" s="99"/>
      <c r="CR180" s="99"/>
      <c r="CS180" s="99"/>
      <c r="CT180" s="99"/>
      <c r="CU180" s="99"/>
      <c r="CV180" s="99"/>
      <c r="CW180" s="99"/>
      <c r="CX180" s="99"/>
      <c r="CY180" s="99"/>
      <c r="CZ180" s="99"/>
      <c r="DA180" s="99"/>
      <c r="DB180" s="99"/>
      <c r="DC180" s="99"/>
      <c r="DD180" s="99"/>
      <c r="DE180" s="99"/>
      <c r="DF180" s="99"/>
      <c r="DG180" s="99"/>
      <c r="DH180" s="99"/>
      <c r="DI180" s="99"/>
      <c r="DJ180" s="99"/>
      <c r="DK180" s="99"/>
      <c r="DL180" s="99"/>
      <c r="DM180" s="99"/>
      <c r="DN180" s="99"/>
      <c r="DO180" s="99"/>
      <c r="DP180" s="548"/>
      <c r="DQ180" s="116"/>
      <c r="DR180" s="116"/>
      <c r="DS180" s="116"/>
      <c r="DT180" s="116"/>
      <c r="DU180" s="116"/>
      <c r="DV180" s="116"/>
      <c r="DW180" s="116"/>
      <c r="DX180" s="116"/>
      <c r="DY180" s="116"/>
      <c r="DZ180" s="116"/>
      <c r="EA180" s="116"/>
      <c r="EB180" s="116"/>
      <c r="EC180" s="116"/>
      <c r="ED180" s="116"/>
      <c r="EE180" s="116"/>
      <c r="EF180" s="116"/>
      <c r="EG180" s="116"/>
      <c r="EH180" s="116"/>
      <c r="EI180" s="116"/>
      <c r="EJ180" s="116"/>
      <c r="EK180" s="116"/>
      <c r="EL180" s="116"/>
      <c r="EM180" s="116"/>
      <c r="EN180" s="116"/>
      <c r="EO180" s="116"/>
      <c r="EP180" s="116"/>
      <c r="EQ180" s="116"/>
      <c r="ER180" s="116"/>
      <c r="ES180" s="116"/>
      <c r="ET180" s="116"/>
      <c r="EU180" s="116"/>
      <c r="EV180" s="116"/>
      <c r="EW180" s="116"/>
      <c r="EX180" s="116"/>
      <c r="EY180" s="116"/>
      <c r="EZ180" s="116"/>
      <c r="FA180" s="116"/>
      <c r="FB180" s="116"/>
      <c r="FC180" s="116"/>
      <c r="FD180" s="116"/>
      <c r="FE180" s="116"/>
      <c r="FF180" s="116"/>
      <c r="FG180" s="116"/>
      <c r="FH180" s="116"/>
      <c r="FI180" s="116"/>
      <c r="FJ180" s="116"/>
      <c r="FK180" s="116"/>
      <c r="FL180" s="116"/>
      <c r="FM180" s="116"/>
      <c r="FN180" s="116"/>
      <c r="FO180" s="116"/>
      <c r="FP180" s="116"/>
      <c r="FQ180" s="116"/>
      <c r="FR180" s="116"/>
      <c r="FS180" s="116"/>
      <c r="FT180" s="116"/>
      <c r="FU180" s="116"/>
      <c r="FV180" s="116"/>
      <c r="FW180" s="116"/>
      <c r="FX180" s="116"/>
      <c r="FY180" s="116"/>
      <c r="FZ180" s="116"/>
      <c r="GA180" s="116"/>
      <c r="GB180" s="116"/>
      <c r="GC180" s="116"/>
      <c r="GD180" s="116"/>
      <c r="GE180" s="116"/>
      <c r="GF180" s="116"/>
      <c r="GG180" s="116"/>
      <c r="GH180" s="116"/>
      <c r="GI180" s="116"/>
      <c r="GJ180" s="116"/>
      <c r="GK180" s="116"/>
      <c r="GL180" s="116"/>
      <c r="GM180" s="116"/>
      <c r="GN180" s="116"/>
      <c r="GO180" s="116"/>
      <c r="GP180" s="116"/>
      <c r="GQ180" s="116"/>
      <c r="GR180" s="116"/>
      <c r="GS180" s="116"/>
      <c r="GT180" s="116"/>
      <c r="GU180" s="116"/>
      <c r="GV180" s="116"/>
      <c r="GW180" s="116"/>
      <c r="GX180" s="116"/>
      <c r="GY180" s="116"/>
      <c r="GZ180" s="116"/>
      <c r="HA180" s="116"/>
      <c r="HB180" s="116"/>
      <c r="HC180" s="116"/>
      <c r="HD180" s="116"/>
      <c r="HE180" s="116"/>
      <c r="HF180" s="116"/>
      <c r="HG180" s="116"/>
      <c r="HH180" s="116"/>
      <c r="HI180" s="567"/>
      <c r="HJ180" s="567"/>
      <c r="HK180" s="117"/>
      <c r="HL180" s="117"/>
      <c r="HM180" s="117"/>
      <c r="HN180" s="117"/>
    </row>
    <row r="181" spans="1:222" ht="26.7" customHeight="1" x14ac:dyDescent="0.25">
      <c r="A181" s="127" t="s">
        <v>372</v>
      </c>
      <c r="B181" s="40">
        <v>41</v>
      </c>
      <c r="C181" s="128" t="s">
        <v>373</v>
      </c>
      <c r="D181" s="120" t="s">
        <v>184</v>
      </c>
      <c r="E181" s="20"/>
      <c r="F181" s="114"/>
      <c r="G181" s="115"/>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c r="CN181" s="99"/>
      <c r="CO181" s="99"/>
      <c r="CP181" s="99"/>
      <c r="CQ181" s="99"/>
      <c r="CR181" s="99"/>
      <c r="CS181" s="99"/>
      <c r="CT181" s="99"/>
      <c r="CU181" s="99"/>
      <c r="CV181" s="99"/>
      <c r="CW181" s="99"/>
      <c r="CX181" s="99"/>
      <c r="CY181" s="99"/>
      <c r="CZ181" s="99"/>
      <c r="DA181" s="99"/>
      <c r="DB181" s="99"/>
      <c r="DC181" s="99"/>
      <c r="DD181" s="99"/>
      <c r="DE181" s="99"/>
      <c r="DF181" s="99"/>
      <c r="DG181" s="99"/>
      <c r="DH181" s="99"/>
      <c r="DI181" s="99"/>
      <c r="DJ181" s="99"/>
      <c r="DK181" s="99"/>
      <c r="DL181" s="99"/>
      <c r="DM181" s="99"/>
      <c r="DN181" s="99"/>
      <c r="DO181" s="99"/>
      <c r="DP181" s="546"/>
      <c r="DQ181" s="116"/>
      <c r="DR181" s="116"/>
      <c r="DS181" s="116"/>
      <c r="DT181" s="116"/>
      <c r="DU181" s="116"/>
      <c r="DV181" s="116"/>
      <c r="DW181" s="116"/>
      <c r="DX181" s="116"/>
      <c r="DY181" s="116"/>
      <c r="DZ181" s="116"/>
      <c r="EA181" s="116"/>
      <c r="EB181" s="116"/>
      <c r="EC181" s="116"/>
      <c r="ED181" s="116"/>
      <c r="EE181" s="116"/>
      <c r="EF181" s="116"/>
      <c r="EG181" s="116"/>
      <c r="EH181" s="116"/>
      <c r="EI181" s="116"/>
      <c r="EJ181" s="116"/>
      <c r="EK181" s="116"/>
      <c r="EL181" s="116"/>
      <c r="EM181" s="116"/>
      <c r="EN181" s="116"/>
      <c r="EO181" s="116"/>
      <c r="EP181" s="116"/>
      <c r="EQ181" s="116"/>
      <c r="ER181" s="116"/>
      <c r="ES181" s="116"/>
      <c r="ET181" s="116"/>
      <c r="EU181" s="116"/>
      <c r="EV181" s="116"/>
      <c r="EW181" s="116"/>
      <c r="EX181" s="116"/>
      <c r="EY181" s="116"/>
      <c r="EZ181" s="116"/>
      <c r="FA181" s="116"/>
      <c r="FB181" s="116"/>
      <c r="FC181" s="116"/>
      <c r="FD181" s="116"/>
      <c r="FE181" s="116"/>
      <c r="FF181" s="116"/>
      <c r="FG181" s="116"/>
      <c r="FH181" s="116"/>
      <c r="FI181" s="116"/>
      <c r="FJ181" s="116"/>
      <c r="FK181" s="116"/>
      <c r="FL181" s="116"/>
      <c r="FM181" s="116"/>
      <c r="FN181" s="116"/>
      <c r="FO181" s="116"/>
      <c r="FP181" s="116"/>
      <c r="FQ181" s="116"/>
      <c r="FR181" s="116"/>
      <c r="FS181" s="116"/>
      <c r="FT181" s="116"/>
      <c r="FU181" s="116"/>
      <c r="FV181" s="116"/>
      <c r="FW181" s="116"/>
      <c r="FX181" s="116"/>
      <c r="FY181" s="116"/>
      <c r="FZ181" s="116"/>
      <c r="GA181" s="116"/>
      <c r="GB181" s="116"/>
      <c r="GC181" s="116"/>
      <c r="GD181" s="116"/>
      <c r="GE181" s="116"/>
      <c r="GF181" s="116"/>
      <c r="GG181" s="116"/>
      <c r="GH181" s="116"/>
      <c r="GI181" s="116"/>
      <c r="GJ181" s="116"/>
      <c r="GK181" s="116"/>
      <c r="GL181" s="116"/>
      <c r="GM181" s="116"/>
      <c r="GN181" s="116"/>
      <c r="GO181" s="116"/>
      <c r="GP181" s="116"/>
      <c r="GQ181" s="116"/>
      <c r="GR181" s="116"/>
      <c r="GS181" s="116"/>
      <c r="GT181" s="116"/>
      <c r="GU181" s="116"/>
      <c r="GV181" s="116"/>
      <c r="GW181" s="116"/>
      <c r="GX181" s="116"/>
      <c r="GY181" s="116"/>
      <c r="GZ181" s="116"/>
      <c r="HA181" s="116"/>
      <c r="HB181" s="116"/>
      <c r="HC181" s="116"/>
      <c r="HD181" s="116"/>
      <c r="HE181" s="116"/>
      <c r="HF181" s="116"/>
      <c r="HG181" s="116"/>
      <c r="HH181" s="116"/>
      <c r="HI181" s="567"/>
      <c r="HJ181" s="567"/>
      <c r="HK181" s="117"/>
      <c r="HL181" s="117"/>
      <c r="HM181" s="117"/>
      <c r="HN181" s="117"/>
    </row>
    <row r="182" spans="1:222" ht="39.6" x14ac:dyDescent="0.25">
      <c r="A182" s="536" t="s">
        <v>375</v>
      </c>
      <c r="B182" s="537"/>
      <c r="C182" s="537"/>
      <c r="D182" s="119" t="s">
        <v>431</v>
      </c>
      <c r="E182" s="11"/>
      <c r="F182" s="108"/>
      <c r="G182" s="109"/>
      <c r="H182" s="110"/>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c r="CN182" s="99"/>
      <c r="CO182" s="99"/>
      <c r="CP182" s="99"/>
      <c r="CQ182" s="99"/>
      <c r="CR182" s="99"/>
      <c r="CS182" s="99"/>
      <c r="CT182" s="99"/>
      <c r="CU182" s="99"/>
      <c r="CV182" s="99"/>
      <c r="CW182" s="99"/>
      <c r="CX182" s="99"/>
      <c r="CY182" s="99"/>
      <c r="CZ182" s="99"/>
      <c r="DA182" s="99"/>
      <c r="DB182" s="99"/>
      <c r="DC182" s="99"/>
      <c r="DD182" s="99"/>
      <c r="DE182" s="99"/>
      <c r="DF182" s="99"/>
      <c r="DG182" s="99"/>
      <c r="DH182" s="99"/>
      <c r="DI182" s="99"/>
      <c r="DJ182" s="99"/>
      <c r="DK182" s="99"/>
      <c r="DL182" s="99"/>
      <c r="DM182" s="99"/>
      <c r="DN182" s="99"/>
      <c r="DO182" s="99"/>
      <c r="DP182" s="547"/>
      <c r="DQ182" s="116"/>
      <c r="DR182" s="116"/>
      <c r="DS182" s="116"/>
      <c r="DT182" s="116"/>
      <c r="DU182" s="116"/>
      <c r="DV182" s="116"/>
      <c r="DW182" s="116"/>
      <c r="DX182" s="116"/>
      <c r="DY182" s="116"/>
      <c r="DZ182" s="116"/>
      <c r="EA182" s="116"/>
      <c r="EB182" s="116"/>
      <c r="EC182" s="116"/>
      <c r="ED182" s="116"/>
      <c r="EE182" s="116"/>
      <c r="EF182" s="116"/>
      <c r="EG182" s="116"/>
      <c r="EH182" s="116"/>
      <c r="EI182" s="116"/>
      <c r="EJ182" s="116"/>
      <c r="EK182" s="116"/>
      <c r="EL182" s="116"/>
      <c r="EM182" s="116"/>
      <c r="EN182" s="116"/>
      <c r="EO182" s="116"/>
      <c r="EP182" s="116"/>
      <c r="EQ182" s="116"/>
      <c r="ER182" s="116"/>
      <c r="ES182" s="116"/>
      <c r="ET182" s="116"/>
      <c r="EU182" s="116"/>
      <c r="EV182" s="116"/>
      <c r="EW182" s="116"/>
      <c r="EX182" s="116"/>
      <c r="EY182" s="116"/>
      <c r="EZ182" s="116"/>
      <c r="FA182" s="116"/>
      <c r="FB182" s="116"/>
      <c r="FC182" s="116"/>
      <c r="FD182" s="116"/>
      <c r="FE182" s="116"/>
      <c r="FF182" s="116"/>
      <c r="FG182" s="116"/>
      <c r="FH182" s="116"/>
      <c r="FI182" s="116"/>
      <c r="FJ182" s="116"/>
      <c r="FK182" s="116"/>
      <c r="FL182" s="116"/>
      <c r="FM182" s="116"/>
      <c r="FN182" s="116"/>
      <c r="FO182" s="116"/>
      <c r="FP182" s="116"/>
      <c r="FQ182" s="116"/>
      <c r="FR182" s="116"/>
      <c r="FS182" s="116"/>
      <c r="FT182" s="116"/>
      <c r="FU182" s="116"/>
      <c r="FV182" s="116"/>
      <c r="FW182" s="116"/>
      <c r="FX182" s="116"/>
      <c r="FY182" s="116"/>
      <c r="FZ182" s="116"/>
      <c r="GA182" s="116"/>
      <c r="GB182" s="116"/>
      <c r="GC182" s="116"/>
      <c r="GD182" s="116"/>
      <c r="GE182" s="116"/>
      <c r="GF182" s="116"/>
      <c r="GG182" s="116"/>
      <c r="GH182" s="116"/>
      <c r="GI182" s="116"/>
      <c r="GJ182" s="116"/>
      <c r="GK182" s="116"/>
      <c r="GL182" s="116"/>
      <c r="GM182" s="116"/>
      <c r="GN182" s="116"/>
      <c r="GO182" s="116"/>
      <c r="GP182" s="116"/>
      <c r="GQ182" s="116"/>
      <c r="GR182" s="116"/>
      <c r="GS182" s="116"/>
      <c r="GT182" s="116"/>
      <c r="GU182" s="116"/>
      <c r="GV182" s="116"/>
      <c r="GW182" s="116"/>
      <c r="GX182" s="116"/>
      <c r="GY182" s="116"/>
      <c r="GZ182" s="116"/>
      <c r="HA182" s="116"/>
      <c r="HB182" s="116"/>
      <c r="HC182" s="116"/>
      <c r="HD182" s="116"/>
      <c r="HE182" s="116"/>
      <c r="HF182" s="116"/>
      <c r="HG182" s="116"/>
      <c r="HH182" s="116"/>
      <c r="HI182" s="567"/>
      <c r="HJ182" s="567"/>
      <c r="HK182" s="117"/>
      <c r="HL182" s="117"/>
      <c r="HM182" s="117"/>
      <c r="HN182" s="117"/>
    </row>
    <row r="183" spans="1:222" ht="30.75" customHeight="1" x14ac:dyDescent="0.25">
      <c r="A183" s="536" t="s">
        <v>375</v>
      </c>
      <c r="B183" s="537"/>
      <c r="C183" s="537"/>
      <c r="D183" s="119" t="s">
        <v>429</v>
      </c>
      <c r="E183" s="12"/>
      <c r="F183" s="111"/>
      <c r="G183" s="112"/>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c r="CN183" s="99"/>
      <c r="CO183" s="99"/>
      <c r="CP183" s="99"/>
      <c r="CQ183" s="99"/>
      <c r="CR183" s="99"/>
      <c r="CS183" s="99"/>
      <c r="CT183" s="99"/>
      <c r="CU183" s="99"/>
      <c r="CV183" s="99"/>
      <c r="CW183" s="99"/>
      <c r="CX183" s="99"/>
      <c r="CY183" s="99"/>
      <c r="CZ183" s="99"/>
      <c r="DA183" s="99"/>
      <c r="DB183" s="99"/>
      <c r="DC183" s="99"/>
      <c r="DD183" s="99"/>
      <c r="DE183" s="99"/>
      <c r="DF183" s="99"/>
      <c r="DG183" s="99"/>
      <c r="DH183" s="99"/>
      <c r="DI183" s="99"/>
      <c r="DJ183" s="99"/>
      <c r="DK183" s="99"/>
      <c r="DL183" s="99"/>
      <c r="DM183" s="99"/>
      <c r="DN183" s="99"/>
      <c r="DO183" s="99"/>
      <c r="DP183" s="547"/>
      <c r="DQ183" s="116"/>
      <c r="DR183" s="116"/>
      <c r="DS183" s="116"/>
      <c r="DT183" s="116"/>
      <c r="DU183" s="116"/>
      <c r="DV183" s="116"/>
      <c r="DW183" s="116"/>
      <c r="DX183" s="116"/>
      <c r="DY183" s="116"/>
      <c r="DZ183" s="116"/>
      <c r="EA183" s="116"/>
      <c r="EB183" s="116"/>
      <c r="EC183" s="116"/>
      <c r="ED183" s="116"/>
      <c r="EE183" s="116"/>
      <c r="EF183" s="116"/>
      <c r="EG183" s="116"/>
      <c r="EH183" s="116"/>
      <c r="EI183" s="116"/>
      <c r="EJ183" s="116"/>
      <c r="EK183" s="116"/>
      <c r="EL183" s="116"/>
      <c r="EM183" s="116"/>
      <c r="EN183" s="116"/>
      <c r="EO183" s="116"/>
      <c r="EP183" s="116"/>
      <c r="EQ183" s="116"/>
      <c r="ER183" s="116"/>
      <c r="ES183" s="116"/>
      <c r="ET183" s="116"/>
      <c r="EU183" s="116"/>
      <c r="EV183" s="116"/>
      <c r="EW183" s="116"/>
      <c r="EX183" s="116"/>
      <c r="EY183" s="116"/>
      <c r="EZ183" s="116"/>
      <c r="FA183" s="116"/>
      <c r="FB183" s="116"/>
      <c r="FC183" s="116"/>
      <c r="FD183" s="116"/>
      <c r="FE183" s="116"/>
      <c r="FF183" s="116"/>
      <c r="FG183" s="116"/>
      <c r="FH183" s="116"/>
      <c r="FI183" s="116"/>
      <c r="FJ183" s="116"/>
      <c r="FK183" s="116"/>
      <c r="FL183" s="116"/>
      <c r="FM183" s="116"/>
      <c r="FN183" s="116"/>
      <c r="FO183" s="116"/>
      <c r="FP183" s="116"/>
      <c r="FQ183" s="116"/>
      <c r="FR183" s="116"/>
      <c r="FS183" s="116"/>
      <c r="FT183" s="116"/>
      <c r="FU183" s="116"/>
      <c r="FV183" s="116"/>
      <c r="FW183" s="116"/>
      <c r="FX183" s="116"/>
      <c r="FY183" s="116"/>
      <c r="FZ183" s="116"/>
      <c r="GA183" s="116"/>
      <c r="GB183" s="116"/>
      <c r="GC183" s="116"/>
      <c r="GD183" s="116"/>
      <c r="GE183" s="116"/>
      <c r="GF183" s="116"/>
      <c r="GG183" s="116"/>
      <c r="GH183" s="116"/>
      <c r="GI183" s="116"/>
      <c r="GJ183" s="116"/>
      <c r="GK183" s="116"/>
      <c r="GL183" s="116"/>
      <c r="GM183" s="116"/>
      <c r="GN183" s="116"/>
      <c r="GO183" s="116"/>
      <c r="GP183" s="116"/>
      <c r="GQ183" s="116"/>
      <c r="GR183" s="116"/>
      <c r="GS183" s="116"/>
      <c r="GT183" s="116"/>
      <c r="GU183" s="116"/>
      <c r="GV183" s="116"/>
      <c r="GW183" s="116"/>
      <c r="GX183" s="116"/>
      <c r="GY183" s="116"/>
      <c r="GZ183" s="116"/>
      <c r="HA183" s="116"/>
      <c r="HB183" s="116"/>
      <c r="HC183" s="116"/>
      <c r="HD183" s="116"/>
      <c r="HE183" s="116"/>
      <c r="HF183" s="116"/>
      <c r="HG183" s="116"/>
      <c r="HH183" s="116"/>
      <c r="HI183" s="567"/>
      <c r="HJ183" s="567"/>
      <c r="HK183" s="117"/>
      <c r="HL183" s="117"/>
      <c r="HM183" s="117"/>
      <c r="HN183" s="117"/>
    </row>
    <row r="184" spans="1:222" ht="30" customHeight="1" x14ac:dyDescent="0.25">
      <c r="A184" s="536" t="s">
        <v>375</v>
      </c>
      <c r="B184" s="537"/>
      <c r="C184" s="537"/>
      <c r="D184" s="119" t="s">
        <v>430</v>
      </c>
      <c r="E184" s="12"/>
      <c r="F184" s="111"/>
      <c r="G184" s="112"/>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c r="CN184" s="99"/>
      <c r="CO184" s="99"/>
      <c r="CP184" s="99"/>
      <c r="CQ184" s="99"/>
      <c r="CR184" s="99"/>
      <c r="CS184" s="99"/>
      <c r="CT184" s="99"/>
      <c r="CU184" s="99"/>
      <c r="CV184" s="99"/>
      <c r="CW184" s="99"/>
      <c r="CX184" s="99"/>
      <c r="CY184" s="99"/>
      <c r="CZ184" s="99"/>
      <c r="DA184" s="99"/>
      <c r="DB184" s="99"/>
      <c r="DC184" s="99"/>
      <c r="DD184" s="99"/>
      <c r="DE184" s="99"/>
      <c r="DF184" s="99"/>
      <c r="DG184" s="99"/>
      <c r="DH184" s="99"/>
      <c r="DI184" s="99"/>
      <c r="DJ184" s="99"/>
      <c r="DK184" s="99"/>
      <c r="DL184" s="99"/>
      <c r="DM184" s="99"/>
      <c r="DN184" s="99"/>
      <c r="DO184" s="99"/>
      <c r="DP184" s="547"/>
      <c r="DQ184" s="116"/>
      <c r="DR184" s="116"/>
      <c r="DS184" s="116"/>
      <c r="DT184" s="116"/>
      <c r="DU184" s="116"/>
      <c r="DV184" s="116"/>
      <c r="DW184" s="116"/>
      <c r="DX184" s="116"/>
      <c r="DY184" s="116"/>
      <c r="DZ184" s="116"/>
      <c r="EA184" s="116"/>
      <c r="EB184" s="116"/>
      <c r="EC184" s="116"/>
      <c r="ED184" s="116"/>
      <c r="EE184" s="116"/>
      <c r="EF184" s="116"/>
      <c r="EG184" s="116"/>
      <c r="EH184" s="116"/>
      <c r="EI184" s="116"/>
      <c r="EJ184" s="116"/>
      <c r="EK184" s="116"/>
      <c r="EL184" s="116"/>
      <c r="EM184" s="116"/>
      <c r="EN184" s="116"/>
      <c r="EO184" s="116"/>
      <c r="EP184" s="116"/>
      <c r="EQ184" s="116"/>
      <c r="ER184" s="116"/>
      <c r="ES184" s="116"/>
      <c r="ET184" s="116"/>
      <c r="EU184" s="116"/>
      <c r="EV184" s="116"/>
      <c r="EW184" s="116"/>
      <c r="EX184" s="116"/>
      <c r="EY184" s="116"/>
      <c r="EZ184" s="116"/>
      <c r="FA184" s="116"/>
      <c r="FB184" s="116"/>
      <c r="FC184" s="116"/>
      <c r="FD184" s="116"/>
      <c r="FE184" s="116"/>
      <c r="FF184" s="116"/>
      <c r="FG184" s="116"/>
      <c r="FH184" s="116"/>
      <c r="FI184" s="116"/>
      <c r="FJ184" s="116"/>
      <c r="FK184" s="116"/>
      <c r="FL184" s="116"/>
      <c r="FM184" s="116"/>
      <c r="FN184" s="116"/>
      <c r="FO184" s="116"/>
      <c r="FP184" s="116"/>
      <c r="FQ184" s="116"/>
      <c r="FR184" s="116"/>
      <c r="FS184" s="116"/>
      <c r="FT184" s="116"/>
      <c r="FU184" s="116"/>
      <c r="FV184" s="116"/>
      <c r="FW184" s="116"/>
      <c r="FX184" s="116"/>
      <c r="FY184" s="116"/>
      <c r="FZ184" s="116"/>
      <c r="GA184" s="116"/>
      <c r="GB184" s="116"/>
      <c r="GC184" s="116"/>
      <c r="GD184" s="116"/>
      <c r="GE184" s="116"/>
      <c r="GF184" s="116"/>
      <c r="GG184" s="116"/>
      <c r="GH184" s="116"/>
      <c r="GI184" s="116"/>
      <c r="GJ184" s="116"/>
      <c r="GK184" s="116"/>
      <c r="GL184" s="116"/>
      <c r="GM184" s="116"/>
      <c r="GN184" s="116"/>
      <c r="GO184" s="116"/>
      <c r="GP184" s="116"/>
      <c r="GQ184" s="116"/>
      <c r="GR184" s="116"/>
      <c r="GS184" s="116"/>
      <c r="GT184" s="116"/>
      <c r="GU184" s="116"/>
      <c r="GV184" s="116"/>
      <c r="GW184" s="116"/>
      <c r="GX184" s="116"/>
      <c r="GY184" s="116"/>
      <c r="GZ184" s="116"/>
      <c r="HA184" s="116"/>
      <c r="HB184" s="116"/>
      <c r="HC184" s="116"/>
      <c r="HD184" s="116"/>
      <c r="HE184" s="116"/>
      <c r="HF184" s="116"/>
      <c r="HG184" s="116"/>
      <c r="HH184" s="116"/>
      <c r="HI184" s="567"/>
      <c r="HJ184" s="567"/>
      <c r="HK184" s="117"/>
      <c r="HL184" s="117"/>
      <c r="HM184" s="117"/>
      <c r="HN184" s="117"/>
    </row>
    <row r="185" spans="1:222" ht="15" customHeight="1" x14ac:dyDescent="0.25">
      <c r="A185" s="536" t="s">
        <v>375</v>
      </c>
      <c r="B185" s="537"/>
      <c r="C185" s="537"/>
      <c r="D185" s="396" t="s">
        <v>411</v>
      </c>
      <c r="E185" s="12"/>
      <c r="F185" s="111"/>
      <c r="G185" s="112"/>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c r="CN185" s="99"/>
      <c r="CO185" s="99"/>
      <c r="CP185" s="99"/>
      <c r="CQ185" s="99"/>
      <c r="CR185" s="99"/>
      <c r="CS185" s="99"/>
      <c r="CT185" s="99"/>
      <c r="CU185" s="99"/>
      <c r="CV185" s="99"/>
      <c r="CW185" s="99"/>
      <c r="CX185" s="99"/>
      <c r="CY185" s="99"/>
      <c r="CZ185" s="99"/>
      <c r="DA185" s="99"/>
      <c r="DB185" s="99"/>
      <c r="DC185" s="99"/>
      <c r="DD185" s="99"/>
      <c r="DE185" s="99"/>
      <c r="DF185" s="99"/>
      <c r="DG185" s="99"/>
      <c r="DH185" s="99"/>
      <c r="DI185" s="99"/>
      <c r="DJ185" s="99"/>
      <c r="DK185" s="99"/>
      <c r="DL185" s="99"/>
      <c r="DM185" s="99"/>
      <c r="DN185" s="99"/>
      <c r="DO185" s="99"/>
      <c r="DP185" s="547"/>
      <c r="DQ185" s="116"/>
      <c r="DR185" s="116"/>
      <c r="DS185" s="116"/>
      <c r="DT185" s="116"/>
      <c r="DU185" s="116"/>
      <c r="DV185" s="116"/>
      <c r="DW185" s="116"/>
      <c r="DX185" s="116"/>
      <c r="DY185" s="116"/>
      <c r="DZ185" s="116"/>
      <c r="EA185" s="116"/>
      <c r="EB185" s="116"/>
      <c r="EC185" s="116"/>
      <c r="ED185" s="116"/>
      <c r="EE185" s="116"/>
      <c r="EF185" s="116"/>
      <c r="EG185" s="116"/>
      <c r="EH185" s="116"/>
      <c r="EI185" s="116"/>
      <c r="EJ185" s="116"/>
      <c r="EK185" s="116"/>
      <c r="EL185" s="116"/>
      <c r="EM185" s="116"/>
      <c r="EN185" s="116"/>
      <c r="EO185" s="116"/>
      <c r="EP185" s="116"/>
      <c r="EQ185" s="116"/>
      <c r="ER185" s="116"/>
      <c r="ES185" s="116"/>
      <c r="ET185" s="116"/>
      <c r="EU185" s="116"/>
      <c r="EV185" s="116"/>
      <c r="EW185" s="116"/>
      <c r="EX185" s="116"/>
      <c r="EY185" s="116"/>
      <c r="EZ185" s="116"/>
      <c r="FA185" s="116"/>
      <c r="FB185" s="116"/>
      <c r="FC185" s="116"/>
      <c r="FD185" s="116"/>
      <c r="FE185" s="116"/>
      <c r="FF185" s="116"/>
      <c r="FG185" s="116"/>
      <c r="FH185" s="116"/>
      <c r="FI185" s="116"/>
      <c r="FJ185" s="116"/>
      <c r="FK185" s="116"/>
      <c r="FL185" s="116"/>
      <c r="FM185" s="116"/>
      <c r="FN185" s="116"/>
      <c r="FO185" s="116"/>
      <c r="FP185" s="116"/>
      <c r="FQ185" s="116"/>
      <c r="FR185" s="116"/>
      <c r="FS185" s="116"/>
      <c r="FT185" s="116"/>
      <c r="FU185" s="116"/>
      <c r="FV185" s="116"/>
      <c r="FW185" s="116"/>
      <c r="FX185" s="116"/>
      <c r="FY185" s="116"/>
      <c r="FZ185" s="116"/>
      <c r="GA185" s="116"/>
      <c r="GB185" s="116"/>
      <c r="GC185" s="116"/>
      <c r="GD185" s="116"/>
      <c r="GE185" s="116"/>
      <c r="GF185" s="116"/>
      <c r="GG185" s="116"/>
      <c r="GH185" s="116"/>
      <c r="GI185" s="116"/>
      <c r="GJ185" s="116"/>
      <c r="GK185" s="116"/>
      <c r="GL185" s="116"/>
      <c r="GM185" s="116"/>
      <c r="GN185" s="116"/>
      <c r="GO185" s="116"/>
      <c r="GP185" s="116"/>
      <c r="GQ185" s="116"/>
      <c r="GR185" s="116"/>
      <c r="GS185" s="116"/>
      <c r="GT185" s="116"/>
      <c r="GU185" s="116"/>
      <c r="GV185" s="116"/>
      <c r="GW185" s="116"/>
      <c r="GX185" s="116"/>
      <c r="GY185" s="116"/>
      <c r="GZ185" s="116"/>
      <c r="HA185" s="116"/>
      <c r="HB185" s="116"/>
      <c r="HC185" s="116"/>
      <c r="HD185" s="116"/>
      <c r="HE185" s="116"/>
      <c r="HF185" s="116"/>
      <c r="HG185" s="116"/>
      <c r="HH185" s="116"/>
      <c r="HI185" s="567"/>
      <c r="HJ185" s="567"/>
      <c r="HK185" s="117"/>
      <c r="HL185" s="117"/>
      <c r="HM185" s="117"/>
      <c r="HN185" s="117"/>
    </row>
    <row r="186" spans="1:222" ht="15" customHeight="1" thickBot="1" x14ac:dyDescent="0.3">
      <c r="A186" s="543" t="s">
        <v>375</v>
      </c>
      <c r="B186" s="544"/>
      <c r="C186" s="544"/>
      <c r="D186" s="145" t="s">
        <v>71</v>
      </c>
      <c r="E186" s="192"/>
      <c r="F186" s="193"/>
      <c r="G186" s="194"/>
      <c r="H186" s="195"/>
      <c r="I186" s="196"/>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c r="CN186" s="99"/>
      <c r="CO186" s="99"/>
      <c r="CP186" s="99"/>
      <c r="CQ186" s="99"/>
      <c r="CR186" s="99"/>
      <c r="CS186" s="99"/>
      <c r="CT186" s="99"/>
      <c r="CU186" s="99"/>
      <c r="CV186" s="99"/>
      <c r="CW186" s="99"/>
      <c r="CX186" s="99"/>
      <c r="CY186" s="99"/>
      <c r="CZ186" s="99"/>
      <c r="DA186" s="99"/>
      <c r="DB186" s="99"/>
      <c r="DC186" s="99"/>
      <c r="DD186" s="99"/>
      <c r="DE186" s="99"/>
      <c r="DF186" s="99"/>
      <c r="DG186" s="99"/>
      <c r="DH186" s="99"/>
      <c r="DI186" s="99"/>
      <c r="DJ186" s="99"/>
      <c r="DK186" s="99"/>
      <c r="DL186" s="99"/>
      <c r="DM186" s="99"/>
      <c r="DN186" s="99"/>
      <c r="DO186" s="99"/>
      <c r="DP186" s="548"/>
      <c r="DQ186" s="116"/>
      <c r="DR186" s="116"/>
      <c r="DS186" s="116"/>
      <c r="DT186" s="116"/>
      <c r="DU186" s="116"/>
      <c r="DV186" s="116"/>
      <c r="DW186" s="116"/>
      <c r="DX186" s="116"/>
      <c r="DY186" s="116"/>
      <c r="DZ186" s="116"/>
      <c r="EA186" s="116"/>
      <c r="EB186" s="116"/>
      <c r="EC186" s="116"/>
      <c r="ED186" s="116"/>
      <c r="EE186" s="116"/>
      <c r="EF186" s="116"/>
      <c r="EG186" s="116"/>
      <c r="EH186" s="116"/>
      <c r="EI186" s="116"/>
      <c r="EJ186" s="116"/>
      <c r="EK186" s="116"/>
      <c r="EL186" s="116"/>
      <c r="EM186" s="116"/>
      <c r="EN186" s="116"/>
      <c r="EO186" s="116"/>
      <c r="EP186" s="116"/>
      <c r="EQ186" s="116"/>
      <c r="ER186" s="116"/>
      <c r="ES186" s="116"/>
      <c r="ET186" s="116"/>
      <c r="EU186" s="116"/>
      <c r="EV186" s="116"/>
      <c r="EW186" s="116"/>
      <c r="EX186" s="116"/>
      <c r="EY186" s="116"/>
      <c r="EZ186" s="116"/>
      <c r="FA186" s="116"/>
      <c r="FB186" s="116"/>
      <c r="FC186" s="116"/>
      <c r="FD186" s="116"/>
      <c r="FE186" s="116"/>
      <c r="FF186" s="116"/>
      <c r="FG186" s="116"/>
      <c r="FH186" s="116"/>
      <c r="FI186" s="116"/>
      <c r="FJ186" s="116"/>
      <c r="FK186" s="116"/>
      <c r="FL186" s="116"/>
      <c r="FM186" s="116"/>
      <c r="FN186" s="116"/>
      <c r="FO186" s="116"/>
      <c r="FP186" s="116"/>
      <c r="FQ186" s="116"/>
      <c r="FR186" s="116"/>
      <c r="FS186" s="116"/>
      <c r="FT186" s="116"/>
      <c r="FU186" s="116"/>
      <c r="FV186" s="116"/>
      <c r="FW186" s="116"/>
      <c r="FX186" s="116"/>
      <c r="FY186" s="116"/>
      <c r="FZ186" s="116"/>
      <c r="GA186" s="116"/>
      <c r="GB186" s="116"/>
      <c r="GC186" s="116"/>
      <c r="GD186" s="116"/>
      <c r="GE186" s="116"/>
      <c r="GF186" s="116"/>
      <c r="GG186" s="116"/>
      <c r="GH186" s="116"/>
      <c r="GI186" s="116"/>
      <c r="GJ186" s="116"/>
      <c r="GK186" s="116"/>
      <c r="GL186" s="116"/>
      <c r="GM186" s="116"/>
      <c r="GN186" s="116"/>
      <c r="GO186" s="116"/>
      <c r="GP186" s="116"/>
      <c r="GQ186" s="116"/>
      <c r="GR186" s="116"/>
      <c r="GS186" s="116"/>
      <c r="GT186" s="116"/>
      <c r="GU186" s="116"/>
      <c r="GV186" s="116"/>
      <c r="GW186" s="116"/>
      <c r="GX186" s="116"/>
      <c r="GY186" s="116"/>
      <c r="GZ186" s="116"/>
      <c r="HA186" s="116"/>
      <c r="HB186" s="116"/>
      <c r="HC186" s="116"/>
      <c r="HD186" s="116"/>
      <c r="HE186" s="116"/>
      <c r="HF186" s="116"/>
      <c r="HG186" s="116"/>
      <c r="HH186" s="116"/>
      <c r="HI186" s="567"/>
      <c r="HJ186" s="567"/>
      <c r="HK186" s="117"/>
      <c r="HL186" s="117"/>
      <c r="HM186" s="117"/>
      <c r="HN186" s="117"/>
    </row>
    <row r="187" spans="1:222" ht="26.7" customHeight="1" x14ac:dyDescent="0.25">
      <c r="A187" s="127" t="s">
        <v>372</v>
      </c>
      <c r="B187" s="40">
        <v>42</v>
      </c>
      <c r="C187" s="128" t="s">
        <v>373</v>
      </c>
      <c r="D187" s="120" t="s">
        <v>186</v>
      </c>
      <c r="E187" s="20"/>
      <c r="F187" s="114"/>
      <c r="G187" s="115"/>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c r="CN187" s="99"/>
      <c r="CO187" s="99"/>
      <c r="CP187" s="99"/>
      <c r="CQ187" s="99"/>
      <c r="CR187" s="99"/>
      <c r="CS187" s="99"/>
      <c r="CT187" s="99"/>
      <c r="CU187" s="99"/>
      <c r="CV187" s="99"/>
      <c r="CW187" s="99"/>
      <c r="CX187" s="99"/>
      <c r="CY187" s="99"/>
      <c r="CZ187" s="99"/>
      <c r="DA187" s="99"/>
      <c r="DB187" s="99"/>
      <c r="DC187" s="99"/>
      <c r="DD187" s="99"/>
      <c r="DE187" s="99"/>
      <c r="DF187" s="99"/>
      <c r="DG187" s="99"/>
      <c r="DH187" s="99"/>
      <c r="DI187" s="99"/>
      <c r="DJ187" s="99"/>
      <c r="DK187" s="99"/>
      <c r="DL187" s="99"/>
      <c r="DM187" s="99"/>
      <c r="DN187" s="99"/>
      <c r="DO187" s="99"/>
      <c r="DP187" s="546"/>
      <c r="DQ187" s="116"/>
      <c r="DR187" s="116"/>
      <c r="DS187" s="116"/>
      <c r="DT187" s="116"/>
      <c r="DU187" s="116"/>
      <c r="DV187" s="116"/>
      <c r="DW187" s="116"/>
      <c r="DX187" s="116"/>
      <c r="DY187" s="116"/>
      <c r="DZ187" s="116"/>
      <c r="EA187" s="116"/>
      <c r="EB187" s="116"/>
      <c r="EC187" s="116"/>
      <c r="ED187" s="116"/>
      <c r="EE187" s="116"/>
      <c r="EF187" s="116"/>
      <c r="EG187" s="116"/>
      <c r="EH187" s="116"/>
      <c r="EI187" s="116"/>
      <c r="EJ187" s="116"/>
      <c r="EK187" s="116"/>
      <c r="EL187" s="116"/>
      <c r="EM187" s="116"/>
      <c r="EN187" s="116"/>
      <c r="EO187" s="116"/>
      <c r="EP187" s="116"/>
      <c r="EQ187" s="116"/>
      <c r="ER187" s="116"/>
      <c r="ES187" s="116"/>
      <c r="ET187" s="116"/>
      <c r="EU187" s="116"/>
      <c r="EV187" s="116"/>
      <c r="EW187" s="116"/>
      <c r="EX187" s="116"/>
      <c r="EY187" s="116"/>
      <c r="EZ187" s="116"/>
      <c r="FA187" s="116"/>
      <c r="FB187" s="116"/>
      <c r="FC187" s="116"/>
      <c r="FD187" s="116"/>
      <c r="FE187" s="116"/>
      <c r="FF187" s="116"/>
      <c r="FG187" s="116"/>
      <c r="FH187" s="116"/>
      <c r="FI187" s="116"/>
      <c r="FJ187" s="116"/>
      <c r="FK187" s="116"/>
      <c r="FL187" s="116"/>
      <c r="FM187" s="116"/>
      <c r="FN187" s="116"/>
      <c r="FO187" s="116"/>
      <c r="FP187" s="116"/>
      <c r="FQ187" s="116"/>
      <c r="FR187" s="116"/>
      <c r="FS187" s="116"/>
      <c r="FT187" s="116"/>
      <c r="FU187" s="116"/>
      <c r="FV187" s="116"/>
      <c r="FW187" s="116"/>
      <c r="FX187" s="116"/>
      <c r="FY187" s="116"/>
      <c r="FZ187" s="116"/>
      <c r="GA187" s="116"/>
      <c r="GB187" s="116"/>
      <c r="GC187" s="116"/>
      <c r="GD187" s="116"/>
      <c r="GE187" s="116"/>
      <c r="GF187" s="116"/>
      <c r="GG187" s="116"/>
      <c r="GH187" s="116"/>
      <c r="GI187" s="116"/>
      <c r="GJ187" s="116"/>
      <c r="GK187" s="116"/>
      <c r="GL187" s="116"/>
      <c r="GM187" s="116"/>
      <c r="GN187" s="116"/>
      <c r="GO187" s="116"/>
      <c r="GP187" s="116"/>
      <c r="GQ187" s="116"/>
      <c r="GR187" s="116"/>
      <c r="GS187" s="116"/>
      <c r="GT187" s="116"/>
      <c r="GU187" s="116"/>
      <c r="GV187" s="116"/>
      <c r="GW187" s="116"/>
      <c r="GX187" s="116"/>
      <c r="GY187" s="116"/>
      <c r="GZ187" s="116"/>
      <c r="HA187" s="116"/>
      <c r="HB187" s="116"/>
      <c r="HC187" s="116"/>
      <c r="HD187" s="116"/>
      <c r="HE187" s="116"/>
      <c r="HF187" s="116"/>
      <c r="HG187" s="116"/>
      <c r="HH187" s="116"/>
      <c r="HI187" s="567"/>
      <c r="HJ187" s="567"/>
      <c r="HK187" s="117"/>
      <c r="HL187" s="117"/>
      <c r="HM187" s="117"/>
      <c r="HN187" s="117"/>
    </row>
    <row r="188" spans="1:222" ht="39.6" x14ac:dyDescent="0.25">
      <c r="A188" s="536" t="s">
        <v>375</v>
      </c>
      <c r="B188" s="537"/>
      <c r="C188" s="537"/>
      <c r="D188" s="119" t="s">
        <v>432</v>
      </c>
      <c r="E188" s="11"/>
      <c r="F188" s="108"/>
      <c r="G188" s="109"/>
      <c r="H188" s="110"/>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c r="CN188" s="99"/>
      <c r="CO188" s="99"/>
      <c r="CP188" s="99"/>
      <c r="CQ188" s="99"/>
      <c r="CR188" s="99"/>
      <c r="CS188" s="99"/>
      <c r="CT188" s="99"/>
      <c r="CU188" s="99"/>
      <c r="CV188" s="99"/>
      <c r="CW188" s="99"/>
      <c r="CX188" s="99"/>
      <c r="CY188" s="99"/>
      <c r="CZ188" s="99"/>
      <c r="DA188" s="99"/>
      <c r="DB188" s="99"/>
      <c r="DC188" s="99"/>
      <c r="DD188" s="99"/>
      <c r="DE188" s="99"/>
      <c r="DF188" s="99"/>
      <c r="DG188" s="99"/>
      <c r="DH188" s="99"/>
      <c r="DI188" s="99"/>
      <c r="DJ188" s="99"/>
      <c r="DK188" s="99"/>
      <c r="DL188" s="99"/>
      <c r="DM188" s="99"/>
      <c r="DN188" s="99"/>
      <c r="DO188" s="99"/>
      <c r="DP188" s="547"/>
      <c r="DQ188" s="116"/>
      <c r="DR188" s="116"/>
      <c r="DS188" s="116"/>
      <c r="DT188" s="116"/>
      <c r="DU188" s="116"/>
      <c r="DV188" s="116"/>
      <c r="DW188" s="116"/>
      <c r="DX188" s="116"/>
      <c r="DY188" s="116"/>
      <c r="DZ188" s="116"/>
      <c r="EA188" s="116"/>
      <c r="EB188" s="116"/>
      <c r="EC188" s="116"/>
      <c r="ED188" s="116"/>
      <c r="EE188" s="116"/>
      <c r="EF188" s="116"/>
      <c r="EG188" s="116"/>
      <c r="EH188" s="116"/>
      <c r="EI188" s="116"/>
      <c r="EJ188" s="116"/>
      <c r="EK188" s="116"/>
      <c r="EL188" s="116"/>
      <c r="EM188" s="116"/>
      <c r="EN188" s="116"/>
      <c r="EO188" s="116"/>
      <c r="EP188" s="116"/>
      <c r="EQ188" s="116"/>
      <c r="ER188" s="116"/>
      <c r="ES188" s="116"/>
      <c r="ET188" s="116"/>
      <c r="EU188" s="116"/>
      <c r="EV188" s="116"/>
      <c r="EW188" s="116"/>
      <c r="EX188" s="116"/>
      <c r="EY188" s="116"/>
      <c r="EZ188" s="116"/>
      <c r="FA188" s="116"/>
      <c r="FB188" s="116"/>
      <c r="FC188" s="116"/>
      <c r="FD188" s="116"/>
      <c r="FE188" s="116"/>
      <c r="FF188" s="116"/>
      <c r="FG188" s="116"/>
      <c r="FH188" s="116"/>
      <c r="FI188" s="116"/>
      <c r="FJ188" s="116"/>
      <c r="FK188" s="116"/>
      <c r="FL188" s="116"/>
      <c r="FM188" s="116"/>
      <c r="FN188" s="116"/>
      <c r="FO188" s="116"/>
      <c r="FP188" s="116"/>
      <c r="FQ188" s="116"/>
      <c r="FR188" s="116"/>
      <c r="FS188" s="116"/>
      <c r="FT188" s="116"/>
      <c r="FU188" s="116"/>
      <c r="FV188" s="116"/>
      <c r="FW188" s="116"/>
      <c r="FX188" s="116"/>
      <c r="FY188" s="116"/>
      <c r="FZ188" s="116"/>
      <c r="GA188" s="116"/>
      <c r="GB188" s="116"/>
      <c r="GC188" s="116"/>
      <c r="GD188" s="116"/>
      <c r="GE188" s="116"/>
      <c r="GF188" s="116"/>
      <c r="GG188" s="116"/>
      <c r="GH188" s="116"/>
      <c r="GI188" s="116"/>
      <c r="GJ188" s="116"/>
      <c r="GK188" s="116"/>
      <c r="GL188" s="116"/>
      <c r="GM188" s="116"/>
      <c r="GN188" s="116"/>
      <c r="GO188" s="116"/>
      <c r="GP188" s="116"/>
      <c r="GQ188" s="116"/>
      <c r="GR188" s="116"/>
      <c r="GS188" s="116"/>
      <c r="GT188" s="116"/>
      <c r="GU188" s="116"/>
      <c r="GV188" s="116"/>
      <c r="GW188" s="116"/>
      <c r="GX188" s="116"/>
      <c r="GY188" s="116"/>
      <c r="GZ188" s="116"/>
      <c r="HA188" s="116"/>
      <c r="HB188" s="116"/>
      <c r="HC188" s="116"/>
      <c r="HD188" s="116"/>
      <c r="HE188" s="116"/>
      <c r="HF188" s="116"/>
      <c r="HG188" s="116"/>
      <c r="HH188" s="116"/>
      <c r="HI188" s="567"/>
      <c r="HJ188" s="567"/>
      <c r="HK188" s="117"/>
      <c r="HL188" s="117"/>
      <c r="HM188" s="117"/>
      <c r="HN188" s="117"/>
    </row>
    <row r="189" spans="1:222" ht="30.75" customHeight="1" x14ac:dyDescent="0.25">
      <c r="A189" s="536" t="s">
        <v>375</v>
      </c>
      <c r="B189" s="537"/>
      <c r="C189" s="537"/>
      <c r="D189" s="119" t="s">
        <v>429</v>
      </c>
      <c r="E189" s="12"/>
      <c r="F189" s="111"/>
      <c r="G189" s="112"/>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c r="CN189" s="99"/>
      <c r="CO189" s="99"/>
      <c r="CP189" s="99"/>
      <c r="CQ189" s="99"/>
      <c r="CR189" s="99"/>
      <c r="CS189" s="99"/>
      <c r="CT189" s="99"/>
      <c r="CU189" s="99"/>
      <c r="CV189" s="99"/>
      <c r="CW189" s="99"/>
      <c r="CX189" s="99"/>
      <c r="CY189" s="99"/>
      <c r="CZ189" s="99"/>
      <c r="DA189" s="99"/>
      <c r="DB189" s="99"/>
      <c r="DC189" s="99"/>
      <c r="DD189" s="99"/>
      <c r="DE189" s="99"/>
      <c r="DF189" s="99"/>
      <c r="DG189" s="99"/>
      <c r="DH189" s="99"/>
      <c r="DI189" s="99"/>
      <c r="DJ189" s="99"/>
      <c r="DK189" s="99"/>
      <c r="DL189" s="99"/>
      <c r="DM189" s="99"/>
      <c r="DN189" s="99"/>
      <c r="DO189" s="99"/>
      <c r="DP189" s="547"/>
      <c r="DQ189" s="116"/>
      <c r="DR189" s="116"/>
      <c r="DS189" s="116"/>
      <c r="DT189" s="116"/>
      <c r="DU189" s="116"/>
      <c r="DV189" s="116"/>
      <c r="DW189" s="116"/>
      <c r="DX189" s="116"/>
      <c r="DY189" s="116"/>
      <c r="DZ189" s="116"/>
      <c r="EA189" s="116"/>
      <c r="EB189" s="116"/>
      <c r="EC189" s="116"/>
      <c r="ED189" s="116"/>
      <c r="EE189" s="116"/>
      <c r="EF189" s="116"/>
      <c r="EG189" s="116"/>
      <c r="EH189" s="116"/>
      <c r="EI189" s="116"/>
      <c r="EJ189" s="116"/>
      <c r="EK189" s="116"/>
      <c r="EL189" s="116"/>
      <c r="EM189" s="116"/>
      <c r="EN189" s="116"/>
      <c r="EO189" s="116"/>
      <c r="EP189" s="116"/>
      <c r="EQ189" s="116"/>
      <c r="ER189" s="116"/>
      <c r="ES189" s="116"/>
      <c r="ET189" s="116"/>
      <c r="EU189" s="116"/>
      <c r="EV189" s="116"/>
      <c r="EW189" s="116"/>
      <c r="EX189" s="116"/>
      <c r="EY189" s="116"/>
      <c r="EZ189" s="116"/>
      <c r="FA189" s="116"/>
      <c r="FB189" s="116"/>
      <c r="FC189" s="116"/>
      <c r="FD189" s="116"/>
      <c r="FE189" s="116"/>
      <c r="FF189" s="116"/>
      <c r="FG189" s="116"/>
      <c r="FH189" s="116"/>
      <c r="FI189" s="116"/>
      <c r="FJ189" s="116"/>
      <c r="FK189" s="116"/>
      <c r="FL189" s="116"/>
      <c r="FM189" s="116"/>
      <c r="FN189" s="116"/>
      <c r="FO189" s="116"/>
      <c r="FP189" s="116"/>
      <c r="FQ189" s="116"/>
      <c r="FR189" s="116"/>
      <c r="FS189" s="116"/>
      <c r="FT189" s="116"/>
      <c r="FU189" s="116"/>
      <c r="FV189" s="116"/>
      <c r="FW189" s="116"/>
      <c r="FX189" s="116"/>
      <c r="FY189" s="116"/>
      <c r="FZ189" s="116"/>
      <c r="GA189" s="116"/>
      <c r="GB189" s="116"/>
      <c r="GC189" s="116"/>
      <c r="GD189" s="116"/>
      <c r="GE189" s="116"/>
      <c r="GF189" s="116"/>
      <c r="GG189" s="116"/>
      <c r="GH189" s="116"/>
      <c r="GI189" s="116"/>
      <c r="GJ189" s="116"/>
      <c r="GK189" s="116"/>
      <c r="GL189" s="116"/>
      <c r="GM189" s="116"/>
      <c r="GN189" s="116"/>
      <c r="GO189" s="116"/>
      <c r="GP189" s="116"/>
      <c r="GQ189" s="116"/>
      <c r="GR189" s="116"/>
      <c r="GS189" s="116"/>
      <c r="GT189" s="116"/>
      <c r="GU189" s="116"/>
      <c r="GV189" s="116"/>
      <c r="GW189" s="116"/>
      <c r="GX189" s="116"/>
      <c r="GY189" s="116"/>
      <c r="GZ189" s="116"/>
      <c r="HA189" s="116"/>
      <c r="HB189" s="116"/>
      <c r="HC189" s="116"/>
      <c r="HD189" s="116"/>
      <c r="HE189" s="116"/>
      <c r="HF189" s="116"/>
      <c r="HG189" s="116"/>
      <c r="HH189" s="116"/>
      <c r="HI189" s="567"/>
      <c r="HJ189" s="567"/>
      <c r="HK189" s="117"/>
      <c r="HL189" s="117"/>
      <c r="HM189" s="117"/>
      <c r="HN189" s="117"/>
    </row>
    <row r="190" spans="1:222" ht="30" customHeight="1" x14ac:dyDescent="0.25">
      <c r="A190" s="536" t="s">
        <v>375</v>
      </c>
      <c r="B190" s="537"/>
      <c r="C190" s="537"/>
      <c r="D190" s="119" t="s">
        <v>430</v>
      </c>
      <c r="E190" s="12"/>
      <c r="F190" s="111"/>
      <c r="G190" s="112"/>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c r="CN190" s="99"/>
      <c r="CO190" s="99"/>
      <c r="CP190" s="99"/>
      <c r="CQ190" s="99"/>
      <c r="CR190" s="99"/>
      <c r="CS190" s="99"/>
      <c r="CT190" s="99"/>
      <c r="CU190" s="99"/>
      <c r="CV190" s="99"/>
      <c r="CW190" s="99"/>
      <c r="CX190" s="99"/>
      <c r="CY190" s="99"/>
      <c r="CZ190" s="99"/>
      <c r="DA190" s="99"/>
      <c r="DB190" s="99"/>
      <c r="DC190" s="99"/>
      <c r="DD190" s="99"/>
      <c r="DE190" s="99"/>
      <c r="DF190" s="99"/>
      <c r="DG190" s="99"/>
      <c r="DH190" s="99"/>
      <c r="DI190" s="99"/>
      <c r="DJ190" s="99"/>
      <c r="DK190" s="99"/>
      <c r="DL190" s="99"/>
      <c r="DM190" s="99"/>
      <c r="DN190" s="99"/>
      <c r="DO190" s="99"/>
      <c r="DP190" s="547"/>
      <c r="DQ190" s="116"/>
      <c r="DR190" s="116"/>
      <c r="DS190" s="116"/>
      <c r="DT190" s="116"/>
      <c r="DU190" s="116"/>
      <c r="DV190" s="116"/>
      <c r="DW190" s="116"/>
      <c r="DX190" s="116"/>
      <c r="DY190" s="116"/>
      <c r="DZ190" s="116"/>
      <c r="EA190" s="116"/>
      <c r="EB190" s="116"/>
      <c r="EC190" s="116"/>
      <c r="ED190" s="116"/>
      <c r="EE190" s="116"/>
      <c r="EF190" s="116"/>
      <c r="EG190" s="116"/>
      <c r="EH190" s="116"/>
      <c r="EI190" s="116"/>
      <c r="EJ190" s="116"/>
      <c r="EK190" s="116"/>
      <c r="EL190" s="116"/>
      <c r="EM190" s="116"/>
      <c r="EN190" s="116"/>
      <c r="EO190" s="116"/>
      <c r="EP190" s="116"/>
      <c r="EQ190" s="116"/>
      <c r="ER190" s="116"/>
      <c r="ES190" s="116"/>
      <c r="ET190" s="116"/>
      <c r="EU190" s="116"/>
      <c r="EV190" s="116"/>
      <c r="EW190" s="116"/>
      <c r="EX190" s="116"/>
      <c r="EY190" s="116"/>
      <c r="EZ190" s="116"/>
      <c r="FA190" s="116"/>
      <c r="FB190" s="116"/>
      <c r="FC190" s="116"/>
      <c r="FD190" s="116"/>
      <c r="FE190" s="116"/>
      <c r="FF190" s="116"/>
      <c r="FG190" s="116"/>
      <c r="FH190" s="116"/>
      <c r="FI190" s="116"/>
      <c r="FJ190" s="116"/>
      <c r="FK190" s="116"/>
      <c r="FL190" s="116"/>
      <c r="FM190" s="116"/>
      <c r="FN190" s="116"/>
      <c r="FO190" s="116"/>
      <c r="FP190" s="116"/>
      <c r="FQ190" s="116"/>
      <c r="FR190" s="116"/>
      <c r="FS190" s="116"/>
      <c r="FT190" s="116"/>
      <c r="FU190" s="116"/>
      <c r="FV190" s="116"/>
      <c r="FW190" s="116"/>
      <c r="FX190" s="116"/>
      <c r="FY190" s="116"/>
      <c r="FZ190" s="116"/>
      <c r="GA190" s="116"/>
      <c r="GB190" s="116"/>
      <c r="GC190" s="116"/>
      <c r="GD190" s="116"/>
      <c r="GE190" s="116"/>
      <c r="GF190" s="116"/>
      <c r="GG190" s="116"/>
      <c r="GH190" s="116"/>
      <c r="GI190" s="116"/>
      <c r="GJ190" s="116"/>
      <c r="GK190" s="116"/>
      <c r="GL190" s="116"/>
      <c r="GM190" s="116"/>
      <c r="GN190" s="116"/>
      <c r="GO190" s="116"/>
      <c r="GP190" s="116"/>
      <c r="GQ190" s="116"/>
      <c r="GR190" s="116"/>
      <c r="GS190" s="116"/>
      <c r="GT190" s="116"/>
      <c r="GU190" s="116"/>
      <c r="GV190" s="116"/>
      <c r="GW190" s="116"/>
      <c r="GX190" s="116"/>
      <c r="GY190" s="116"/>
      <c r="GZ190" s="116"/>
      <c r="HA190" s="116"/>
      <c r="HB190" s="116"/>
      <c r="HC190" s="116"/>
      <c r="HD190" s="116"/>
      <c r="HE190" s="116"/>
      <c r="HF190" s="116"/>
      <c r="HG190" s="116"/>
      <c r="HH190" s="116"/>
      <c r="HI190" s="567"/>
      <c r="HJ190" s="567"/>
      <c r="HK190" s="117"/>
      <c r="HL190" s="117"/>
      <c r="HM190" s="117"/>
      <c r="HN190" s="117"/>
    </row>
    <row r="191" spans="1:222" ht="15" customHeight="1" x14ac:dyDescent="0.25">
      <c r="A191" s="536" t="s">
        <v>375</v>
      </c>
      <c r="B191" s="537"/>
      <c r="C191" s="537"/>
      <c r="D191" s="396" t="s">
        <v>411</v>
      </c>
      <c r="E191" s="12"/>
      <c r="F191" s="111"/>
      <c r="G191" s="112"/>
      <c r="I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c r="CN191" s="99"/>
      <c r="CO191" s="99"/>
      <c r="CP191" s="99"/>
      <c r="CQ191" s="99"/>
      <c r="CR191" s="99"/>
      <c r="CS191" s="99"/>
      <c r="CT191" s="99"/>
      <c r="CU191" s="99"/>
      <c r="CV191" s="99"/>
      <c r="CW191" s="99"/>
      <c r="CX191" s="99"/>
      <c r="CY191" s="99"/>
      <c r="CZ191" s="99"/>
      <c r="DA191" s="99"/>
      <c r="DB191" s="99"/>
      <c r="DC191" s="99"/>
      <c r="DD191" s="99"/>
      <c r="DE191" s="99"/>
      <c r="DF191" s="99"/>
      <c r="DG191" s="99"/>
      <c r="DH191" s="99"/>
      <c r="DI191" s="99"/>
      <c r="DJ191" s="99"/>
      <c r="DK191" s="99"/>
      <c r="DL191" s="99"/>
      <c r="DM191" s="99"/>
      <c r="DN191" s="99"/>
      <c r="DO191" s="99"/>
      <c r="DP191" s="547"/>
      <c r="DQ191" s="116"/>
      <c r="DR191" s="116"/>
      <c r="DS191" s="116"/>
      <c r="DT191" s="116"/>
      <c r="DU191" s="116"/>
      <c r="DV191" s="116"/>
      <c r="DW191" s="116"/>
      <c r="DX191" s="116"/>
      <c r="DY191" s="116"/>
      <c r="DZ191" s="116"/>
      <c r="EA191" s="116"/>
      <c r="EB191" s="116"/>
      <c r="EC191" s="116"/>
      <c r="ED191" s="116"/>
      <c r="EE191" s="116"/>
      <c r="EF191" s="116"/>
      <c r="EG191" s="116"/>
      <c r="EH191" s="116"/>
      <c r="EI191" s="116"/>
      <c r="EJ191" s="116"/>
      <c r="EK191" s="116"/>
      <c r="EL191" s="116"/>
      <c r="EM191" s="116"/>
      <c r="EN191" s="116"/>
      <c r="EO191" s="116"/>
      <c r="EP191" s="116"/>
      <c r="EQ191" s="116"/>
      <c r="ER191" s="116"/>
      <c r="ES191" s="116"/>
      <c r="ET191" s="116"/>
      <c r="EU191" s="116"/>
      <c r="EV191" s="116"/>
      <c r="EW191" s="116"/>
      <c r="EX191" s="116"/>
      <c r="EY191" s="116"/>
      <c r="EZ191" s="116"/>
      <c r="FA191" s="116"/>
      <c r="FB191" s="116"/>
      <c r="FC191" s="116"/>
      <c r="FD191" s="116"/>
      <c r="FE191" s="116"/>
      <c r="FF191" s="116"/>
      <c r="FG191" s="116"/>
      <c r="FH191" s="116"/>
      <c r="FI191" s="116"/>
      <c r="FJ191" s="116"/>
      <c r="FK191" s="116"/>
      <c r="FL191" s="116"/>
      <c r="FM191" s="116"/>
      <c r="FN191" s="116"/>
      <c r="FO191" s="116"/>
      <c r="FP191" s="116"/>
      <c r="FQ191" s="116"/>
      <c r="FR191" s="116"/>
      <c r="FS191" s="116"/>
      <c r="FT191" s="116"/>
      <c r="FU191" s="116"/>
      <c r="FV191" s="116"/>
      <c r="FW191" s="116"/>
      <c r="FX191" s="116"/>
      <c r="FY191" s="116"/>
      <c r="FZ191" s="116"/>
      <c r="GA191" s="116"/>
      <c r="GB191" s="116"/>
      <c r="GC191" s="116"/>
      <c r="GD191" s="116"/>
      <c r="GE191" s="116"/>
      <c r="GF191" s="116"/>
      <c r="GG191" s="116"/>
      <c r="GH191" s="116"/>
      <c r="GI191" s="116"/>
      <c r="GJ191" s="116"/>
      <c r="GK191" s="116"/>
      <c r="GL191" s="116"/>
      <c r="GM191" s="116"/>
      <c r="GN191" s="116"/>
      <c r="GO191" s="116"/>
      <c r="GP191" s="116"/>
      <c r="GQ191" s="116"/>
      <c r="GR191" s="116"/>
      <c r="GS191" s="116"/>
      <c r="GT191" s="116"/>
      <c r="GU191" s="116"/>
      <c r="GV191" s="116"/>
      <c r="GW191" s="116"/>
      <c r="GX191" s="116"/>
      <c r="GY191" s="116"/>
      <c r="GZ191" s="116"/>
      <c r="HA191" s="116"/>
      <c r="HB191" s="116"/>
      <c r="HC191" s="116"/>
      <c r="HD191" s="116"/>
      <c r="HE191" s="116"/>
      <c r="HF191" s="116"/>
      <c r="HG191" s="116"/>
      <c r="HH191" s="116"/>
      <c r="HI191" s="567"/>
      <c r="HJ191" s="567"/>
      <c r="HK191" s="117"/>
      <c r="HL191" s="117"/>
      <c r="HM191" s="117"/>
      <c r="HN191" s="117"/>
    </row>
    <row r="192" spans="1:222" ht="15" customHeight="1" thickBot="1" x14ac:dyDescent="0.3">
      <c r="A192" s="543" t="s">
        <v>375</v>
      </c>
      <c r="B192" s="544"/>
      <c r="C192" s="544"/>
      <c r="D192" s="145" t="s">
        <v>71</v>
      </c>
      <c r="E192" s="192"/>
      <c r="F192" s="193"/>
      <c r="G192" s="194"/>
      <c r="H192" s="195"/>
      <c r="I192" s="196"/>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c r="CN192" s="99"/>
      <c r="CO192" s="99"/>
      <c r="CP192" s="99"/>
      <c r="CQ192" s="99"/>
      <c r="CR192" s="99"/>
      <c r="CS192" s="99"/>
      <c r="CT192" s="99"/>
      <c r="CU192" s="99"/>
      <c r="CV192" s="99"/>
      <c r="CW192" s="99"/>
      <c r="CX192" s="99"/>
      <c r="CY192" s="99"/>
      <c r="CZ192" s="99"/>
      <c r="DA192" s="99"/>
      <c r="DB192" s="99"/>
      <c r="DC192" s="99"/>
      <c r="DD192" s="99"/>
      <c r="DE192" s="99"/>
      <c r="DF192" s="99"/>
      <c r="DG192" s="99"/>
      <c r="DH192" s="99"/>
      <c r="DI192" s="99"/>
      <c r="DJ192" s="99"/>
      <c r="DK192" s="99"/>
      <c r="DL192" s="99"/>
      <c r="DM192" s="99"/>
      <c r="DN192" s="99"/>
      <c r="DO192" s="99"/>
      <c r="DP192" s="548"/>
      <c r="DQ192" s="116"/>
      <c r="DR192" s="116"/>
      <c r="DS192" s="116"/>
      <c r="DT192" s="116"/>
      <c r="DU192" s="116"/>
      <c r="DV192" s="116"/>
      <c r="DW192" s="116"/>
      <c r="DX192" s="116"/>
      <c r="DY192" s="116"/>
      <c r="DZ192" s="116"/>
      <c r="EA192" s="116"/>
      <c r="EB192" s="116"/>
      <c r="EC192" s="116"/>
      <c r="ED192" s="116"/>
      <c r="EE192" s="116"/>
      <c r="EF192" s="116"/>
      <c r="EG192" s="116"/>
      <c r="EH192" s="116"/>
      <c r="EI192" s="116"/>
      <c r="EJ192" s="116"/>
      <c r="EK192" s="116"/>
      <c r="EL192" s="116"/>
      <c r="EM192" s="116"/>
      <c r="EN192" s="116"/>
      <c r="EO192" s="116"/>
      <c r="EP192" s="116"/>
      <c r="EQ192" s="116"/>
      <c r="ER192" s="116"/>
      <c r="ES192" s="116"/>
      <c r="ET192" s="116"/>
      <c r="EU192" s="116"/>
      <c r="EV192" s="116"/>
      <c r="EW192" s="116"/>
      <c r="EX192" s="116"/>
      <c r="EY192" s="116"/>
      <c r="EZ192" s="116"/>
      <c r="FA192" s="116"/>
      <c r="FB192" s="116"/>
      <c r="FC192" s="116"/>
      <c r="FD192" s="116"/>
      <c r="FE192" s="116"/>
      <c r="FF192" s="116"/>
      <c r="FG192" s="116"/>
      <c r="FH192" s="116"/>
      <c r="FI192" s="116"/>
      <c r="FJ192" s="116"/>
      <c r="FK192" s="116"/>
      <c r="FL192" s="116"/>
      <c r="FM192" s="116"/>
      <c r="FN192" s="116"/>
      <c r="FO192" s="116"/>
      <c r="FP192" s="116"/>
      <c r="FQ192" s="116"/>
      <c r="FR192" s="116"/>
      <c r="FS192" s="116"/>
      <c r="FT192" s="116"/>
      <c r="FU192" s="116"/>
      <c r="FV192" s="116"/>
      <c r="FW192" s="116"/>
      <c r="FX192" s="116"/>
      <c r="FY192" s="116"/>
      <c r="FZ192" s="116"/>
      <c r="GA192" s="116"/>
      <c r="GB192" s="116"/>
      <c r="GC192" s="116"/>
      <c r="GD192" s="116"/>
      <c r="GE192" s="116"/>
      <c r="GF192" s="116"/>
      <c r="GG192" s="116"/>
      <c r="GH192" s="116"/>
      <c r="GI192" s="116"/>
      <c r="GJ192" s="116"/>
      <c r="GK192" s="116"/>
      <c r="GL192" s="116"/>
      <c r="GM192" s="116"/>
      <c r="GN192" s="116"/>
      <c r="GO192" s="116"/>
      <c r="GP192" s="116"/>
      <c r="GQ192" s="116"/>
      <c r="GR192" s="116"/>
      <c r="GS192" s="116"/>
      <c r="GT192" s="116"/>
      <c r="GU192" s="116"/>
      <c r="GV192" s="116"/>
      <c r="GW192" s="116"/>
      <c r="GX192" s="116"/>
      <c r="GY192" s="116"/>
      <c r="GZ192" s="116"/>
      <c r="HA192" s="116"/>
      <c r="HB192" s="116"/>
      <c r="HC192" s="116"/>
      <c r="HD192" s="116"/>
      <c r="HE192" s="116"/>
      <c r="HF192" s="116"/>
      <c r="HG192" s="116"/>
      <c r="HH192" s="116"/>
      <c r="HI192" s="567"/>
      <c r="HJ192" s="567"/>
      <c r="HK192" s="117"/>
      <c r="HL192" s="117"/>
      <c r="HM192" s="117"/>
      <c r="HN192" s="117"/>
    </row>
    <row r="193" spans="1:222" ht="39.6" x14ac:dyDescent="0.25">
      <c r="A193" s="127" t="s">
        <v>372</v>
      </c>
      <c r="B193" s="40">
        <v>43</v>
      </c>
      <c r="C193" s="128" t="s">
        <v>373</v>
      </c>
      <c r="D193" s="120" t="s">
        <v>191</v>
      </c>
      <c r="E193" s="20"/>
      <c r="F193" s="114"/>
      <c r="G193" s="115"/>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c r="CN193" s="99"/>
      <c r="CO193" s="99"/>
      <c r="CP193" s="99"/>
      <c r="CQ193" s="99"/>
      <c r="CR193" s="99"/>
      <c r="CS193" s="99"/>
      <c r="CT193" s="99"/>
      <c r="CU193" s="99"/>
      <c r="CV193" s="99"/>
      <c r="CW193" s="99"/>
      <c r="CX193" s="99"/>
      <c r="CY193" s="99"/>
      <c r="CZ193" s="99"/>
      <c r="DA193" s="99"/>
      <c r="DB193" s="99"/>
      <c r="DC193" s="99"/>
      <c r="DD193" s="99"/>
      <c r="DE193" s="99"/>
      <c r="DF193" s="99"/>
      <c r="DG193" s="99"/>
      <c r="DH193" s="99"/>
      <c r="DI193" s="99"/>
      <c r="DJ193" s="99"/>
      <c r="DK193" s="99"/>
      <c r="DL193" s="99"/>
      <c r="DM193" s="99"/>
      <c r="DN193" s="99"/>
      <c r="DO193" s="99"/>
      <c r="DP193" s="546"/>
      <c r="DQ193" s="116"/>
      <c r="DR193" s="116"/>
      <c r="DS193" s="116"/>
      <c r="DT193" s="116"/>
      <c r="DU193" s="116"/>
      <c r="DV193" s="116"/>
      <c r="DW193" s="116"/>
      <c r="DX193" s="116"/>
      <c r="DY193" s="116"/>
      <c r="DZ193" s="116"/>
      <c r="EA193" s="116"/>
      <c r="EB193" s="116"/>
      <c r="EC193" s="116"/>
      <c r="ED193" s="116"/>
      <c r="EE193" s="116"/>
      <c r="EF193" s="116"/>
      <c r="EG193" s="116"/>
      <c r="EH193" s="116"/>
      <c r="EI193" s="116"/>
      <c r="EJ193" s="116"/>
      <c r="EK193" s="116"/>
      <c r="EL193" s="116"/>
      <c r="EM193" s="116"/>
      <c r="EN193" s="116"/>
      <c r="EO193" s="116"/>
      <c r="EP193" s="116"/>
      <c r="EQ193" s="116"/>
      <c r="ER193" s="116"/>
      <c r="ES193" s="116"/>
      <c r="ET193" s="116"/>
      <c r="EU193" s="116"/>
      <c r="EV193" s="116"/>
      <c r="EW193" s="116"/>
      <c r="EX193" s="116"/>
      <c r="EY193" s="116"/>
      <c r="EZ193" s="116"/>
      <c r="FA193" s="116"/>
      <c r="FB193" s="116"/>
      <c r="FC193" s="116"/>
      <c r="FD193" s="116"/>
      <c r="FE193" s="116"/>
      <c r="FF193" s="116"/>
      <c r="FG193" s="116"/>
      <c r="FH193" s="116"/>
      <c r="FI193" s="116"/>
      <c r="FJ193" s="116"/>
      <c r="FK193" s="116"/>
      <c r="FL193" s="116"/>
      <c r="FM193" s="116"/>
      <c r="FN193" s="116"/>
      <c r="FO193" s="116"/>
      <c r="FP193" s="116"/>
      <c r="FQ193" s="116"/>
      <c r="FR193" s="116"/>
      <c r="FS193" s="116"/>
      <c r="FT193" s="116"/>
      <c r="FU193" s="116"/>
      <c r="FV193" s="116"/>
      <c r="FW193" s="116"/>
      <c r="FX193" s="116"/>
      <c r="FY193" s="116"/>
      <c r="FZ193" s="116"/>
      <c r="GA193" s="116"/>
      <c r="GB193" s="116"/>
      <c r="GC193" s="116"/>
      <c r="GD193" s="116"/>
      <c r="GE193" s="116"/>
      <c r="GF193" s="116"/>
      <c r="GG193" s="116"/>
      <c r="GH193" s="116"/>
      <c r="GI193" s="116"/>
      <c r="GJ193" s="116"/>
      <c r="GK193" s="116"/>
      <c r="GL193" s="116"/>
      <c r="GM193" s="116"/>
      <c r="GN193" s="116"/>
      <c r="GO193" s="116"/>
      <c r="GP193" s="116"/>
      <c r="GQ193" s="116"/>
      <c r="GR193" s="116"/>
      <c r="GS193" s="116"/>
      <c r="GT193" s="116"/>
      <c r="GU193" s="116"/>
      <c r="GV193" s="116"/>
      <c r="GW193" s="116"/>
      <c r="GX193" s="116"/>
      <c r="GY193" s="116"/>
      <c r="GZ193" s="116"/>
      <c r="HA193" s="116"/>
      <c r="HB193" s="116"/>
      <c r="HC193" s="116"/>
      <c r="HD193" s="116"/>
      <c r="HE193" s="116"/>
      <c r="HF193" s="116"/>
      <c r="HG193" s="116"/>
      <c r="HH193" s="116"/>
      <c r="HI193" s="567"/>
      <c r="HJ193" s="567"/>
      <c r="HK193" s="117"/>
      <c r="HL193" s="117"/>
      <c r="HM193" s="117"/>
      <c r="HN193" s="117"/>
    </row>
    <row r="194" spans="1:222" ht="39.6" x14ac:dyDescent="0.25">
      <c r="A194" s="536" t="s">
        <v>375</v>
      </c>
      <c r="B194" s="537"/>
      <c r="C194" s="537"/>
      <c r="D194" s="119" t="s">
        <v>433</v>
      </c>
      <c r="E194" s="11"/>
      <c r="F194" s="108"/>
      <c r="G194" s="109"/>
      <c r="H194" s="110"/>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c r="CN194" s="99"/>
      <c r="CO194" s="99"/>
      <c r="CP194" s="99"/>
      <c r="CQ194" s="99"/>
      <c r="CR194" s="99"/>
      <c r="CS194" s="99"/>
      <c r="CT194" s="99"/>
      <c r="CU194" s="99"/>
      <c r="CV194" s="99"/>
      <c r="CW194" s="99"/>
      <c r="CX194" s="99"/>
      <c r="CY194" s="99"/>
      <c r="CZ194" s="99"/>
      <c r="DA194" s="99"/>
      <c r="DB194" s="99"/>
      <c r="DC194" s="99"/>
      <c r="DD194" s="99"/>
      <c r="DE194" s="99"/>
      <c r="DF194" s="99"/>
      <c r="DG194" s="99"/>
      <c r="DH194" s="99"/>
      <c r="DI194" s="99"/>
      <c r="DJ194" s="99"/>
      <c r="DK194" s="99"/>
      <c r="DL194" s="99"/>
      <c r="DM194" s="99"/>
      <c r="DN194" s="99"/>
      <c r="DO194" s="99"/>
      <c r="DP194" s="547"/>
      <c r="DQ194" s="116"/>
      <c r="DR194" s="116"/>
      <c r="DS194" s="116"/>
      <c r="DT194" s="116"/>
      <c r="DU194" s="116"/>
      <c r="DV194" s="116"/>
      <c r="DW194" s="116"/>
      <c r="DX194" s="116"/>
      <c r="DY194" s="116"/>
      <c r="DZ194" s="116"/>
      <c r="EA194" s="116"/>
      <c r="EB194" s="116"/>
      <c r="EC194" s="116"/>
      <c r="ED194" s="116"/>
      <c r="EE194" s="116"/>
      <c r="EF194" s="116"/>
      <c r="EG194" s="116"/>
      <c r="EH194" s="116"/>
      <c r="EI194" s="116"/>
      <c r="EJ194" s="116"/>
      <c r="EK194" s="116"/>
      <c r="EL194" s="116"/>
      <c r="EM194" s="116"/>
      <c r="EN194" s="116"/>
      <c r="EO194" s="116"/>
      <c r="EP194" s="116"/>
      <c r="EQ194" s="116"/>
      <c r="ER194" s="116"/>
      <c r="ES194" s="116"/>
      <c r="ET194" s="116"/>
      <c r="EU194" s="116"/>
      <c r="EV194" s="116"/>
      <c r="EW194" s="116"/>
      <c r="EX194" s="116"/>
      <c r="EY194" s="116"/>
      <c r="EZ194" s="116"/>
      <c r="FA194" s="116"/>
      <c r="FB194" s="116"/>
      <c r="FC194" s="116"/>
      <c r="FD194" s="116"/>
      <c r="FE194" s="116"/>
      <c r="FF194" s="116"/>
      <c r="FG194" s="116"/>
      <c r="FH194" s="116"/>
      <c r="FI194" s="116"/>
      <c r="FJ194" s="116"/>
      <c r="FK194" s="116"/>
      <c r="FL194" s="116"/>
      <c r="FM194" s="116"/>
      <c r="FN194" s="116"/>
      <c r="FO194" s="116"/>
      <c r="FP194" s="116"/>
      <c r="FQ194" s="116"/>
      <c r="FR194" s="116"/>
      <c r="FS194" s="116"/>
      <c r="FT194" s="116"/>
      <c r="FU194" s="116"/>
      <c r="FV194" s="116"/>
      <c r="FW194" s="116"/>
      <c r="FX194" s="116"/>
      <c r="FY194" s="116"/>
      <c r="FZ194" s="116"/>
      <c r="GA194" s="116"/>
      <c r="GB194" s="116"/>
      <c r="GC194" s="116"/>
      <c r="GD194" s="116"/>
      <c r="GE194" s="116"/>
      <c r="GF194" s="116"/>
      <c r="GG194" s="116"/>
      <c r="GH194" s="116"/>
      <c r="GI194" s="116"/>
      <c r="GJ194" s="116"/>
      <c r="GK194" s="116"/>
      <c r="GL194" s="116"/>
      <c r="GM194" s="116"/>
      <c r="GN194" s="116"/>
      <c r="GO194" s="116"/>
      <c r="GP194" s="116"/>
      <c r="GQ194" s="116"/>
      <c r="GR194" s="116"/>
      <c r="GS194" s="116"/>
      <c r="GT194" s="116"/>
      <c r="GU194" s="116"/>
      <c r="GV194" s="116"/>
      <c r="GW194" s="116"/>
      <c r="GX194" s="116"/>
      <c r="GY194" s="116"/>
      <c r="GZ194" s="116"/>
      <c r="HA194" s="116"/>
      <c r="HB194" s="116"/>
      <c r="HC194" s="116"/>
      <c r="HD194" s="116"/>
      <c r="HE194" s="116"/>
      <c r="HF194" s="116"/>
      <c r="HG194" s="116"/>
      <c r="HH194" s="116"/>
      <c r="HI194" s="567"/>
      <c r="HJ194" s="567"/>
      <c r="HK194" s="117"/>
      <c r="HL194" s="117"/>
      <c r="HM194" s="117"/>
      <c r="HN194" s="117"/>
    </row>
    <row r="195" spans="1:222" ht="30.75" customHeight="1" x14ac:dyDescent="0.25">
      <c r="A195" s="536" t="s">
        <v>375</v>
      </c>
      <c r="B195" s="537"/>
      <c r="C195" s="537"/>
      <c r="D195" s="119" t="s">
        <v>429</v>
      </c>
      <c r="E195" s="12"/>
      <c r="F195" s="111"/>
      <c r="G195" s="112"/>
      <c r="I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c r="CN195" s="99"/>
      <c r="CO195" s="99"/>
      <c r="CP195" s="99"/>
      <c r="CQ195" s="99"/>
      <c r="CR195" s="99"/>
      <c r="CS195" s="99"/>
      <c r="CT195" s="99"/>
      <c r="CU195" s="99"/>
      <c r="CV195" s="99"/>
      <c r="CW195" s="99"/>
      <c r="CX195" s="99"/>
      <c r="CY195" s="99"/>
      <c r="CZ195" s="99"/>
      <c r="DA195" s="99"/>
      <c r="DB195" s="99"/>
      <c r="DC195" s="99"/>
      <c r="DD195" s="99"/>
      <c r="DE195" s="99"/>
      <c r="DF195" s="99"/>
      <c r="DG195" s="99"/>
      <c r="DH195" s="99"/>
      <c r="DI195" s="99"/>
      <c r="DJ195" s="99"/>
      <c r="DK195" s="99"/>
      <c r="DL195" s="99"/>
      <c r="DM195" s="99"/>
      <c r="DN195" s="99"/>
      <c r="DO195" s="99"/>
      <c r="DP195" s="547"/>
      <c r="DQ195" s="116"/>
      <c r="DR195" s="116"/>
      <c r="DS195" s="116"/>
      <c r="DT195" s="116"/>
      <c r="DU195" s="116"/>
      <c r="DV195" s="116"/>
      <c r="DW195" s="116"/>
      <c r="DX195" s="116"/>
      <c r="DY195" s="116"/>
      <c r="DZ195" s="116"/>
      <c r="EA195" s="116"/>
      <c r="EB195" s="116"/>
      <c r="EC195" s="116"/>
      <c r="ED195" s="116"/>
      <c r="EE195" s="116"/>
      <c r="EF195" s="116"/>
      <c r="EG195" s="116"/>
      <c r="EH195" s="116"/>
      <c r="EI195" s="116"/>
      <c r="EJ195" s="116"/>
      <c r="EK195" s="116"/>
      <c r="EL195" s="116"/>
      <c r="EM195" s="116"/>
      <c r="EN195" s="116"/>
      <c r="EO195" s="116"/>
      <c r="EP195" s="116"/>
      <c r="EQ195" s="116"/>
      <c r="ER195" s="116"/>
      <c r="ES195" s="116"/>
      <c r="ET195" s="116"/>
      <c r="EU195" s="116"/>
      <c r="EV195" s="116"/>
      <c r="EW195" s="116"/>
      <c r="EX195" s="116"/>
      <c r="EY195" s="116"/>
      <c r="EZ195" s="116"/>
      <c r="FA195" s="116"/>
      <c r="FB195" s="116"/>
      <c r="FC195" s="116"/>
      <c r="FD195" s="116"/>
      <c r="FE195" s="116"/>
      <c r="FF195" s="116"/>
      <c r="FG195" s="116"/>
      <c r="FH195" s="116"/>
      <c r="FI195" s="116"/>
      <c r="FJ195" s="116"/>
      <c r="FK195" s="116"/>
      <c r="FL195" s="116"/>
      <c r="FM195" s="116"/>
      <c r="FN195" s="116"/>
      <c r="FO195" s="116"/>
      <c r="FP195" s="116"/>
      <c r="FQ195" s="116"/>
      <c r="FR195" s="116"/>
      <c r="FS195" s="116"/>
      <c r="FT195" s="116"/>
      <c r="FU195" s="116"/>
      <c r="FV195" s="116"/>
      <c r="FW195" s="116"/>
      <c r="FX195" s="116"/>
      <c r="FY195" s="116"/>
      <c r="FZ195" s="116"/>
      <c r="GA195" s="116"/>
      <c r="GB195" s="116"/>
      <c r="GC195" s="116"/>
      <c r="GD195" s="116"/>
      <c r="GE195" s="116"/>
      <c r="GF195" s="116"/>
      <c r="GG195" s="116"/>
      <c r="GH195" s="116"/>
      <c r="GI195" s="116"/>
      <c r="GJ195" s="116"/>
      <c r="GK195" s="116"/>
      <c r="GL195" s="116"/>
      <c r="GM195" s="116"/>
      <c r="GN195" s="116"/>
      <c r="GO195" s="116"/>
      <c r="GP195" s="116"/>
      <c r="GQ195" s="116"/>
      <c r="GR195" s="116"/>
      <c r="GS195" s="116"/>
      <c r="GT195" s="116"/>
      <c r="GU195" s="116"/>
      <c r="GV195" s="116"/>
      <c r="GW195" s="116"/>
      <c r="GX195" s="116"/>
      <c r="GY195" s="116"/>
      <c r="GZ195" s="116"/>
      <c r="HA195" s="116"/>
      <c r="HB195" s="116"/>
      <c r="HC195" s="116"/>
      <c r="HD195" s="116"/>
      <c r="HE195" s="116"/>
      <c r="HF195" s="116"/>
      <c r="HG195" s="116"/>
      <c r="HH195" s="116"/>
      <c r="HI195" s="567"/>
      <c r="HJ195" s="567"/>
      <c r="HK195" s="117"/>
      <c r="HL195" s="117"/>
      <c r="HM195" s="117"/>
      <c r="HN195" s="117"/>
    </row>
    <row r="196" spans="1:222" ht="30" customHeight="1" x14ac:dyDescent="0.25">
      <c r="A196" s="536" t="s">
        <v>375</v>
      </c>
      <c r="B196" s="537"/>
      <c r="C196" s="537"/>
      <c r="D196" s="119" t="s">
        <v>430</v>
      </c>
      <c r="E196" s="12"/>
      <c r="F196" s="111"/>
      <c r="G196" s="112"/>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c r="CN196" s="99"/>
      <c r="CO196" s="99"/>
      <c r="CP196" s="99"/>
      <c r="CQ196" s="99"/>
      <c r="CR196" s="99"/>
      <c r="CS196" s="99"/>
      <c r="CT196" s="99"/>
      <c r="CU196" s="99"/>
      <c r="CV196" s="99"/>
      <c r="CW196" s="99"/>
      <c r="CX196" s="99"/>
      <c r="CY196" s="99"/>
      <c r="CZ196" s="99"/>
      <c r="DA196" s="99"/>
      <c r="DB196" s="99"/>
      <c r="DC196" s="99"/>
      <c r="DD196" s="99"/>
      <c r="DE196" s="99"/>
      <c r="DF196" s="99"/>
      <c r="DG196" s="99"/>
      <c r="DH196" s="99"/>
      <c r="DI196" s="99"/>
      <c r="DJ196" s="99"/>
      <c r="DK196" s="99"/>
      <c r="DL196" s="99"/>
      <c r="DM196" s="99"/>
      <c r="DN196" s="99"/>
      <c r="DO196" s="99"/>
      <c r="DP196" s="547"/>
      <c r="DQ196" s="116"/>
      <c r="DR196" s="116"/>
      <c r="DS196" s="116"/>
      <c r="DT196" s="116"/>
      <c r="DU196" s="116"/>
      <c r="DV196" s="116"/>
      <c r="DW196" s="116"/>
      <c r="DX196" s="116"/>
      <c r="DY196" s="116"/>
      <c r="DZ196" s="116"/>
      <c r="EA196" s="116"/>
      <c r="EB196" s="116"/>
      <c r="EC196" s="116"/>
      <c r="ED196" s="116"/>
      <c r="EE196" s="116"/>
      <c r="EF196" s="116"/>
      <c r="EG196" s="116"/>
      <c r="EH196" s="116"/>
      <c r="EI196" s="116"/>
      <c r="EJ196" s="116"/>
      <c r="EK196" s="116"/>
      <c r="EL196" s="116"/>
      <c r="EM196" s="116"/>
      <c r="EN196" s="116"/>
      <c r="EO196" s="116"/>
      <c r="EP196" s="116"/>
      <c r="EQ196" s="116"/>
      <c r="ER196" s="116"/>
      <c r="ES196" s="116"/>
      <c r="ET196" s="116"/>
      <c r="EU196" s="116"/>
      <c r="EV196" s="116"/>
      <c r="EW196" s="116"/>
      <c r="EX196" s="116"/>
      <c r="EY196" s="116"/>
      <c r="EZ196" s="116"/>
      <c r="FA196" s="116"/>
      <c r="FB196" s="116"/>
      <c r="FC196" s="116"/>
      <c r="FD196" s="116"/>
      <c r="FE196" s="116"/>
      <c r="FF196" s="116"/>
      <c r="FG196" s="116"/>
      <c r="FH196" s="116"/>
      <c r="FI196" s="116"/>
      <c r="FJ196" s="116"/>
      <c r="FK196" s="116"/>
      <c r="FL196" s="116"/>
      <c r="FM196" s="116"/>
      <c r="FN196" s="116"/>
      <c r="FO196" s="116"/>
      <c r="FP196" s="116"/>
      <c r="FQ196" s="116"/>
      <c r="FR196" s="116"/>
      <c r="FS196" s="116"/>
      <c r="FT196" s="116"/>
      <c r="FU196" s="116"/>
      <c r="FV196" s="116"/>
      <c r="FW196" s="116"/>
      <c r="FX196" s="116"/>
      <c r="FY196" s="116"/>
      <c r="FZ196" s="116"/>
      <c r="GA196" s="116"/>
      <c r="GB196" s="116"/>
      <c r="GC196" s="116"/>
      <c r="GD196" s="116"/>
      <c r="GE196" s="116"/>
      <c r="GF196" s="116"/>
      <c r="GG196" s="116"/>
      <c r="GH196" s="116"/>
      <c r="GI196" s="116"/>
      <c r="GJ196" s="116"/>
      <c r="GK196" s="116"/>
      <c r="GL196" s="116"/>
      <c r="GM196" s="116"/>
      <c r="GN196" s="116"/>
      <c r="GO196" s="116"/>
      <c r="GP196" s="116"/>
      <c r="GQ196" s="116"/>
      <c r="GR196" s="116"/>
      <c r="GS196" s="116"/>
      <c r="GT196" s="116"/>
      <c r="GU196" s="116"/>
      <c r="GV196" s="116"/>
      <c r="GW196" s="116"/>
      <c r="GX196" s="116"/>
      <c r="GY196" s="116"/>
      <c r="GZ196" s="116"/>
      <c r="HA196" s="116"/>
      <c r="HB196" s="116"/>
      <c r="HC196" s="116"/>
      <c r="HD196" s="116"/>
      <c r="HE196" s="116"/>
      <c r="HF196" s="116"/>
      <c r="HG196" s="116"/>
      <c r="HH196" s="116"/>
      <c r="HI196" s="567"/>
      <c r="HJ196" s="567"/>
      <c r="HK196" s="117"/>
      <c r="HL196" s="117"/>
      <c r="HM196" s="117"/>
      <c r="HN196" s="117"/>
    </row>
    <row r="197" spans="1:222" ht="15" customHeight="1" x14ac:dyDescent="0.25">
      <c r="A197" s="536" t="s">
        <v>375</v>
      </c>
      <c r="B197" s="537"/>
      <c r="C197" s="537"/>
      <c r="D197" s="396" t="s">
        <v>411</v>
      </c>
      <c r="E197" s="12"/>
      <c r="F197" s="111"/>
      <c r="G197" s="112"/>
      <c r="I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c r="CN197" s="99"/>
      <c r="CO197" s="99"/>
      <c r="CP197" s="99"/>
      <c r="CQ197" s="99"/>
      <c r="CR197" s="99"/>
      <c r="CS197" s="99"/>
      <c r="CT197" s="99"/>
      <c r="CU197" s="99"/>
      <c r="CV197" s="99"/>
      <c r="CW197" s="99"/>
      <c r="CX197" s="99"/>
      <c r="CY197" s="99"/>
      <c r="CZ197" s="99"/>
      <c r="DA197" s="99"/>
      <c r="DB197" s="99"/>
      <c r="DC197" s="99"/>
      <c r="DD197" s="99"/>
      <c r="DE197" s="99"/>
      <c r="DF197" s="99"/>
      <c r="DG197" s="99"/>
      <c r="DH197" s="99"/>
      <c r="DI197" s="99"/>
      <c r="DJ197" s="99"/>
      <c r="DK197" s="99"/>
      <c r="DL197" s="99"/>
      <c r="DM197" s="99"/>
      <c r="DN197" s="99"/>
      <c r="DO197" s="99"/>
      <c r="DP197" s="547"/>
      <c r="DQ197" s="116"/>
      <c r="DR197" s="116"/>
      <c r="DS197" s="116"/>
      <c r="DT197" s="116"/>
      <c r="DU197" s="116"/>
      <c r="DV197" s="116"/>
      <c r="DW197" s="116"/>
      <c r="DX197" s="116"/>
      <c r="DY197" s="116"/>
      <c r="DZ197" s="116"/>
      <c r="EA197" s="116"/>
      <c r="EB197" s="116"/>
      <c r="EC197" s="116"/>
      <c r="ED197" s="116"/>
      <c r="EE197" s="116"/>
      <c r="EF197" s="116"/>
      <c r="EG197" s="116"/>
      <c r="EH197" s="116"/>
      <c r="EI197" s="116"/>
      <c r="EJ197" s="116"/>
      <c r="EK197" s="116"/>
      <c r="EL197" s="116"/>
      <c r="EM197" s="116"/>
      <c r="EN197" s="116"/>
      <c r="EO197" s="116"/>
      <c r="EP197" s="116"/>
      <c r="EQ197" s="116"/>
      <c r="ER197" s="116"/>
      <c r="ES197" s="116"/>
      <c r="ET197" s="116"/>
      <c r="EU197" s="116"/>
      <c r="EV197" s="116"/>
      <c r="EW197" s="116"/>
      <c r="EX197" s="116"/>
      <c r="EY197" s="116"/>
      <c r="EZ197" s="116"/>
      <c r="FA197" s="116"/>
      <c r="FB197" s="116"/>
      <c r="FC197" s="116"/>
      <c r="FD197" s="116"/>
      <c r="FE197" s="116"/>
      <c r="FF197" s="116"/>
      <c r="FG197" s="116"/>
      <c r="FH197" s="116"/>
      <c r="FI197" s="116"/>
      <c r="FJ197" s="116"/>
      <c r="FK197" s="116"/>
      <c r="FL197" s="116"/>
      <c r="FM197" s="116"/>
      <c r="FN197" s="116"/>
      <c r="FO197" s="116"/>
      <c r="FP197" s="116"/>
      <c r="FQ197" s="116"/>
      <c r="FR197" s="116"/>
      <c r="FS197" s="116"/>
      <c r="FT197" s="116"/>
      <c r="FU197" s="116"/>
      <c r="FV197" s="116"/>
      <c r="FW197" s="116"/>
      <c r="FX197" s="116"/>
      <c r="FY197" s="116"/>
      <c r="FZ197" s="116"/>
      <c r="GA197" s="116"/>
      <c r="GB197" s="116"/>
      <c r="GC197" s="116"/>
      <c r="GD197" s="116"/>
      <c r="GE197" s="116"/>
      <c r="GF197" s="116"/>
      <c r="GG197" s="116"/>
      <c r="GH197" s="116"/>
      <c r="GI197" s="116"/>
      <c r="GJ197" s="116"/>
      <c r="GK197" s="116"/>
      <c r="GL197" s="116"/>
      <c r="GM197" s="116"/>
      <c r="GN197" s="116"/>
      <c r="GO197" s="116"/>
      <c r="GP197" s="116"/>
      <c r="GQ197" s="116"/>
      <c r="GR197" s="116"/>
      <c r="GS197" s="116"/>
      <c r="GT197" s="116"/>
      <c r="GU197" s="116"/>
      <c r="GV197" s="116"/>
      <c r="GW197" s="116"/>
      <c r="GX197" s="116"/>
      <c r="GY197" s="116"/>
      <c r="GZ197" s="116"/>
      <c r="HA197" s="116"/>
      <c r="HB197" s="116"/>
      <c r="HC197" s="116"/>
      <c r="HD197" s="116"/>
      <c r="HE197" s="116"/>
      <c r="HF197" s="116"/>
      <c r="HG197" s="116"/>
      <c r="HH197" s="116"/>
      <c r="HI197" s="567"/>
      <c r="HJ197" s="567"/>
      <c r="HK197" s="117"/>
      <c r="HL197" s="117"/>
      <c r="HM197" s="117"/>
      <c r="HN197" s="117"/>
    </row>
    <row r="198" spans="1:222" ht="15" customHeight="1" thickBot="1" x14ac:dyDescent="0.3">
      <c r="A198" s="543" t="s">
        <v>375</v>
      </c>
      <c r="B198" s="544"/>
      <c r="C198" s="544"/>
      <c r="D198" s="145" t="s">
        <v>71</v>
      </c>
      <c r="E198" s="192"/>
      <c r="F198" s="193"/>
      <c r="G198" s="194"/>
      <c r="H198" s="195"/>
      <c r="I198" s="196"/>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c r="CN198" s="99"/>
      <c r="CO198" s="99"/>
      <c r="CP198" s="99"/>
      <c r="CQ198" s="99"/>
      <c r="CR198" s="99"/>
      <c r="CS198" s="99"/>
      <c r="CT198" s="99"/>
      <c r="CU198" s="99"/>
      <c r="CV198" s="99"/>
      <c r="CW198" s="99"/>
      <c r="CX198" s="99"/>
      <c r="CY198" s="99"/>
      <c r="CZ198" s="99"/>
      <c r="DA198" s="99"/>
      <c r="DB198" s="99"/>
      <c r="DC198" s="99"/>
      <c r="DD198" s="99"/>
      <c r="DE198" s="99"/>
      <c r="DF198" s="99"/>
      <c r="DG198" s="99"/>
      <c r="DH198" s="99"/>
      <c r="DI198" s="99"/>
      <c r="DJ198" s="99"/>
      <c r="DK198" s="99"/>
      <c r="DL198" s="99"/>
      <c r="DM198" s="99"/>
      <c r="DN198" s="99"/>
      <c r="DO198" s="99"/>
      <c r="DP198" s="548"/>
      <c r="DQ198" s="116"/>
      <c r="DR198" s="116"/>
      <c r="DS198" s="116"/>
      <c r="DT198" s="116"/>
      <c r="DU198" s="116"/>
      <c r="DV198" s="116"/>
      <c r="DW198" s="116"/>
      <c r="DX198" s="116"/>
      <c r="DY198" s="116"/>
      <c r="DZ198" s="116"/>
      <c r="EA198" s="116"/>
      <c r="EB198" s="116"/>
      <c r="EC198" s="116"/>
      <c r="ED198" s="116"/>
      <c r="EE198" s="116"/>
      <c r="EF198" s="116"/>
      <c r="EG198" s="116"/>
      <c r="EH198" s="116"/>
      <c r="EI198" s="116"/>
      <c r="EJ198" s="116"/>
      <c r="EK198" s="116"/>
      <c r="EL198" s="116"/>
      <c r="EM198" s="116"/>
      <c r="EN198" s="116"/>
      <c r="EO198" s="116"/>
      <c r="EP198" s="116"/>
      <c r="EQ198" s="116"/>
      <c r="ER198" s="116"/>
      <c r="ES198" s="116"/>
      <c r="ET198" s="116"/>
      <c r="EU198" s="116"/>
      <c r="EV198" s="116"/>
      <c r="EW198" s="116"/>
      <c r="EX198" s="116"/>
      <c r="EY198" s="116"/>
      <c r="EZ198" s="116"/>
      <c r="FA198" s="116"/>
      <c r="FB198" s="116"/>
      <c r="FC198" s="116"/>
      <c r="FD198" s="116"/>
      <c r="FE198" s="116"/>
      <c r="FF198" s="116"/>
      <c r="FG198" s="116"/>
      <c r="FH198" s="116"/>
      <c r="FI198" s="116"/>
      <c r="FJ198" s="116"/>
      <c r="FK198" s="116"/>
      <c r="FL198" s="116"/>
      <c r="FM198" s="116"/>
      <c r="FN198" s="116"/>
      <c r="FO198" s="116"/>
      <c r="FP198" s="116"/>
      <c r="FQ198" s="116"/>
      <c r="FR198" s="116"/>
      <c r="FS198" s="116"/>
      <c r="FT198" s="116"/>
      <c r="FU198" s="116"/>
      <c r="FV198" s="116"/>
      <c r="FW198" s="116"/>
      <c r="FX198" s="116"/>
      <c r="FY198" s="116"/>
      <c r="FZ198" s="116"/>
      <c r="GA198" s="116"/>
      <c r="GB198" s="116"/>
      <c r="GC198" s="116"/>
      <c r="GD198" s="116"/>
      <c r="GE198" s="116"/>
      <c r="GF198" s="116"/>
      <c r="GG198" s="116"/>
      <c r="GH198" s="116"/>
      <c r="GI198" s="116"/>
      <c r="GJ198" s="116"/>
      <c r="GK198" s="116"/>
      <c r="GL198" s="116"/>
      <c r="GM198" s="116"/>
      <c r="GN198" s="116"/>
      <c r="GO198" s="116"/>
      <c r="GP198" s="116"/>
      <c r="GQ198" s="116"/>
      <c r="GR198" s="116"/>
      <c r="GS198" s="116"/>
      <c r="GT198" s="116"/>
      <c r="GU198" s="116"/>
      <c r="GV198" s="116"/>
      <c r="GW198" s="116"/>
      <c r="GX198" s="116"/>
      <c r="GY198" s="116"/>
      <c r="GZ198" s="116"/>
      <c r="HA198" s="116"/>
      <c r="HB198" s="116"/>
      <c r="HC198" s="116"/>
      <c r="HD198" s="116"/>
      <c r="HE198" s="116"/>
      <c r="HF198" s="116"/>
      <c r="HG198" s="116"/>
      <c r="HH198" s="116"/>
      <c r="HI198" s="567"/>
      <c r="HJ198" s="567"/>
      <c r="HK198" s="117"/>
      <c r="HL198" s="117"/>
      <c r="HM198" s="117"/>
      <c r="HN198" s="117"/>
    </row>
    <row r="199" spans="1:222" ht="41.25" customHeight="1" thickBot="1" x14ac:dyDescent="0.3">
      <c r="A199" s="40" t="s">
        <v>372</v>
      </c>
      <c r="B199" s="104">
        <v>44</v>
      </c>
      <c r="C199" s="40" t="s">
        <v>373</v>
      </c>
      <c r="D199" s="42" t="s">
        <v>434</v>
      </c>
      <c r="E199" s="20"/>
      <c r="F199" s="114"/>
      <c r="G199" s="115"/>
      <c r="I199" s="184"/>
      <c r="J199" s="184"/>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7"/>
      <c r="AR199" s="107"/>
      <c r="AS199" s="107"/>
      <c r="AT199" s="107"/>
      <c r="AU199" s="107"/>
      <c r="AV199" s="107"/>
      <c r="AW199" s="107"/>
      <c r="AX199" s="107"/>
      <c r="AY199" s="107"/>
      <c r="AZ199" s="107"/>
      <c r="BA199" s="107"/>
      <c r="BB199" s="107"/>
      <c r="BC199" s="107"/>
      <c r="BD199" s="107"/>
      <c r="BE199" s="107"/>
      <c r="BF199" s="107"/>
      <c r="BG199" s="107"/>
      <c r="BH199" s="107"/>
      <c r="BI199" s="107"/>
      <c r="BJ199" s="107"/>
      <c r="BK199" s="107"/>
      <c r="BL199" s="107"/>
      <c r="BM199" s="107"/>
      <c r="BN199" s="107"/>
      <c r="BO199" s="107"/>
      <c r="BP199" s="107"/>
      <c r="BQ199" s="107"/>
      <c r="BR199" s="107"/>
      <c r="BS199" s="107"/>
      <c r="BT199" s="107"/>
      <c r="BU199" s="107"/>
      <c r="BV199" s="107"/>
      <c r="BW199" s="107"/>
      <c r="BX199" s="107"/>
      <c r="BY199" s="107"/>
      <c r="BZ199" s="107"/>
      <c r="CA199" s="107"/>
      <c r="CB199" s="107"/>
      <c r="CC199" s="107"/>
      <c r="CD199" s="107"/>
      <c r="CE199" s="107"/>
      <c r="CF199" s="107"/>
      <c r="CG199" s="107"/>
      <c r="CH199" s="107"/>
      <c r="CI199" s="107"/>
      <c r="CJ199" s="107"/>
      <c r="CK199" s="107"/>
      <c r="CL199" s="107"/>
      <c r="CM199" s="107"/>
      <c r="CN199" s="107"/>
      <c r="CO199" s="107"/>
      <c r="CP199" s="107"/>
      <c r="CQ199" s="107"/>
      <c r="CR199" s="107"/>
      <c r="CS199" s="107"/>
      <c r="CT199" s="107"/>
      <c r="CU199" s="107"/>
      <c r="CV199" s="107"/>
      <c r="CW199" s="107"/>
      <c r="CX199" s="107"/>
      <c r="CY199" s="107"/>
      <c r="CZ199" s="107"/>
      <c r="DA199" s="107"/>
      <c r="DB199" s="107"/>
      <c r="DC199" s="107"/>
      <c r="DD199" s="107"/>
      <c r="DE199" s="107"/>
      <c r="DF199" s="107"/>
      <c r="DG199" s="107"/>
      <c r="DH199" s="107"/>
      <c r="DI199" s="107"/>
      <c r="DJ199" s="107"/>
      <c r="DK199" s="107"/>
      <c r="DL199" s="107"/>
      <c r="DM199" s="107"/>
      <c r="DN199" s="107"/>
      <c r="DO199" s="107"/>
      <c r="DP199" s="555"/>
      <c r="DQ199" s="117"/>
      <c r="DR199" s="117"/>
      <c r="DS199" s="117"/>
    </row>
    <row r="200" spans="1:222" ht="27" thickBot="1" x14ac:dyDescent="0.3">
      <c r="A200" s="579" t="s">
        <v>375</v>
      </c>
      <c r="B200" s="580"/>
      <c r="C200" s="568"/>
      <c r="D200" s="396" t="s">
        <v>435</v>
      </c>
      <c r="E200" s="18"/>
      <c r="F200" s="108"/>
      <c r="G200" s="109"/>
      <c r="H200" s="110"/>
      <c r="I200" s="106"/>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7"/>
      <c r="AR200" s="107"/>
      <c r="AS200" s="107"/>
      <c r="AT200" s="107"/>
      <c r="AU200" s="107"/>
      <c r="AV200" s="107"/>
      <c r="AW200" s="107"/>
      <c r="AX200" s="107"/>
      <c r="AY200" s="107"/>
      <c r="AZ200" s="107"/>
      <c r="BA200" s="107"/>
      <c r="BB200" s="107"/>
      <c r="BC200" s="107"/>
      <c r="BD200" s="107"/>
      <c r="BE200" s="107"/>
      <c r="BF200" s="107"/>
      <c r="BG200" s="107"/>
      <c r="BH200" s="107"/>
      <c r="BI200" s="107"/>
      <c r="BJ200" s="107"/>
      <c r="BK200" s="107"/>
      <c r="BL200" s="107"/>
      <c r="BM200" s="107"/>
      <c r="BN200" s="107"/>
      <c r="BO200" s="107"/>
      <c r="BP200" s="107"/>
      <c r="BQ200" s="107"/>
      <c r="BR200" s="107"/>
      <c r="BS200" s="107"/>
      <c r="BT200" s="107"/>
      <c r="BU200" s="107"/>
      <c r="BV200" s="107"/>
      <c r="BW200" s="107"/>
      <c r="BX200" s="107"/>
      <c r="BY200" s="107"/>
      <c r="BZ200" s="107"/>
      <c r="CA200" s="107"/>
      <c r="CB200" s="107"/>
      <c r="CC200" s="107"/>
      <c r="CD200" s="107"/>
      <c r="CE200" s="107"/>
      <c r="CF200" s="107"/>
      <c r="CG200" s="107"/>
      <c r="CH200" s="107"/>
      <c r="CI200" s="107"/>
      <c r="CJ200" s="107"/>
      <c r="CK200" s="107"/>
      <c r="CL200" s="107"/>
      <c r="CM200" s="107"/>
      <c r="CN200" s="107"/>
      <c r="CO200" s="107"/>
      <c r="CP200" s="107"/>
      <c r="CQ200" s="107"/>
      <c r="CR200" s="107"/>
      <c r="CS200" s="107"/>
      <c r="CT200" s="107"/>
      <c r="CU200" s="107"/>
      <c r="CV200" s="107"/>
      <c r="CW200" s="107"/>
      <c r="CX200" s="107"/>
      <c r="CY200" s="107"/>
      <c r="CZ200" s="107"/>
      <c r="DA200" s="107"/>
      <c r="DB200" s="107"/>
      <c r="DC200" s="107"/>
      <c r="DD200" s="107"/>
      <c r="DE200" s="107"/>
      <c r="DF200" s="107"/>
      <c r="DG200" s="107"/>
      <c r="DH200" s="107"/>
      <c r="DI200" s="107"/>
      <c r="DJ200" s="107"/>
      <c r="DK200" s="107"/>
      <c r="DL200" s="107"/>
      <c r="DM200" s="107"/>
      <c r="DN200" s="107"/>
      <c r="DO200" s="107"/>
      <c r="DP200" s="556"/>
      <c r="DQ200" s="117"/>
      <c r="DR200" s="117"/>
      <c r="DS200" s="117"/>
    </row>
    <row r="201" spans="1:222" ht="27" thickBot="1" x14ac:dyDescent="0.3">
      <c r="A201" s="579" t="s">
        <v>375</v>
      </c>
      <c r="B201" s="580"/>
      <c r="C201" s="568"/>
      <c r="D201" s="396" t="s">
        <v>436</v>
      </c>
      <c r="E201" s="18"/>
      <c r="F201" s="111"/>
      <c r="G201" s="112"/>
      <c r="I201" s="106"/>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7"/>
      <c r="AR201" s="107"/>
      <c r="AS201" s="107"/>
      <c r="AT201" s="107"/>
      <c r="AU201" s="107"/>
      <c r="AV201" s="107"/>
      <c r="AW201" s="107"/>
      <c r="AX201" s="107"/>
      <c r="AY201" s="107"/>
      <c r="AZ201" s="107"/>
      <c r="BA201" s="107"/>
      <c r="BB201" s="107"/>
      <c r="BC201" s="107"/>
      <c r="BD201" s="107"/>
      <c r="BE201" s="107"/>
      <c r="BF201" s="107"/>
      <c r="BG201" s="107"/>
      <c r="BH201" s="107"/>
      <c r="BI201" s="107"/>
      <c r="BJ201" s="107"/>
      <c r="BK201" s="107"/>
      <c r="BL201" s="107"/>
      <c r="BM201" s="107"/>
      <c r="BN201" s="107"/>
      <c r="BO201" s="107"/>
      <c r="BP201" s="107"/>
      <c r="BQ201" s="107"/>
      <c r="BR201" s="107"/>
      <c r="BS201" s="107"/>
      <c r="BT201" s="107"/>
      <c r="BU201" s="107"/>
      <c r="BV201" s="107"/>
      <c r="BW201" s="107"/>
      <c r="BX201" s="107"/>
      <c r="BY201" s="107"/>
      <c r="BZ201" s="107"/>
      <c r="CA201" s="107"/>
      <c r="CB201" s="107"/>
      <c r="CC201" s="107"/>
      <c r="CD201" s="107"/>
      <c r="CE201" s="107"/>
      <c r="CF201" s="107"/>
      <c r="CG201" s="107"/>
      <c r="CH201" s="107"/>
      <c r="CI201" s="107"/>
      <c r="CJ201" s="107"/>
      <c r="CK201" s="107"/>
      <c r="CL201" s="107"/>
      <c r="CM201" s="107"/>
      <c r="CN201" s="107"/>
      <c r="CO201" s="107"/>
      <c r="CP201" s="107"/>
      <c r="CQ201" s="107"/>
      <c r="CR201" s="107"/>
      <c r="CS201" s="107"/>
      <c r="CT201" s="107"/>
      <c r="CU201" s="107"/>
      <c r="CV201" s="107"/>
      <c r="CW201" s="107"/>
      <c r="CX201" s="107"/>
      <c r="CY201" s="107"/>
      <c r="CZ201" s="107"/>
      <c r="DA201" s="107"/>
      <c r="DB201" s="107"/>
      <c r="DC201" s="107"/>
      <c r="DD201" s="107"/>
      <c r="DE201" s="107"/>
      <c r="DF201" s="107"/>
      <c r="DG201" s="107"/>
      <c r="DH201" s="107"/>
      <c r="DI201" s="107"/>
      <c r="DJ201" s="107"/>
      <c r="DK201" s="107"/>
      <c r="DL201" s="107"/>
      <c r="DM201" s="107"/>
      <c r="DN201" s="107"/>
      <c r="DO201" s="107"/>
      <c r="DP201" s="556"/>
      <c r="DQ201" s="117"/>
      <c r="DR201" s="117"/>
      <c r="DS201" s="117"/>
    </row>
    <row r="202" spans="1:222" ht="14.4" thickBot="1" x14ac:dyDescent="0.3">
      <c r="A202" s="579" t="s">
        <v>375</v>
      </c>
      <c r="B202" s="580"/>
      <c r="C202" s="568"/>
      <c r="D202" s="388" t="s">
        <v>71</v>
      </c>
      <c r="E202" s="19"/>
      <c r="F202" s="111"/>
      <c r="G202" s="112"/>
      <c r="I202" s="106"/>
      <c r="J202" s="107"/>
      <c r="K202" s="129"/>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c r="AT202" s="107"/>
      <c r="AU202" s="107"/>
      <c r="AV202" s="107"/>
      <c r="AW202" s="107"/>
      <c r="AX202" s="107"/>
      <c r="AY202" s="107"/>
      <c r="AZ202" s="107"/>
      <c r="BA202" s="107"/>
      <c r="BB202" s="107"/>
      <c r="BC202" s="107"/>
      <c r="BD202" s="107"/>
      <c r="BE202" s="107"/>
      <c r="BF202" s="107"/>
      <c r="BG202" s="107"/>
      <c r="BH202" s="107"/>
      <c r="BI202" s="107"/>
      <c r="BJ202" s="107"/>
      <c r="BK202" s="107"/>
      <c r="BL202" s="107"/>
      <c r="BM202" s="107"/>
      <c r="BN202" s="107"/>
      <c r="BO202" s="107"/>
      <c r="BP202" s="107"/>
      <c r="BQ202" s="107"/>
      <c r="BR202" s="107"/>
      <c r="BS202" s="107"/>
      <c r="BT202" s="107"/>
      <c r="BU202" s="107"/>
      <c r="BV202" s="107"/>
      <c r="BW202" s="107"/>
      <c r="BX202" s="107"/>
      <c r="BY202" s="107"/>
      <c r="BZ202" s="107"/>
      <c r="CA202" s="107"/>
      <c r="CB202" s="107"/>
      <c r="CC202" s="107"/>
      <c r="CD202" s="107"/>
      <c r="CE202" s="107"/>
      <c r="CF202" s="107"/>
      <c r="CG202" s="107"/>
      <c r="CH202" s="107"/>
      <c r="CI202" s="107"/>
      <c r="CJ202" s="107"/>
      <c r="CK202" s="107"/>
      <c r="CL202" s="107"/>
      <c r="CM202" s="107"/>
      <c r="CN202" s="107"/>
      <c r="CO202" s="107"/>
      <c r="CP202" s="107"/>
      <c r="CQ202" s="107"/>
      <c r="CR202" s="107"/>
      <c r="CS202" s="107"/>
      <c r="CT202" s="107"/>
      <c r="CU202" s="107"/>
      <c r="CV202" s="107"/>
      <c r="CW202" s="107"/>
      <c r="CX202" s="107"/>
      <c r="CY202" s="107"/>
      <c r="CZ202" s="107"/>
      <c r="DA202" s="107"/>
      <c r="DB202" s="107"/>
      <c r="DC202" s="107"/>
      <c r="DD202" s="107"/>
      <c r="DE202" s="107"/>
      <c r="DF202" s="107"/>
      <c r="DG202" s="107"/>
      <c r="DH202" s="107"/>
      <c r="DI202" s="107"/>
      <c r="DJ202" s="107"/>
      <c r="DK202" s="107"/>
      <c r="DL202" s="107"/>
      <c r="DM202" s="107"/>
      <c r="DN202" s="107"/>
      <c r="DO202" s="107"/>
      <c r="DP202" s="556"/>
      <c r="DQ202" s="117"/>
      <c r="DR202" s="117"/>
      <c r="DS202" s="117"/>
    </row>
    <row r="203" spans="1:222" ht="41.25" customHeight="1" thickBot="1" x14ac:dyDescent="0.3">
      <c r="A203" s="40" t="s">
        <v>372</v>
      </c>
      <c r="B203" s="104">
        <v>45</v>
      </c>
      <c r="C203" s="40" t="s">
        <v>373</v>
      </c>
      <c r="D203" s="42" t="s">
        <v>557</v>
      </c>
      <c r="E203" s="20"/>
      <c r="F203" s="114"/>
      <c r="G203" s="115"/>
      <c r="I203" s="184"/>
      <c r="J203" s="184"/>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7"/>
      <c r="AR203" s="107"/>
      <c r="AS203" s="107"/>
      <c r="AT203" s="107"/>
      <c r="AU203" s="107"/>
      <c r="AV203" s="107"/>
      <c r="AW203" s="107"/>
      <c r="AX203" s="107"/>
      <c r="AY203" s="107"/>
      <c r="AZ203" s="107"/>
      <c r="BA203" s="107"/>
      <c r="BB203" s="107"/>
      <c r="BC203" s="107"/>
      <c r="BD203" s="107"/>
      <c r="BE203" s="107"/>
      <c r="BF203" s="107"/>
      <c r="BG203" s="107"/>
      <c r="BH203" s="107"/>
      <c r="BI203" s="107"/>
      <c r="BJ203" s="107"/>
      <c r="BK203" s="107"/>
      <c r="BL203" s="107"/>
      <c r="BM203" s="107"/>
      <c r="BN203" s="107"/>
      <c r="BO203" s="107"/>
      <c r="BP203" s="107"/>
      <c r="BQ203" s="107"/>
      <c r="BR203" s="107"/>
      <c r="BS203" s="107"/>
      <c r="BT203" s="107"/>
      <c r="BU203" s="107"/>
      <c r="BV203" s="107"/>
      <c r="BW203" s="107"/>
      <c r="BX203" s="107"/>
      <c r="BY203" s="107"/>
      <c r="BZ203" s="107"/>
      <c r="CA203" s="107"/>
      <c r="CB203" s="107"/>
      <c r="CC203" s="107"/>
      <c r="CD203" s="107"/>
      <c r="CE203" s="107"/>
      <c r="CF203" s="107"/>
      <c r="CG203" s="107"/>
      <c r="CH203" s="107"/>
      <c r="CI203" s="107"/>
      <c r="CJ203" s="107"/>
      <c r="CK203" s="107"/>
      <c r="CL203" s="107"/>
      <c r="CM203" s="107"/>
      <c r="CN203" s="107"/>
      <c r="CO203" s="107"/>
      <c r="CP203" s="107"/>
      <c r="CQ203" s="107"/>
      <c r="CR203" s="107"/>
      <c r="CS203" s="107"/>
      <c r="CT203" s="107"/>
      <c r="CU203" s="107"/>
      <c r="CV203" s="107"/>
      <c r="CW203" s="107"/>
      <c r="CX203" s="107"/>
      <c r="CY203" s="107"/>
      <c r="CZ203" s="107"/>
      <c r="DA203" s="107"/>
      <c r="DB203" s="107"/>
      <c r="DC203" s="107"/>
      <c r="DD203" s="107"/>
      <c r="DE203" s="107"/>
      <c r="DF203" s="107"/>
      <c r="DG203" s="107"/>
      <c r="DH203" s="107"/>
      <c r="DI203" s="107"/>
      <c r="DJ203" s="107"/>
      <c r="DK203" s="107"/>
      <c r="DL203" s="107"/>
      <c r="DM203" s="107"/>
      <c r="DN203" s="107"/>
      <c r="DO203" s="107"/>
      <c r="DP203" s="555"/>
      <c r="DQ203" s="117"/>
      <c r="DR203" s="117"/>
      <c r="DS203" s="117"/>
    </row>
    <row r="204" spans="1:222" ht="27" thickBot="1" x14ac:dyDescent="0.3">
      <c r="A204" s="579" t="s">
        <v>375</v>
      </c>
      <c r="B204" s="580"/>
      <c r="C204" s="568"/>
      <c r="D204" s="396" t="s">
        <v>435</v>
      </c>
      <c r="E204" s="18"/>
      <c r="F204" s="108"/>
      <c r="G204" s="109"/>
      <c r="H204" s="110"/>
      <c r="I204" s="106"/>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7"/>
      <c r="AR204" s="107"/>
      <c r="AS204" s="107"/>
      <c r="AT204" s="107"/>
      <c r="AU204" s="107"/>
      <c r="AV204" s="107"/>
      <c r="AW204" s="107"/>
      <c r="AX204" s="107"/>
      <c r="AY204" s="107"/>
      <c r="AZ204" s="107"/>
      <c r="BA204" s="107"/>
      <c r="BB204" s="107"/>
      <c r="BC204" s="107"/>
      <c r="BD204" s="107"/>
      <c r="BE204" s="107"/>
      <c r="BF204" s="107"/>
      <c r="BG204" s="107"/>
      <c r="BH204" s="107"/>
      <c r="BI204" s="107"/>
      <c r="BJ204" s="107"/>
      <c r="BK204" s="107"/>
      <c r="BL204" s="107"/>
      <c r="BM204" s="107"/>
      <c r="BN204" s="107"/>
      <c r="BO204" s="107"/>
      <c r="BP204" s="107"/>
      <c r="BQ204" s="107"/>
      <c r="BR204" s="107"/>
      <c r="BS204" s="107"/>
      <c r="BT204" s="107"/>
      <c r="BU204" s="107"/>
      <c r="BV204" s="107"/>
      <c r="BW204" s="107"/>
      <c r="BX204" s="107"/>
      <c r="BY204" s="107"/>
      <c r="BZ204" s="107"/>
      <c r="CA204" s="107"/>
      <c r="CB204" s="107"/>
      <c r="CC204" s="107"/>
      <c r="CD204" s="107"/>
      <c r="CE204" s="107"/>
      <c r="CF204" s="107"/>
      <c r="CG204" s="107"/>
      <c r="CH204" s="107"/>
      <c r="CI204" s="107"/>
      <c r="CJ204" s="107"/>
      <c r="CK204" s="107"/>
      <c r="CL204" s="107"/>
      <c r="CM204" s="107"/>
      <c r="CN204" s="107"/>
      <c r="CO204" s="107"/>
      <c r="CP204" s="107"/>
      <c r="CQ204" s="107"/>
      <c r="CR204" s="107"/>
      <c r="CS204" s="107"/>
      <c r="CT204" s="107"/>
      <c r="CU204" s="107"/>
      <c r="CV204" s="107"/>
      <c r="CW204" s="107"/>
      <c r="CX204" s="107"/>
      <c r="CY204" s="107"/>
      <c r="CZ204" s="107"/>
      <c r="DA204" s="107"/>
      <c r="DB204" s="107"/>
      <c r="DC204" s="107"/>
      <c r="DD204" s="107"/>
      <c r="DE204" s="107"/>
      <c r="DF204" s="107"/>
      <c r="DG204" s="107"/>
      <c r="DH204" s="107"/>
      <c r="DI204" s="107"/>
      <c r="DJ204" s="107"/>
      <c r="DK204" s="107"/>
      <c r="DL204" s="107"/>
      <c r="DM204" s="107"/>
      <c r="DN204" s="107"/>
      <c r="DO204" s="107"/>
      <c r="DP204" s="556"/>
      <c r="DQ204" s="117"/>
      <c r="DR204" s="117"/>
      <c r="DS204" s="117"/>
    </row>
    <row r="205" spans="1:222" ht="27" thickBot="1" x14ac:dyDescent="0.3">
      <c r="A205" s="579" t="s">
        <v>375</v>
      </c>
      <c r="B205" s="580"/>
      <c r="C205" s="568"/>
      <c r="D205" s="396" t="s">
        <v>437</v>
      </c>
      <c r="E205" s="18"/>
      <c r="F205" s="111"/>
      <c r="G205" s="112"/>
      <c r="I205" s="106"/>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7"/>
      <c r="AR205" s="107"/>
      <c r="AS205" s="107"/>
      <c r="AT205" s="107"/>
      <c r="AU205" s="107"/>
      <c r="AV205" s="107"/>
      <c r="AW205" s="107"/>
      <c r="AX205" s="107"/>
      <c r="AY205" s="107"/>
      <c r="AZ205" s="107"/>
      <c r="BA205" s="107"/>
      <c r="BB205" s="107"/>
      <c r="BC205" s="107"/>
      <c r="BD205" s="107"/>
      <c r="BE205" s="107"/>
      <c r="BF205" s="107"/>
      <c r="BG205" s="107"/>
      <c r="BH205" s="107"/>
      <c r="BI205" s="107"/>
      <c r="BJ205" s="107"/>
      <c r="BK205" s="107"/>
      <c r="BL205" s="107"/>
      <c r="BM205" s="107"/>
      <c r="BN205" s="107"/>
      <c r="BO205" s="107"/>
      <c r="BP205" s="107"/>
      <c r="BQ205" s="107"/>
      <c r="BR205" s="107"/>
      <c r="BS205" s="107"/>
      <c r="BT205" s="107"/>
      <c r="BU205" s="107"/>
      <c r="BV205" s="107"/>
      <c r="BW205" s="107"/>
      <c r="BX205" s="107"/>
      <c r="BY205" s="107"/>
      <c r="BZ205" s="107"/>
      <c r="CA205" s="107"/>
      <c r="CB205" s="107"/>
      <c r="CC205" s="107"/>
      <c r="CD205" s="107"/>
      <c r="CE205" s="107"/>
      <c r="CF205" s="107"/>
      <c r="CG205" s="107"/>
      <c r="CH205" s="107"/>
      <c r="CI205" s="107"/>
      <c r="CJ205" s="107"/>
      <c r="CK205" s="107"/>
      <c r="CL205" s="107"/>
      <c r="CM205" s="107"/>
      <c r="CN205" s="107"/>
      <c r="CO205" s="107"/>
      <c r="CP205" s="107"/>
      <c r="CQ205" s="107"/>
      <c r="CR205" s="107"/>
      <c r="CS205" s="107"/>
      <c r="CT205" s="107"/>
      <c r="CU205" s="107"/>
      <c r="CV205" s="107"/>
      <c r="CW205" s="107"/>
      <c r="CX205" s="107"/>
      <c r="CY205" s="107"/>
      <c r="CZ205" s="107"/>
      <c r="DA205" s="107"/>
      <c r="DB205" s="107"/>
      <c r="DC205" s="107"/>
      <c r="DD205" s="107"/>
      <c r="DE205" s="107"/>
      <c r="DF205" s="107"/>
      <c r="DG205" s="107"/>
      <c r="DH205" s="107"/>
      <c r="DI205" s="107"/>
      <c r="DJ205" s="107"/>
      <c r="DK205" s="107"/>
      <c r="DL205" s="107"/>
      <c r="DM205" s="107"/>
      <c r="DN205" s="107"/>
      <c r="DO205" s="107"/>
      <c r="DP205" s="556"/>
      <c r="DQ205" s="117"/>
      <c r="DR205" s="117"/>
      <c r="DS205" s="117"/>
    </row>
    <row r="206" spans="1:222" ht="27" thickBot="1" x14ac:dyDescent="0.3">
      <c r="A206" s="579" t="s">
        <v>375</v>
      </c>
      <c r="B206" s="580"/>
      <c r="C206" s="568"/>
      <c r="D206" s="396" t="s">
        <v>438</v>
      </c>
      <c r="E206" s="18"/>
      <c r="F206" s="111"/>
      <c r="G206" s="112"/>
      <c r="I206" s="106"/>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c r="AT206" s="107"/>
      <c r="AU206" s="107"/>
      <c r="AV206" s="107"/>
      <c r="AW206" s="107"/>
      <c r="AX206" s="107"/>
      <c r="AY206" s="107"/>
      <c r="AZ206" s="107"/>
      <c r="BA206" s="107"/>
      <c r="BB206" s="107"/>
      <c r="BC206" s="107"/>
      <c r="BD206" s="107"/>
      <c r="BE206" s="107"/>
      <c r="BF206" s="107"/>
      <c r="BG206" s="107"/>
      <c r="BH206" s="107"/>
      <c r="BI206" s="107"/>
      <c r="BJ206" s="107"/>
      <c r="BK206" s="107"/>
      <c r="BL206" s="107"/>
      <c r="BM206" s="107"/>
      <c r="BN206" s="107"/>
      <c r="BO206" s="107"/>
      <c r="BP206" s="107"/>
      <c r="BQ206" s="107"/>
      <c r="BR206" s="107"/>
      <c r="BS206" s="107"/>
      <c r="BT206" s="107"/>
      <c r="BU206" s="107"/>
      <c r="BV206" s="107"/>
      <c r="BW206" s="107"/>
      <c r="BX206" s="107"/>
      <c r="BY206" s="107"/>
      <c r="BZ206" s="107"/>
      <c r="CA206" s="107"/>
      <c r="CB206" s="107"/>
      <c r="CC206" s="107"/>
      <c r="CD206" s="107"/>
      <c r="CE206" s="107"/>
      <c r="CF206" s="107"/>
      <c r="CG206" s="107"/>
      <c r="CH206" s="107"/>
      <c r="CI206" s="107"/>
      <c r="CJ206" s="107"/>
      <c r="CK206" s="107"/>
      <c r="CL206" s="107"/>
      <c r="CM206" s="107"/>
      <c r="CN206" s="107"/>
      <c r="CO206" s="107"/>
      <c r="CP206" s="107"/>
      <c r="CQ206" s="107"/>
      <c r="CR206" s="107"/>
      <c r="CS206" s="107"/>
      <c r="CT206" s="107"/>
      <c r="CU206" s="107"/>
      <c r="CV206" s="107"/>
      <c r="CW206" s="107"/>
      <c r="CX206" s="107"/>
      <c r="CY206" s="107"/>
      <c r="CZ206" s="107"/>
      <c r="DA206" s="107"/>
      <c r="DB206" s="107"/>
      <c r="DC206" s="107"/>
      <c r="DD206" s="107"/>
      <c r="DE206" s="107"/>
      <c r="DF206" s="107"/>
      <c r="DG206" s="107"/>
      <c r="DH206" s="107"/>
      <c r="DI206" s="107"/>
      <c r="DJ206" s="107"/>
      <c r="DK206" s="107"/>
      <c r="DL206" s="107"/>
      <c r="DM206" s="107"/>
      <c r="DN206" s="107"/>
      <c r="DO206" s="107"/>
      <c r="DP206" s="556"/>
      <c r="DQ206" s="117"/>
      <c r="DR206" s="117"/>
      <c r="DS206" s="117"/>
    </row>
    <row r="207" spans="1:222" ht="14.4" thickBot="1" x14ac:dyDescent="0.3">
      <c r="A207" s="595" t="s">
        <v>375</v>
      </c>
      <c r="B207" s="596"/>
      <c r="C207" s="597"/>
      <c r="D207" s="145" t="s">
        <v>71</v>
      </c>
      <c r="E207" s="180"/>
      <c r="F207" s="111"/>
      <c r="G207" s="112"/>
      <c r="I207" s="106"/>
      <c r="J207" s="107"/>
      <c r="K207" s="129"/>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7"/>
      <c r="AR207" s="107"/>
      <c r="AS207" s="107"/>
      <c r="AT207" s="107"/>
      <c r="AU207" s="107"/>
      <c r="AV207" s="107"/>
      <c r="AW207" s="107"/>
      <c r="AX207" s="107"/>
      <c r="AY207" s="107"/>
      <c r="AZ207" s="107"/>
      <c r="BA207" s="107"/>
      <c r="BB207" s="107"/>
      <c r="BC207" s="107"/>
      <c r="BD207" s="107"/>
      <c r="BE207" s="107"/>
      <c r="BF207" s="107"/>
      <c r="BG207" s="107"/>
      <c r="BH207" s="107"/>
      <c r="BI207" s="107"/>
      <c r="BJ207" s="107"/>
      <c r="BK207" s="107"/>
      <c r="BL207" s="107"/>
      <c r="BM207" s="107"/>
      <c r="BN207" s="107"/>
      <c r="BO207" s="107"/>
      <c r="BP207" s="107"/>
      <c r="BQ207" s="107"/>
      <c r="BR207" s="107"/>
      <c r="BS207" s="107"/>
      <c r="BT207" s="107"/>
      <c r="BU207" s="107"/>
      <c r="BV207" s="107"/>
      <c r="BW207" s="107"/>
      <c r="BX207" s="107"/>
      <c r="BY207" s="107"/>
      <c r="BZ207" s="107"/>
      <c r="CA207" s="107"/>
      <c r="CB207" s="107"/>
      <c r="CC207" s="107"/>
      <c r="CD207" s="107"/>
      <c r="CE207" s="107"/>
      <c r="CF207" s="107"/>
      <c r="CG207" s="107"/>
      <c r="CH207" s="107"/>
      <c r="CI207" s="107"/>
      <c r="CJ207" s="107"/>
      <c r="CK207" s="107"/>
      <c r="CL207" s="107"/>
      <c r="CM207" s="107"/>
      <c r="CN207" s="107"/>
      <c r="CO207" s="107"/>
      <c r="CP207" s="107"/>
      <c r="CQ207" s="107"/>
      <c r="CR207" s="107"/>
      <c r="CS207" s="107"/>
      <c r="CT207" s="107"/>
      <c r="CU207" s="107"/>
      <c r="CV207" s="107"/>
      <c r="CW207" s="107"/>
      <c r="CX207" s="107"/>
      <c r="CY207" s="107"/>
      <c r="CZ207" s="107"/>
      <c r="DA207" s="107"/>
      <c r="DB207" s="107"/>
      <c r="DC207" s="107"/>
      <c r="DD207" s="107"/>
      <c r="DE207" s="107"/>
      <c r="DF207" s="107"/>
      <c r="DG207" s="107"/>
      <c r="DH207" s="107"/>
      <c r="DI207" s="107"/>
      <c r="DJ207" s="107"/>
      <c r="DK207" s="107"/>
      <c r="DL207" s="107"/>
      <c r="DM207" s="107"/>
      <c r="DN207" s="107"/>
      <c r="DO207" s="107"/>
      <c r="DP207" s="556"/>
      <c r="DQ207" s="117"/>
      <c r="DR207" s="117"/>
      <c r="DS207" s="117"/>
    </row>
    <row r="208" spans="1:222" ht="40.200000000000003" thickBot="1" x14ac:dyDescent="0.3">
      <c r="A208" s="205" t="s">
        <v>372</v>
      </c>
      <c r="B208" s="48">
        <v>46</v>
      </c>
      <c r="C208" s="206" t="s">
        <v>373</v>
      </c>
      <c r="D208" s="207" t="s">
        <v>558</v>
      </c>
      <c r="E208" s="191"/>
      <c r="F208" s="114"/>
      <c r="G208" s="115"/>
      <c r="I208" s="608" t="s">
        <v>61</v>
      </c>
      <c r="J208" s="608"/>
      <c r="K208" s="41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c r="AL208" s="124"/>
      <c r="AM208" s="124"/>
      <c r="AN208" s="124"/>
      <c r="AO208" s="124"/>
      <c r="AP208" s="124"/>
      <c r="AQ208" s="124"/>
      <c r="AR208" s="124"/>
      <c r="AS208" s="124"/>
      <c r="AT208" s="124"/>
      <c r="AU208" s="124"/>
      <c r="AV208" s="124"/>
      <c r="AW208" s="124"/>
      <c r="AX208" s="124"/>
      <c r="AY208" s="124"/>
      <c r="AZ208" s="124"/>
      <c r="BA208" s="124"/>
      <c r="BB208" s="124"/>
      <c r="BC208" s="124"/>
      <c r="BD208" s="124"/>
      <c r="BE208" s="124"/>
      <c r="BF208" s="124"/>
      <c r="BG208" s="124"/>
      <c r="BH208" s="124"/>
      <c r="BI208" s="124"/>
      <c r="BJ208" s="124"/>
      <c r="BK208" s="124"/>
      <c r="BL208" s="124"/>
      <c r="BM208" s="124"/>
      <c r="BN208" s="124"/>
      <c r="BO208" s="124"/>
      <c r="BP208" s="124"/>
      <c r="BQ208" s="124"/>
      <c r="BR208" s="124"/>
      <c r="BS208" s="124"/>
      <c r="BT208" s="124"/>
      <c r="BU208" s="124"/>
      <c r="BV208" s="124"/>
      <c r="BW208" s="124"/>
      <c r="BX208" s="124"/>
      <c r="BY208" s="124"/>
      <c r="BZ208" s="124"/>
      <c r="CA208" s="124"/>
      <c r="CB208" s="124"/>
      <c r="CC208" s="124"/>
      <c r="CD208" s="124"/>
      <c r="CE208" s="124"/>
      <c r="CF208" s="124"/>
      <c r="CG208" s="124"/>
      <c r="CH208" s="124"/>
      <c r="CI208" s="124"/>
      <c r="CJ208" s="124"/>
      <c r="CK208" s="124"/>
      <c r="CL208" s="124"/>
      <c r="CM208" s="124"/>
      <c r="CN208" s="124"/>
      <c r="CO208" s="124"/>
      <c r="CP208" s="124"/>
      <c r="CQ208" s="124"/>
      <c r="CR208" s="124"/>
      <c r="CS208" s="124"/>
      <c r="CT208" s="124"/>
      <c r="CU208" s="124"/>
      <c r="CV208" s="124"/>
      <c r="CW208" s="124"/>
      <c r="CX208" s="124"/>
      <c r="CY208" s="124"/>
      <c r="CZ208" s="124"/>
      <c r="DA208" s="124"/>
      <c r="DB208" s="124"/>
      <c r="DC208" s="124"/>
      <c r="DD208" s="124"/>
      <c r="DE208" s="124"/>
      <c r="DF208" s="124"/>
      <c r="DG208" s="124"/>
      <c r="DH208" s="124"/>
      <c r="DI208" s="124"/>
      <c r="DJ208" s="124"/>
      <c r="DK208" s="124"/>
      <c r="DL208" s="124"/>
      <c r="DM208" s="124"/>
      <c r="DN208" s="124"/>
      <c r="DO208" s="124"/>
      <c r="DP208" s="308"/>
      <c r="DQ208" s="117"/>
      <c r="DR208" s="117"/>
      <c r="DS208" s="117"/>
    </row>
    <row r="209" spans="1:222" ht="27" thickBot="1" x14ac:dyDescent="0.3">
      <c r="A209" s="390" t="s">
        <v>372</v>
      </c>
      <c r="B209" s="25">
        <v>47</v>
      </c>
      <c r="C209" s="391" t="s">
        <v>373</v>
      </c>
      <c r="D209" s="26" t="s">
        <v>202</v>
      </c>
      <c r="E209" s="14"/>
      <c r="F209" s="114"/>
      <c r="G209" s="115"/>
      <c r="I209" s="123"/>
      <c r="J209" s="124">
        <f>+COUNTIF(L209:DO209, "Y")</f>
        <v>0</v>
      </c>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124"/>
      <c r="AI209" s="124"/>
      <c r="AJ209" s="124"/>
      <c r="AK209" s="124"/>
      <c r="AL209" s="124"/>
      <c r="AM209" s="124"/>
      <c r="AN209" s="124"/>
      <c r="AO209" s="124"/>
      <c r="AP209" s="124"/>
      <c r="AQ209" s="124"/>
      <c r="AR209" s="124"/>
      <c r="AS209" s="124"/>
      <c r="AT209" s="124"/>
      <c r="AU209" s="124"/>
      <c r="AV209" s="124"/>
      <c r="AW209" s="124"/>
      <c r="AX209" s="124"/>
      <c r="AY209" s="124"/>
      <c r="AZ209" s="124"/>
      <c r="BA209" s="124"/>
      <c r="BB209" s="124"/>
      <c r="BC209" s="124"/>
      <c r="BD209" s="124"/>
      <c r="BE209" s="124"/>
      <c r="BF209" s="124"/>
      <c r="BG209" s="124"/>
      <c r="BH209" s="124"/>
      <c r="BI209" s="124"/>
      <c r="BJ209" s="124"/>
      <c r="BK209" s="124"/>
      <c r="BL209" s="124"/>
      <c r="BM209" s="124"/>
      <c r="BN209" s="124"/>
      <c r="BO209" s="124"/>
      <c r="BP209" s="124"/>
      <c r="BQ209" s="124"/>
      <c r="BR209" s="124"/>
      <c r="BS209" s="124"/>
      <c r="BT209" s="124"/>
      <c r="BU209" s="124"/>
      <c r="BV209" s="124"/>
      <c r="BW209" s="124"/>
      <c r="BX209" s="124"/>
      <c r="BY209" s="124"/>
      <c r="BZ209" s="124"/>
      <c r="CA209" s="124"/>
      <c r="CB209" s="124"/>
      <c r="CC209" s="124"/>
      <c r="CD209" s="124"/>
      <c r="CE209" s="124"/>
      <c r="CF209" s="124"/>
      <c r="CG209" s="124"/>
      <c r="CH209" s="124"/>
      <c r="CI209" s="124"/>
      <c r="CJ209" s="124"/>
      <c r="CK209" s="124"/>
      <c r="CL209" s="124"/>
      <c r="CM209" s="124"/>
      <c r="CN209" s="124"/>
      <c r="CO209" s="124"/>
      <c r="CP209" s="124"/>
      <c r="CQ209" s="124"/>
      <c r="CR209" s="124"/>
      <c r="CS209" s="124"/>
      <c r="CT209" s="124"/>
      <c r="CU209" s="124"/>
      <c r="CV209" s="124"/>
      <c r="CW209" s="124"/>
      <c r="CX209" s="124"/>
      <c r="CY209" s="124"/>
      <c r="CZ209" s="124"/>
      <c r="DA209" s="124"/>
      <c r="DB209" s="124"/>
      <c r="DC209" s="124"/>
      <c r="DD209" s="124"/>
      <c r="DE209" s="124"/>
      <c r="DF209" s="124"/>
      <c r="DG209" s="124"/>
      <c r="DH209" s="124"/>
      <c r="DI209" s="124"/>
      <c r="DJ209" s="124"/>
      <c r="DK209" s="124"/>
      <c r="DL209" s="124"/>
      <c r="DM209" s="124"/>
      <c r="DN209" s="124"/>
      <c r="DO209" s="124"/>
      <c r="DP209" s="555"/>
      <c r="DQ209" s="117"/>
      <c r="DR209" s="117"/>
      <c r="DS209" s="117"/>
    </row>
    <row r="210" spans="1:222" ht="14.4" thickBot="1" x14ac:dyDescent="0.3">
      <c r="A210" s="577" t="s">
        <v>375</v>
      </c>
      <c r="B210" s="578"/>
      <c r="C210" s="578"/>
      <c r="D210" s="125" t="s">
        <v>439</v>
      </c>
      <c r="E210" s="21"/>
      <c r="F210" s="114"/>
      <c r="G210" s="115"/>
      <c r="I210" s="126"/>
      <c r="J210" s="107"/>
      <c r="K210" s="107"/>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c r="AH210" s="107"/>
      <c r="AI210" s="107"/>
      <c r="AJ210" s="107"/>
      <c r="AK210" s="107"/>
      <c r="AL210" s="107"/>
      <c r="AM210" s="107"/>
      <c r="AN210" s="107"/>
      <c r="AO210" s="107"/>
      <c r="AP210" s="107"/>
      <c r="AQ210" s="107"/>
      <c r="AR210" s="107"/>
      <c r="AS210" s="107"/>
      <c r="AT210" s="107"/>
      <c r="AU210" s="107"/>
      <c r="AV210" s="107"/>
      <c r="AW210" s="107"/>
      <c r="AX210" s="107"/>
      <c r="AY210" s="107"/>
      <c r="AZ210" s="107"/>
      <c r="BA210" s="107"/>
      <c r="BB210" s="107"/>
      <c r="BC210" s="107"/>
      <c r="BD210" s="107"/>
      <c r="BE210" s="107"/>
      <c r="BF210" s="107"/>
      <c r="BG210" s="107"/>
      <c r="BH210" s="107"/>
      <c r="BI210" s="107"/>
      <c r="BJ210" s="107"/>
      <c r="BK210" s="107"/>
      <c r="BL210" s="107"/>
      <c r="BM210" s="107"/>
      <c r="BN210" s="107"/>
      <c r="BO210" s="107"/>
      <c r="BP210" s="107"/>
      <c r="BQ210" s="107"/>
      <c r="BR210" s="107"/>
      <c r="BS210" s="107"/>
      <c r="BT210" s="107"/>
      <c r="BU210" s="107"/>
      <c r="BV210" s="107"/>
      <c r="BW210" s="107"/>
      <c r="BX210" s="107"/>
      <c r="BY210" s="107"/>
      <c r="BZ210" s="107"/>
      <c r="CA210" s="107"/>
      <c r="CB210" s="107"/>
      <c r="CC210" s="107"/>
      <c r="CD210" s="107"/>
      <c r="CE210" s="107"/>
      <c r="CF210" s="107"/>
      <c r="CG210" s="107"/>
      <c r="CH210" s="107"/>
      <c r="CI210" s="107"/>
      <c r="CJ210" s="107"/>
      <c r="CK210" s="107"/>
      <c r="CL210" s="107"/>
      <c r="CM210" s="107"/>
      <c r="CN210" s="107"/>
      <c r="CO210" s="107"/>
      <c r="CP210" s="107"/>
      <c r="CQ210" s="107"/>
      <c r="CR210" s="107"/>
      <c r="CS210" s="107"/>
      <c r="CT210" s="107"/>
      <c r="CU210" s="107"/>
      <c r="CV210" s="107"/>
      <c r="CW210" s="107"/>
      <c r="CX210" s="107"/>
      <c r="CY210" s="107"/>
      <c r="CZ210" s="107"/>
      <c r="DA210" s="107"/>
      <c r="DB210" s="107"/>
      <c r="DC210" s="107"/>
      <c r="DD210" s="107"/>
      <c r="DE210" s="107"/>
      <c r="DF210" s="107"/>
      <c r="DG210" s="107"/>
      <c r="DH210" s="107"/>
      <c r="DI210" s="107"/>
      <c r="DJ210" s="107"/>
      <c r="DK210" s="107"/>
      <c r="DL210" s="107"/>
      <c r="DM210" s="107"/>
      <c r="DN210" s="107"/>
      <c r="DO210" s="107"/>
      <c r="DP210" s="556"/>
      <c r="DQ210" s="117"/>
      <c r="DR210" s="117"/>
      <c r="DS210" s="117"/>
    </row>
    <row r="211" spans="1:222" ht="14.4" thickBot="1" x14ac:dyDescent="0.3">
      <c r="A211" s="536" t="s">
        <v>375</v>
      </c>
      <c r="B211" s="537"/>
      <c r="C211" s="537"/>
      <c r="D211" s="396" t="s">
        <v>440</v>
      </c>
      <c r="E211" s="12"/>
      <c r="F211" s="114"/>
      <c r="G211" s="115"/>
      <c r="I211" s="126"/>
      <c r="J211" s="107"/>
      <c r="K211" s="107"/>
      <c r="L211" s="107"/>
      <c r="M211" s="107"/>
      <c r="N211" s="107"/>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7"/>
      <c r="AK211" s="107"/>
      <c r="AL211" s="107"/>
      <c r="AM211" s="107"/>
      <c r="AN211" s="107"/>
      <c r="AO211" s="107"/>
      <c r="AP211" s="107"/>
      <c r="AQ211" s="107"/>
      <c r="AR211" s="107"/>
      <c r="AS211" s="107"/>
      <c r="AT211" s="107"/>
      <c r="AU211" s="107"/>
      <c r="AV211" s="107"/>
      <c r="AW211" s="107"/>
      <c r="AX211" s="107"/>
      <c r="AY211" s="107"/>
      <c r="AZ211" s="107"/>
      <c r="BA211" s="107"/>
      <c r="BB211" s="107"/>
      <c r="BC211" s="107"/>
      <c r="BD211" s="107"/>
      <c r="BE211" s="107"/>
      <c r="BF211" s="107"/>
      <c r="BG211" s="107"/>
      <c r="BH211" s="107"/>
      <c r="BI211" s="107"/>
      <c r="BJ211" s="107"/>
      <c r="BK211" s="107"/>
      <c r="BL211" s="107"/>
      <c r="BM211" s="107"/>
      <c r="BN211" s="107"/>
      <c r="BO211" s="107"/>
      <c r="BP211" s="107"/>
      <c r="BQ211" s="107"/>
      <c r="BR211" s="107"/>
      <c r="BS211" s="107"/>
      <c r="BT211" s="107"/>
      <c r="BU211" s="107"/>
      <c r="BV211" s="107"/>
      <c r="BW211" s="107"/>
      <c r="BX211" s="107"/>
      <c r="BY211" s="107"/>
      <c r="BZ211" s="107"/>
      <c r="CA211" s="107"/>
      <c r="CB211" s="107"/>
      <c r="CC211" s="107"/>
      <c r="CD211" s="107"/>
      <c r="CE211" s="107"/>
      <c r="CF211" s="107"/>
      <c r="CG211" s="107"/>
      <c r="CH211" s="107"/>
      <c r="CI211" s="107"/>
      <c r="CJ211" s="107"/>
      <c r="CK211" s="107"/>
      <c r="CL211" s="107"/>
      <c r="CM211" s="107"/>
      <c r="CN211" s="107"/>
      <c r="CO211" s="107"/>
      <c r="CP211" s="107"/>
      <c r="CQ211" s="107"/>
      <c r="CR211" s="107"/>
      <c r="CS211" s="107"/>
      <c r="CT211" s="107"/>
      <c r="CU211" s="107"/>
      <c r="CV211" s="107"/>
      <c r="CW211" s="107"/>
      <c r="CX211" s="107"/>
      <c r="CY211" s="107"/>
      <c r="CZ211" s="107"/>
      <c r="DA211" s="107"/>
      <c r="DB211" s="107"/>
      <c r="DC211" s="107"/>
      <c r="DD211" s="107"/>
      <c r="DE211" s="107"/>
      <c r="DF211" s="107"/>
      <c r="DG211" s="107"/>
      <c r="DH211" s="107"/>
      <c r="DI211" s="107"/>
      <c r="DJ211" s="107"/>
      <c r="DK211" s="107"/>
      <c r="DL211" s="107"/>
      <c r="DM211" s="107"/>
      <c r="DN211" s="107"/>
      <c r="DO211" s="107"/>
      <c r="DP211" s="556"/>
      <c r="DQ211" s="117"/>
      <c r="DR211" s="117"/>
      <c r="DS211" s="117"/>
    </row>
    <row r="212" spans="1:222" ht="14.4" thickBot="1" x14ac:dyDescent="0.3">
      <c r="A212" s="536" t="s">
        <v>375</v>
      </c>
      <c r="B212" s="537"/>
      <c r="C212" s="537"/>
      <c r="D212" s="396" t="s">
        <v>378</v>
      </c>
      <c r="E212" s="12"/>
      <c r="F212" s="114"/>
      <c r="G212" s="115"/>
      <c r="I212" s="126"/>
      <c r="J212" s="107"/>
      <c r="K212" s="107"/>
      <c r="L212" s="107"/>
      <c r="M212" s="107"/>
      <c r="N212" s="107"/>
      <c r="O212" s="107"/>
      <c r="P212" s="107"/>
      <c r="Q212" s="107"/>
      <c r="R212" s="107"/>
      <c r="S212" s="107"/>
      <c r="T212" s="107"/>
      <c r="U212" s="107"/>
      <c r="V212" s="107"/>
      <c r="W212" s="107"/>
      <c r="X212" s="107"/>
      <c r="Y212" s="107"/>
      <c r="Z212" s="107"/>
      <c r="AA212" s="107"/>
      <c r="AB212" s="107"/>
      <c r="AC212" s="107"/>
      <c r="AD212" s="107"/>
      <c r="AE212" s="107"/>
      <c r="AF212" s="107"/>
      <c r="AG212" s="107"/>
      <c r="AH212" s="107"/>
      <c r="AI212" s="107"/>
      <c r="AJ212" s="107"/>
      <c r="AK212" s="107"/>
      <c r="AL212" s="107"/>
      <c r="AM212" s="107"/>
      <c r="AN212" s="107"/>
      <c r="AO212" s="107"/>
      <c r="AP212" s="107"/>
      <c r="AQ212" s="107"/>
      <c r="AR212" s="107"/>
      <c r="AS212" s="107"/>
      <c r="AT212" s="107"/>
      <c r="AU212" s="107"/>
      <c r="AV212" s="107"/>
      <c r="AW212" s="107"/>
      <c r="AX212" s="107"/>
      <c r="AY212" s="107"/>
      <c r="AZ212" s="107"/>
      <c r="BA212" s="107"/>
      <c r="BB212" s="107"/>
      <c r="BC212" s="107"/>
      <c r="BD212" s="107"/>
      <c r="BE212" s="107"/>
      <c r="BF212" s="107"/>
      <c r="BG212" s="107"/>
      <c r="BH212" s="107"/>
      <c r="BI212" s="107"/>
      <c r="BJ212" s="107"/>
      <c r="BK212" s="107"/>
      <c r="BL212" s="107"/>
      <c r="BM212" s="107"/>
      <c r="BN212" s="107"/>
      <c r="BO212" s="107"/>
      <c r="BP212" s="107"/>
      <c r="BQ212" s="107"/>
      <c r="BR212" s="107"/>
      <c r="BS212" s="107"/>
      <c r="BT212" s="107"/>
      <c r="BU212" s="107"/>
      <c r="BV212" s="107"/>
      <c r="BW212" s="107"/>
      <c r="BX212" s="107"/>
      <c r="BY212" s="107"/>
      <c r="BZ212" s="107"/>
      <c r="CA212" s="107"/>
      <c r="CB212" s="107"/>
      <c r="CC212" s="107"/>
      <c r="CD212" s="107"/>
      <c r="CE212" s="107"/>
      <c r="CF212" s="107"/>
      <c r="CG212" s="107"/>
      <c r="CH212" s="107"/>
      <c r="CI212" s="107"/>
      <c r="CJ212" s="107"/>
      <c r="CK212" s="107"/>
      <c r="CL212" s="107"/>
      <c r="CM212" s="107"/>
      <c r="CN212" s="107"/>
      <c r="CO212" s="107"/>
      <c r="CP212" s="107"/>
      <c r="CQ212" s="107"/>
      <c r="CR212" s="107"/>
      <c r="CS212" s="107"/>
      <c r="CT212" s="107"/>
      <c r="CU212" s="107"/>
      <c r="CV212" s="107"/>
      <c r="CW212" s="107"/>
      <c r="CX212" s="107"/>
      <c r="CY212" s="107"/>
      <c r="CZ212" s="107"/>
      <c r="DA212" s="107"/>
      <c r="DB212" s="107"/>
      <c r="DC212" s="107"/>
      <c r="DD212" s="107"/>
      <c r="DE212" s="107"/>
      <c r="DF212" s="107"/>
      <c r="DG212" s="107"/>
      <c r="DH212" s="107"/>
      <c r="DI212" s="107"/>
      <c r="DJ212" s="107"/>
      <c r="DK212" s="107"/>
      <c r="DL212" s="107"/>
      <c r="DM212" s="107"/>
      <c r="DN212" s="107"/>
      <c r="DO212" s="107"/>
      <c r="DP212" s="556"/>
      <c r="DQ212" s="117"/>
      <c r="DR212" s="117"/>
      <c r="DS212" s="117"/>
    </row>
    <row r="213" spans="1:222" ht="14.4" thickBot="1" x14ac:dyDescent="0.3">
      <c r="A213" s="543" t="s">
        <v>375</v>
      </c>
      <c r="B213" s="544"/>
      <c r="C213" s="544"/>
      <c r="D213" s="145" t="s">
        <v>71</v>
      </c>
      <c r="E213" s="146"/>
      <c r="F213" s="114"/>
      <c r="G213" s="115"/>
      <c r="I213" s="126"/>
      <c r="J213" s="107"/>
      <c r="K213" s="107"/>
      <c r="L213" s="107"/>
      <c r="M213" s="107"/>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7"/>
      <c r="AR213" s="107"/>
      <c r="AS213" s="107"/>
      <c r="AT213" s="107"/>
      <c r="AU213" s="107"/>
      <c r="AV213" s="107"/>
      <c r="AW213" s="107"/>
      <c r="AX213" s="107"/>
      <c r="AY213" s="107"/>
      <c r="AZ213" s="107"/>
      <c r="BA213" s="107"/>
      <c r="BB213" s="107"/>
      <c r="BC213" s="107"/>
      <c r="BD213" s="107"/>
      <c r="BE213" s="107"/>
      <c r="BF213" s="107"/>
      <c r="BG213" s="107"/>
      <c r="BH213" s="107"/>
      <c r="BI213" s="107"/>
      <c r="BJ213" s="107"/>
      <c r="BK213" s="107"/>
      <c r="BL213" s="107"/>
      <c r="BM213" s="107"/>
      <c r="BN213" s="107"/>
      <c r="BO213" s="107"/>
      <c r="BP213" s="107"/>
      <c r="BQ213" s="107"/>
      <c r="BR213" s="107"/>
      <c r="BS213" s="107"/>
      <c r="BT213" s="107"/>
      <c r="BU213" s="107"/>
      <c r="BV213" s="107"/>
      <c r="BW213" s="107"/>
      <c r="BX213" s="107"/>
      <c r="BY213" s="107"/>
      <c r="BZ213" s="107"/>
      <c r="CA213" s="107"/>
      <c r="CB213" s="107"/>
      <c r="CC213" s="107"/>
      <c r="CD213" s="107"/>
      <c r="CE213" s="107"/>
      <c r="CF213" s="107"/>
      <c r="CG213" s="107"/>
      <c r="CH213" s="107"/>
      <c r="CI213" s="107"/>
      <c r="CJ213" s="107"/>
      <c r="CK213" s="107"/>
      <c r="CL213" s="107"/>
      <c r="CM213" s="107"/>
      <c r="CN213" s="107"/>
      <c r="CO213" s="107"/>
      <c r="CP213" s="107"/>
      <c r="CQ213" s="107"/>
      <c r="CR213" s="107"/>
      <c r="CS213" s="107"/>
      <c r="CT213" s="107"/>
      <c r="CU213" s="107"/>
      <c r="CV213" s="107"/>
      <c r="CW213" s="107"/>
      <c r="CX213" s="107"/>
      <c r="CY213" s="107"/>
      <c r="CZ213" s="107"/>
      <c r="DA213" s="107"/>
      <c r="DB213" s="107"/>
      <c r="DC213" s="107"/>
      <c r="DD213" s="107"/>
      <c r="DE213" s="107"/>
      <c r="DF213" s="107"/>
      <c r="DG213" s="107"/>
      <c r="DH213" s="107"/>
      <c r="DI213" s="107"/>
      <c r="DJ213" s="107"/>
      <c r="DK213" s="107"/>
      <c r="DL213" s="107"/>
      <c r="DM213" s="107"/>
      <c r="DN213" s="107"/>
      <c r="DO213" s="107"/>
      <c r="DP213" s="556"/>
      <c r="DQ213" s="117"/>
      <c r="DR213" s="117"/>
      <c r="DS213" s="117"/>
    </row>
    <row r="214" spans="1:222" ht="52.8" x14ac:dyDescent="0.25">
      <c r="A214" s="134" t="s">
        <v>372</v>
      </c>
      <c r="B214" s="391">
        <v>48</v>
      </c>
      <c r="C214" s="25" t="s">
        <v>373</v>
      </c>
      <c r="D214" s="113" t="s">
        <v>441</v>
      </c>
      <c r="E214" s="291" t="str">
        <f>IF('Training Tracker'!F12="Yes", "1 Yes","No, select 2 No or 3 No")</f>
        <v>No, select 2 No or 3 No</v>
      </c>
      <c r="F214" s="114"/>
      <c r="G214" s="115"/>
      <c r="I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c r="CN214" s="99"/>
      <c r="CO214" s="99"/>
      <c r="CP214" s="99"/>
      <c r="CQ214" s="99"/>
      <c r="CR214" s="99"/>
      <c r="CS214" s="99"/>
      <c r="CT214" s="99"/>
      <c r="CU214" s="99"/>
      <c r="CV214" s="99"/>
      <c r="CW214" s="99"/>
      <c r="CX214" s="99"/>
      <c r="CY214" s="99"/>
      <c r="CZ214" s="99"/>
      <c r="DA214" s="99"/>
      <c r="DB214" s="99"/>
      <c r="DC214" s="99"/>
      <c r="DD214" s="99"/>
      <c r="DE214" s="99"/>
      <c r="DF214" s="99"/>
      <c r="DG214" s="99"/>
      <c r="DH214" s="99"/>
      <c r="DI214" s="99"/>
      <c r="DJ214" s="99"/>
      <c r="DK214" s="99"/>
      <c r="DL214" s="99"/>
      <c r="DM214" s="99"/>
      <c r="DN214" s="99"/>
      <c r="DO214" s="99"/>
      <c r="DP214" s="600"/>
      <c r="DQ214" s="116"/>
      <c r="DR214" s="116"/>
      <c r="DS214" s="116"/>
      <c r="DT214" s="116"/>
      <c r="DU214" s="116"/>
      <c r="DV214" s="116"/>
      <c r="DW214" s="116"/>
      <c r="DX214" s="116"/>
      <c r="DY214" s="116"/>
      <c r="DZ214" s="116"/>
      <c r="EA214" s="116"/>
      <c r="EB214" s="116"/>
      <c r="EC214" s="116"/>
      <c r="ED214" s="116"/>
      <c r="EE214" s="116"/>
      <c r="EF214" s="116"/>
      <c r="EG214" s="116"/>
      <c r="EH214" s="116"/>
      <c r="EI214" s="116"/>
      <c r="EJ214" s="116"/>
      <c r="EK214" s="116"/>
      <c r="EL214" s="116"/>
      <c r="EM214" s="116"/>
      <c r="EN214" s="116"/>
      <c r="EO214" s="116"/>
      <c r="EP214" s="116"/>
      <c r="EQ214" s="116"/>
      <c r="ER214" s="116"/>
      <c r="ES214" s="116"/>
      <c r="ET214" s="116"/>
      <c r="EU214" s="116"/>
      <c r="EV214" s="116"/>
      <c r="EW214" s="116"/>
      <c r="EX214" s="116"/>
      <c r="EY214" s="116"/>
      <c r="EZ214" s="116"/>
      <c r="FA214" s="116"/>
      <c r="FB214" s="116"/>
      <c r="FC214" s="116"/>
      <c r="FD214" s="116"/>
      <c r="FE214" s="116"/>
      <c r="FF214" s="116"/>
      <c r="FG214" s="116"/>
      <c r="FH214" s="116"/>
      <c r="FI214" s="116"/>
      <c r="FJ214" s="116"/>
      <c r="FK214" s="116"/>
      <c r="FL214" s="116"/>
      <c r="FM214" s="116"/>
      <c r="FN214" s="116"/>
      <c r="FO214" s="116"/>
      <c r="FP214" s="116"/>
      <c r="FQ214" s="116"/>
      <c r="FR214" s="116"/>
      <c r="FS214" s="116"/>
      <c r="FT214" s="116"/>
      <c r="FU214" s="116"/>
      <c r="FV214" s="116"/>
      <c r="FW214" s="116"/>
      <c r="FX214" s="116"/>
      <c r="FY214" s="116"/>
      <c r="FZ214" s="116"/>
      <c r="GA214" s="116"/>
      <c r="GB214" s="116"/>
      <c r="GC214" s="116"/>
      <c r="GD214" s="116"/>
      <c r="GE214" s="116"/>
      <c r="GF214" s="116"/>
      <c r="GG214" s="116"/>
      <c r="GH214" s="116"/>
      <c r="GI214" s="116"/>
      <c r="GJ214" s="116"/>
      <c r="GK214" s="116"/>
      <c r="GL214" s="116"/>
      <c r="GM214" s="116"/>
      <c r="GN214" s="116"/>
      <c r="GO214" s="116"/>
      <c r="GP214" s="116"/>
      <c r="GQ214" s="116"/>
      <c r="GR214" s="116"/>
      <c r="GS214" s="116"/>
      <c r="GT214" s="116"/>
      <c r="GU214" s="116"/>
      <c r="GV214" s="116"/>
      <c r="GW214" s="116"/>
      <c r="GX214" s="116"/>
      <c r="GY214" s="116"/>
      <c r="GZ214" s="116"/>
      <c r="HA214" s="116"/>
      <c r="HB214" s="116"/>
      <c r="HC214" s="116"/>
      <c r="HD214" s="116"/>
      <c r="HE214" s="116"/>
      <c r="HF214" s="116"/>
      <c r="HG214" s="116"/>
      <c r="HH214" s="116"/>
      <c r="HI214" s="567"/>
      <c r="HJ214" s="567"/>
      <c r="HK214" s="117"/>
      <c r="HL214" s="117"/>
      <c r="HM214" s="117"/>
      <c r="HN214" s="117"/>
    </row>
    <row r="215" spans="1:222" ht="15" customHeight="1" x14ac:dyDescent="0.25">
      <c r="A215" s="568" t="s">
        <v>375</v>
      </c>
      <c r="B215" s="537"/>
      <c r="C215" s="537"/>
      <c r="D215" s="119" t="s">
        <v>442</v>
      </c>
      <c r="E215" s="204"/>
      <c r="F215" s="108"/>
      <c r="G215" s="109"/>
      <c r="H215" s="110"/>
      <c r="I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c r="CN215" s="99"/>
      <c r="CO215" s="99"/>
      <c r="CP215" s="99"/>
      <c r="CQ215" s="99"/>
      <c r="CR215" s="99"/>
      <c r="CS215" s="99"/>
      <c r="CT215" s="99"/>
      <c r="CU215" s="99"/>
      <c r="CV215" s="99"/>
      <c r="CW215" s="99"/>
      <c r="CX215" s="99"/>
      <c r="CY215" s="99"/>
      <c r="CZ215" s="99"/>
      <c r="DA215" s="99"/>
      <c r="DB215" s="99"/>
      <c r="DC215" s="99"/>
      <c r="DD215" s="99"/>
      <c r="DE215" s="99"/>
      <c r="DF215" s="99"/>
      <c r="DG215" s="99"/>
      <c r="DH215" s="99"/>
      <c r="DI215" s="99"/>
      <c r="DJ215" s="99"/>
      <c r="DK215" s="99"/>
      <c r="DL215" s="99"/>
      <c r="DM215" s="99"/>
      <c r="DN215" s="99"/>
      <c r="DO215" s="99"/>
      <c r="DP215" s="598"/>
      <c r="DQ215" s="116"/>
      <c r="DR215" s="116"/>
      <c r="DS215" s="116"/>
      <c r="DT215" s="116"/>
      <c r="DU215" s="116"/>
      <c r="DV215" s="116"/>
      <c r="DW215" s="116"/>
      <c r="DX215" s="116"/>
      <c r="DY215" s="116"/>
      <c r="DZ215" s="116"/>
      <c r="EA215" s="116"/>
      <c r="EB215" s="116"/>
      <c r="EC215" s="116"/>
      <c r="ED215" s="116"/>
      <c r="EE215" s="116"/>
      <c r="EF215" s="116"/>
      <c r="EG215" s="116"/>
      <c r="EH215" s="116"/>
      <c r="EI215" s="116"/>
      <c r="EJ215" s="116"/>
      <c r="EK215" s="116"/>
      <c r="EL215" s="116"/>
      <c r="EM215" s="116"/>
      <c r="EN215" s="116"/>
      <c r="EO215" s="116"/>
      <c r="EP215" s="116"/>
      <c r="EQ215" s="116"/>
      <c r="ER215" s="116"/>
      <c r="ES215" s="116"/>
      <c r="ET215" s="116"/>
      <c r="EU215" s="116"/>
      <c r="EV215" s="116"/>
      <c r="EW215" s="116"/>
      <c r="EX215" s="116"/>
      <c r="EY215" s="116"/>
      <c r="EZ215" s="116"/>
      <c r="FA215" s="116"/>
      <c r="FB215" s="116"/>
      <c r="FC215" s="116"/>
      <c r="FD215" s="116"/>
      <c r="FE215" s="116"/>
      <c r="FF215" s="116"/>
      <c r="FG215" s="116"/>
      <c r="FH215" s="116"/>
      <c r="FI215" s="116"/>
      <c r="FJ215" s="116"/>
      <c r="FK215" s="116"/>
      <c r="FL215" s="116"/>
      <c r="FM215" s="116"/>
      <c r="FN215" s="116"/>
      <c r="FO215" s="116"/>
      <c r="FP215" s="116"/>
      <c r="FQ215" s="116"/>
      <c r="FR215" s="116"/>
      <c r="FS215" s="116"/>
      <c r="FT215" s="116"/>
      <c r="FU215" s="116"/>
      <c r="FV215" s="116"/>
      <c r="FW215" s="116"/>
      <c r="FX215" s="116"/>
      <c r="FY215" s="116"/>
      <c r="FZ215" s="116"/>
      <c r="GA215" s="116"/>
      <c r="GB215" s="116"/>
      <c r="GC215" s="116"/>
      <c r="GD215" s="116"/>
      <c r="GE215" s="116"/>
      <c r="GF215" s="116"/>
      <c r="GG215" s="116"/>
      <c r="GH215" s="116"/>
      <c r="GI215" s="116"/>
      <c r="GJ215" s="116"/>
      <c r="GK215" s="116"/>
      <c r="GL215" s="116"/>
      <c r="GM215" s="116"/>
      <c r="GN215" s="116"/>
      <c r="GO215" s="116"/>
      <c r="GP215" s="116"/>
      <c r="GQ215" s="116"/>
      <c r="GR215" s="116"/>
      <c r="GS215" s="116"/>
      <c r="GT215" s="116"/>
      <c r="GU215" s="116"/>
      <c r="GV215" s="116"/>
      <c r="GW215" s="116"/>
      <c r="GX215" s="116"/>
      <c r="GY215" s="116"/>
      <c r="GZ215" s="116"/>
      <c r="HA215" s="116"/>
      <c r="HB215" s="116"/>
      <c r="HC215" s="116"/>
      <c r="HD215" s="116"/>
      <c r="HE215" s="116"/>
      <c r="HF215" s="116"/>
      <c r="HG215" s="116"/>
      <c r="HH215" s="116"/>
      <c r="HI215" s="567"/>
      <c r="HJ215" s="567"/>
      <c r="HK215" s="117"/>
      <c r="HL215" s="117"/>
      <c r="HM215" s="117"/>
      <c r="HN215" s="117"/>
    </row>
    <row r="216" spans="1:222" ht="15" customHeight="1" x14ac:dyDescent="0.25">
      <c r="A216" s="568" t="s">
        <v>375</v>
      </c>
      <c r="B216" s="537"/>
      <c r="C216" s="537"/>
      <c r="D216" s="396" t="s">
        <v>396</v>
      </c>
      <c r="E216" s="13"/>
      <c r="F216" s="111"/>
      <c r="G216" s="112"/>
      <c r="I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c r="CN216" s="99"/>
      <c r="CO216" s="99"/>
      <c r="CP216" s="99"/>
      <c r="CQ216" s="99"/>
      <c r="CR216" s="99"/>
      <c r="CS216" s="99"/>
      <c r="CT216" s="99"/>
      <c r="CU216" s="99"/>
      <c r="CV216" s="99"/>
      <c r="CW216" s="99"/>
      <c r="CX216" s="99"/>
      <c r="CY216" s="99"/>
      <c r="CZ216" s="99"/>
      <c r="DA216" s="99"/>
      <c r="DB216" s="99"/>
      <c r="DC216" s="99"/>
      <c r="DD216" s="99"/>
      <c r="DE216" s="99"/>
      <c r="DF216" s="99"/>
      <c r="DG216" s="99"/>
      <c r="DH216" s="99"/>
      <c r="DI216" s="99"/>
      <c r="DJ216" s="99"/>
      <c r="DK216" s="99"/>
      <c r="DL216" s="99"/>
      <c r="DM216" s="99"/>
      <c r="DN216" s="99"/>
      <c r="DO216" s="99"/>
      <c r="DP216" s="598"/>
      <c r="DQ216" s="116"/>
      <c r="DR216" s="116"/>
      <c r="DS216" s="116"/>
      <c r="DT216" s="116"/>
      <c r="DU216" s="116"/>
      <c r="DV216" s="116"/>
      <c r="DW216" s="116"/>
      <c r="DX216" s="116"/>
      <c r="DY216" s="116"/>
      <c r="DZ216" s="116"/>
      <c r="EA216" s="116"/>
      <c r="EB216" s="116"/>
      <c r="EC216" s="116"/>
      <c r="ED216" s="116"/>
      <c r="EE216" s="116"/>
      <c r="EF216" s="116"/>
      <c r="EG216" s="116"/>
      <c r="EH216" s="116"/>
      <c r="EI216" s="116"/>
      <c r="EJ216" s="116"/>
      <c r="EK216" s="116"/>
      <c r="EL216" s="116"/>
      <c r="EM216" s="116"/>
      <c r="EN216" s="116"/>
      <c r="EO216" s="116"/>
      <c r="EP216" s="116"/>
      <c r="EQ216" s="116"/>
      <c r="ER216" s="116"/>
      <c r="ES216" s="116"/>
      <c r="ET216" s="116"/>
      <c r="EU216" s="116"/>
      <c r="EV216" s="116"/>
      <c r="EW216" s="116"/>
      <c r="EX216" s="116"/>
      <c r="EY216" s="116"/>
      <c r="EZ216" s="116"/>
      <c r="FA216" s="116"/>
      <c r="FB216" s="116"/>
      <c r="FC216" s="116"/>
      <c r="FD216" s="116"/>
      <c r="FE216" s="116"/>
      <c r="FF216" s="116"/>
      <c r="FG216" s="116"/>
      <c r="FH216" s="116"/>
      <c r="FI216" s="116"/>
      <c r="FJ216" s="116"/>
      <c r="FK216" s="116"/>
      <c r="FL216" s="116"/>
      <c r="FM216" s="116"/>
      <c r="FN216" s="116"/>
      <c r="FO216" s="116"/>
      <c r="FP216" s="116"/>
      <c r="FQ216" s="116"/>
      <c r="FR216" s="116"/>
      <c r="FS216" s="116"/>
      <c r="FT216" s="116"/>
      <c r="FU216" s="116"/>
      <c r="FV216" s="116"/>
      <c r="FW216" s="116"/>
      <c r="FX216" s="116"/>
      <c r="FY216" s="116"/>
      <c r="FZ216" s="116"/>
      <c r="GA216" s="116"/>
      <c r="GB216" s="116"/>
      <c r="GC216" s="116"/>
      <c r="GD216" s="116"/>
      <c r="GE216" s="116"/>
      <c r="GF216" s="116"/>
      <c r="GG216" s="116"/>
      <c r="GH216" s="116"/>
      <c r="GI216" s="116"/>
      <c r="GJ216" s="116"/>
      <c r="GK216" s="116"/>
      <c r="GL216" s="116"/>
      <c r="GM216" s="116"/>
      <c r="GN216" s="116"/>
      <c r="GO216" s="116"/>
      <c r="GP216" s="116"/>
      <c r="GQ216" s="116"/>
      <c r="GR216" s="116"/>
      <c r="GS216" s="116"/>
      <c r="GT216" s="116"/>
      <c r="GU216" s="116"/>
      <c r="GV216" s="116"/>
      <c r="GW216" s="116"/>
      <c r="GX216" s="116"/>
      <c r="GY216" s="116"/>
      <c r="GZ216" s="116"/>
      <c r="HA216" s="116"/>
      <c r="HB216" s="116"/>
      <c r="HC216" s="116"/>
      <c r="HD216" s="116"/>
      <c r="HE216" s="116"/>
      <c r="HF216" s="116"/>
      <c r="HG216" s="116"/>
      <c r="HH216" s="116"/>
      <c r="HI216" s="567"/>
      <c r="HJ216" s="567"/>
      <c r="HK216" s="117"/>
      <c r="HL216" s="117"/>
      <c r="HM216" s="117"/>
      <c r="HN216" s="117"/>
    </row>
    <row r="217" spans="1:222" ht="15.75" customHeight="1" thickBot="1" x14ac:dyDescent="0.3">
      <c r="A217" s="597" t="s">
        <v>375</v>
      </c>
      <c r="B217" s="544"/>
      <c r="C217" s="544"/>
      <c r="D217" s="145" t="s">
        <v>71</v>
      </c>
      <c r="E217" s="159"/>
      <c r="F217" s="111"/>
      <c r="G217" s="112"/>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c r="CN217" s="99"/>
      <c r="CO217" s="99"/>
      <c r="CP217" s="99"/>
      <c r="CQ217" s="99"/>
      <c r="CR217" s="99"/>
      <c r="CS217" s="99"/>
      <c r="CT217" s="99"/>
      <c r="CU217" s="99"/>
      <c r="CV217" s="99"/>
      <c r="CW217" s="99"/>
      <c r="CX217" s="99"/>
      <c r="CY217" s="99"/>
      <c r="CZ217" s="99"/>
      <c r="DA217" s="99"/>
      <c r="DB217" s="99"/>
      <c r="DC217" s="99"/>
      <c r="DD217" s="99"/>
      <c r="DE217" s="99"/>
      <c r="DF217" s="99"/>
      <c r="DG217" s="99"/>
      <c r="DH217" s="99"/>
      <c r="DI217" s="99"/>
      <c r="DJ217" s="99"/>
      <c r="DK217" s="99"/>
      <c r="DL217" s="99"/>
      <c r="DM217" s="99"/>
      <c r="DN217" s="99"/>
      <c r="DO217" s="99"/>
      <c r="DP217" s="599"/>
      <c r="DQ217" s="116"/>
      <c r="DR217" s="116"/>
      <c r="DS217" s="116"/>
      <c r="DT217" s="116"/>
      <c r="DU217" s="116"/>
      <c r="DV217" s="116"/>
      <c r="DW217" s="116"/>
      <c r="DX217" s="116"/>
      <c r="DY217" s="116"/>
      <c r="DZ217" s="116"/>
      <c r="EA217" s="116"/>
      <c r="EB217" s="116"/>
      <c r="EC217" s="116"/>
      <c r="ED217" s="116"/>
      <c r="EE217" s="116"/>
      <c r="EF217" s="116"/>
      <c r="EG217" s="116"/>
      <c r="EH217" s="116"/>
      <c r="EI217" s="116"/>
      <c r="EJ217" s="116"/>
      <c r="EK217" s="116"/>
      <c r="EL217" s="116"/>
      <c r="EM217" s="116"/>
      <c r="EN217" s="116"/>
      <c r="EO217" s="116"/>
      <c r="EP217" s="116"/>
      <c r="EQ217" s="116"/>
      <c r="ER217" s="116"/>
      <c r="ES217" s="116"/>
      <c r="ET217" s="116"/>
      <c r="EU217" s="116"/>
      <c r="EV217" s="116"/>
      <c r="EW217" s="116"/>
      <c r="EX217" s="116"/>
      <c r="EY217" s="116"/>
      <c r="EZ217" s="116"/>
      <c r="FA217" s="116"/>
      <c r="FB217" s="116"/>
      <c r="FC217" s="116"/>
      <c r="FD217" s="116"/>
      <c r="FE217" s="116"/>
      <c r="FF217" s="116"/>
      <c r="FG217" s="116"/>
      <c r="FH217" s="116"/>
      <c r="FI217" s="116"/>
      <c r="FJ217" s="116"/>
      <c r="FK217" s="116"/>
      <c r="FL217" s="116"/>
      <c r="FM217" s="116"/>
      <c r="FN217" s="116"/>
      <c r="FO217" s="116"/>
      <c r="FP217" s="116"/>
      <c r="FQ217" s="116"/>
      <c r="FR217" s="116"/>
      <c r="FS217" s="116"/>
      <c r="FT217" s="116"/>
      <c r="FU217" s="116"/>
      <c r="FV217" s="116"/>
      <c r="FW217" s="116"/>
      <c r="FX217" s="116"/>
      <c r="FY217" s="116"/>
      <c r="FZ217" s="116"/>
      <c r="GA217" s="116"/>
      <c r="GB217" s="116"/>
      <c r="GC217" s="116"/>
      <c r="GD217" s="116"/>
      <c r="GE217" s="116"/>
      <c r="GF217" s="116"/>
      <c r="GG217" s="116"/>
      <c r="GH217" s="116"/>
      <c r="GI217" s="116"/>
      <c r="GJ217" s="116"/>
      <c r="GK217" s="116"/>
      <c r="GL217" s="116"/>
      <c r="GM217" s="116"/>
      <c r="GN217" s="116"/>
      <c r="GO217" s="116"/>
      <c r="GP217" s="116"/>
      <c r="GQ217" s="116"/>
      <c r="GR217" s="116"/>
      <c r="GS217" s="116"/>
      <c r="GT217" s="116"/>
      <c r="GU217" s="116"/>
      <c r="GV217" s="116"/>
      <c r="GW217" s="116"/>
      <c r="GX217" s="116"/>
      <c r="GY217" s="116"/>
      <c r="GZ217" s="116"/>
      <c r="HA217" s="116"/>
      <c r="HB217" s="116"/>
      <c r="HC217" s="116"/>
      <c r="HD217" s="116"/>
      <c r="HE217" s="116"/>
      <c r="HF217" s="116"/>
      <c r="HG217" s="116"/>
      <c r="HH217" s="116"/>
      <c r="HI217" s="567"/>
      <c r="HJ217" s="567"/>
      <c r="HK217" s="117"/>
      <c r="HL217" s="117"/>
      <c r="HM217" s="117"/>
      <c r="HN217" s="117"/>
    </row>
    <row r="218" spans="1:222" ht="39" customHeight="1" thickBot="1" x14ac:dyDescent="0.3">
      <c r="A218" s="390" t="s">
        <v>372</v>
      </c>
      <c r="B218" s="25">
        <v>49</v>
      </c>
      <c r="C218" s="391" t="s">
        <v>373</v>
      </c>
      <c r="D218" s="26" t="s">
        <v>209</v>
      </c>
      <c r="E218" s="14"/>
      <c r="F218" s="114"/>
      <c r="G218" s="115"/>
      <c r="I218" s="123"/>
      <c r="J218" s="124">
        <f>+COUNTIF(L218:DO218, "Y")</f>
        <v>0</v>
      </c>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c r="AH218" s="124"/>
      <c r="AI218" s="124"/>
      <c r="AJ218" s="124"/>
      <c r="AK218" s="124"/>
      <c r="AL218" s="124"/>
      <c r="AM218" s="124"/>
      <c r="AN218" s="124"/>
      <c r="AO218" s="124"/>
      <c r="AP218" s="124"/>
      <c r="AQ218" s="124"/>
      <c r="AR218" s="124"/>
      <c r="AS218" s="124"/>
      <c r="AT218" s="124"/>
      <c r="AU218" s="124"/>
      <c r="AV218" s="124"/>
      <c r="AW218" s="124"/>
      <c r="AX218" s="124"/>
      <c r="AY218" s="124"/>
      <c r="AZ218" s="124"/>
      <c r="BA218" s="124"/>
      <c r="BB218" s="124"/>
      <c r="BC218" s="124"/>
      <c r="BD218" s="124"/>
      <c r="BE218" s="124"/>
      <c r="BF218" s="124"/>
      <c r="BG218" s="124"/>
      <c r="BH218" s="124"/>
      <c r="BI218" s="124"/>
      <c r="BJ218" s="124"/>
      <c r="BK218" s="124"/>
      <c r="BL218" s="124"/>
      <c r="BM218" s="124"/>
      <c r="BN218" s="124"/>
      <c r="BO218" s="124"/>
      <c r="BP218" s="124"/>
      <c r="BQ218" s="124"/>
      <c r="BR218" s="124"/>
      <c r="BS218" s="124"/>
      <c r="BT218" s="124"/>
      <c r="BU218" s="124"/>
      <c r="BV218" s="124"/>
      <c r="BW218" s="124"/>
      <c r="BX218" s="124"/>
      <c r="BY218" s="124"/>
      <c r="BZ218" s="124"/>
      <c r="CA218" s="124"/>
      <c r="CB218" s="124"/>
      <c r="CC218" s="124"/>
      <c r="CD218" s="124"/>
      <c r="CE218" s="124"/>
      <c r="CF218" s="124"/>
      <c r="CG218" s="124"/>
      <c r="CH218" s="124"/>
      <c r="CI218" s="124"/>
      <c r="CJ218" s="124"/>
      <c r="CK218" s="124"/>
      <c r="CL218" s="124"/>
      <c r="CM218" s="124"/>
      <c r="CN218" s="124"/>
      <c r="CO218" s="124"/>
      <c r="CP218" s="124"/>
      <c r="CQ218" s="124"/>
      <c r="CR218" s="124"/>
      <c r="CS218" s="124"/>
      <c r="CT218" s="124"/>
      <c r="CU218" s="124"/>
      <c r="CV218" s="124"/>
      <c r="CW218" s="124"/>
      <c r="CX218" s="124"/>
      <c r="CY218" s="124"/>
      <c r="CZ218" s="124"/>
      <c r="DA218" s="124"/>
      <c r="DB218" s="124"/>
      <c r="DC218" s="124"/>
      <c r="DD218" s="124"/>
      <c r="DE218" s="124"/>
      <c r="DF218" s="124"/>
      <c r="DG218" s="124"/>
      <c r="DH218" s="124"/>
      <c r="DI218" s="124"/>
      <c r="DJ218" s="124"/>
      <c r="DK218" s="124"/>
      <c r="DL218" s="124"/>
      <c r="DM218" s="124"/>
      <c r="DN218" s="124"/>
      <c r="DO218" s="124"/>
      <c r="DP218" s="555"/>
      <c r="DQ218" s="117"/>
      <c r="DR218" s="117"/>
      <c r="DS218" s="117"/>
    </row>
    <row r="219" spans="1:222" ht="14.4" thickBot="1" x14ac:dyDescent="0.3">
      <c r="A219" s="577" t="s">
        <v>375</v>
      </c>
      <c r="B219" s="578"/>
      <c r="C219" s="578"/>
      <c r="D219" s="125" t="s">
        <v>443</v>
      </c>
      <c r="E219" s="21"/>
      <c r="F219" s="114"/>
      <c r="G219" s="115"/>
      <c r="I219" s="126"/>
      <c r="J219" s="107"/>
      <c r="K219" s="107"/>
      <c r="L219" s="107"/>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7"/>
      <c r="BQ219" s="107"/>
      <c r="BR219" s="107"/>
      <c r="BS219" s="107"/>
      <c r="BT219" s="107"/>
      <c r="BU219" s="107"/>
      <c r="BV219" s="107"/>
      <c r="BW219" s="107"/>
      <c r="BX219" s="107"/>
      <c r="BY219" s="107"/>
      <c r="BZ219" s="107"/>
      <c r="CA219" s="107"/>
      <c r="CB219" s="107"/>
      <c r="CC219" s="107"/>
      <c r="CD219" s="107"/>
      <c r="CE219" s="107"/>
      <c r="CF219" s="107"/>
      <c r="CG219" s="107"/>
      <c r="CH219" s="107"/>
      <c r="CI219" s="107"/>
      <c r="CJ219" s="107"/>
      <c r="CK219" s="107"/>
      <c r="CL219" s="107"/>
      <c r="CM219" s="107"/>
      <c r="CN219" s="107"/>
      <c r="CO219" s="107"/>
      <c r="CP219" s="107"/>
      <c r="CQ219" s="107"/>
      <c r="CR219" s="107"/>
      <c r="CS219" s="107"/>
      <c r="CT219" s="107"/>
      <c r="CU219" s="107"/>
      <c r="CV219" s="107"/>
      <c r="CW219" s="107"/>
      <c r="CX219" s="107"/>
      <c r="CY219" s="107"/>
      <c r="CZ219" s="107"/>
      <c r="DA219" s="107"/>
      <c r="DB219" s="107"/>
      <c r="DC219" s="107"/>
      <c r="DD219" s="107"/>
      <c r="DE219" s="107"/>
      <c r="DF219" s="107"/>
      <c r="DG219" s="107"/>
      <c r="DH219" s="107"/>
      <c r="DI219" s="107"/>
      <c r="DJ219" s="107"/>
      <c r="DK219" s="107"/>
      <c r="DL219" s="107"/>
      <c r="DM219" s="107"/>
      <c r="DN219" s="107"/>
      <c r="DO219" s="107"/>
      <c r="DP219" s="556"/>
      <c r="DQ219" s="117"/>
      <c r="DR219" s="117"/>
      <c r="DS219" s="117"/>
    </row>
    <row r="220" spans="1:222" ht="14.4" thickBot="1" x14ac:dyDescent="0.3">
      <c r="A220" s="536" t="s">
        <v>375</v>
      </c>
      <c r="B220" s="537"/>
      <c r="C220" s="537"/>
      <c r="D220" s="396" t="s">
        <v>409</v>
      </c>
      <c r="E220" s="12"/>
      <c r="F220" s="114"/>
      <c r="G220" s="115"/>
      <c r="I220" s="126"/>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107"/>
      <c r="AS220" s="107"/>
      <c r="AT220" s="107"/>
      <c r="AU220" s="107"/>
      <c r="AV220" s="107"/>
      <c r="AW220" s="107"/>
      <c r="AX220" s="107"/>
      <c r="AY220" s="107"/>
      <c r="AZ220" s="107"/>
      <c r="BA220" s="107"/>
      <c r="BB220" s="107"/>
      <c r="BC220" s="107"/>
      <c r="BD220" s="107"/>
      <c r="BE220" s="107"/>
      <c r="BF220" s="107"/>
      <c r="BG220" s="107"/>
      <c r="BH220" s="107"/>
      <c r="BI220" s="107"/>
      <c r="BJ220" s="107"/>
      <c r="BK220" s="107"/>
      <c r="BL220" s="107"/>
      <c r="BM220" s="107"/>
      <c r="BN220" s="107"/>
      <c r="BO220" s="107"/>
      <c r="BP220" s="107"/>
      <c r="BQ220" s="107"/>
      <c r="BR220" s="107"/>
      <c r="BS220" s="107"/>
      <c r="BT220" s="107"/>
      <c r="BU220" s="107"/>
      <c r="BV220" s="107"/>
      <c r="BW220" s="107"/>
      <c r="BX220" s="107"/>
      <c r="BY220" s="107"/>
      <c r="BZ220" s="107"/>
      <c r="CA220" s="107"/>
      <c r="CB220" s="107"/>
      <c r="CC220" s="107"/>
      <c r="CD220" s="107"/>
      <c r="CE220" s="107"/>
      <c r="CF220" s="107"/>
      <c r="CG220" s="107"/>
      <c r="CH220" s="107"/>
      <c r="CI220" s="107"/>
      <c r="CJ220" s="107"/>
      <c r="CK220" s="107"/>
      <c r="CL220" s="107"/>
      <c r="CM220" s="107"/>
      <c r="CN220" s="107"/>
      <c r="CO220" s="107"/>
      <c r="CP220" s="107"/>
      <c r="CQ220" s="107"/>
      <c r="CR220" s="107"/>
      <c r="CS220" s="107"/>
      <c r="CT220" s="107"/>
      <c r="CU220" s="107"/>
      <c r="CV220" s="107"/>
      <c r="CW220" s="107"/>
      <c r="CX220" s="107"/>
      <c r="CY220" s="107"/>
      <c r="CZ220" s="107"/>
      <c r="DA220" s="107"/>
      <c r="DB220" s="107"/>
      <c r="DC220" s="107"/>
      <c r="DD220" s="107"/>
      <c r="DE220" s="107"/>
      <c r="DF220" s="107"/>
      <c r="DG220" s="107"/>
      <c r="DH220" s="107"/>
      <c r="DI220" s="107"/>
      <c r="DJ220" s="107"/>
      <c r="DK220" s="107"/>
      <c r="DL220" s="107"/>
      <c r="DM220" s="107"/>
      <c r="DN220" s="107"/>
      <c r="DO220" s="107"/>
      <c r="DP220" s="556"/>
      <c r="DQ220" s="117"/>
      <c r="DR220" s="117"/>
      <c r="DS220" s="117"/>
    </row>
    <row r="221" spans="1:222" ht="14.4" thickBot="1" x14ac:dyDescent="0.3">
      <c r="A221" s="536" t="s">
        <v>375</v>
      </c>
      <c r="B221" s="537"/>
      <c r="C221" s="537"/>
      <c r="D221" s="396" t="s">
        <v>378</v>
      </c>
      <c r="E221" s="12"/>
      <c r="F221" s="114"/>
      <c r="G221" s="115"/>
      <c r="I221" s="126"/>
      <c r="J221" s="107"/>
      <c r="K221" s="107"/>
      <c r="L221" s="107"/>
      <c r="M221" s="107"/>
      <c r="N221" s="107"/>
      <c r="O221" s="107"/>
      <c r="P221" s="107"/>
      <c r="Q221" s="107"/>
      <c r="R221" s="107"/>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107"/>
      <c r="AS221" s="107"/>
      <c r="AT221" s="107"/>
      <c r="AU221" s="107"/>
      <c r="AV221" s="107"/>
      <c r="AW221" s="107"/>
      <c r="AX221" s="107"/>
      <c r="AY221" s="107"/>
      <c r="AZ221" s="107"/>
      <c r="BA221" s="107"/>
      <c r="BB221" s="107"/>
      <c r="BC221" s="107"/>
      <c r="BD221" s="107"/>
      <c r="BE221" s="107"/>
      <c r="BF221" s="107"/>
      <c r="BG221" s="107"/>
      <c r="BH221" s="107"/>
      <c r="BI221" s="107"/>
      <c r="BJ221" s="107"/>
      <c r="BK221" s="107"/>
      <c r="BL221" s="107"/>
      <c r="BM221" s="107"/>
      <c r="BN221" s="107"/>
      <c r="BO221" s="107"/>
      <c r="BP221" s="107"/>
      <c r="BQ221" s="107"/>
      <c r="BR221" s="107"/>
      <c r="BS221" s="107"/>
      <c r="BT221" s="107"/>
      <c r="BU221" s="107"/>
      <c r="BV221" s="107"/>
      <c r="BW221" s="107"/>
      <c r="BX221" s="107"/>
      <c r="BY221" s="107"/>
      <c r="BZ221" s="107"/>
      <c r="CA221" s="107"/>
      <c r="CB221" s="107"/>
      <c r="CC221" s="107"/>
      <c r="CD221" s="107"/>
      <c r="CE221" s="107"/>
      <c r="CF221" s="107"/>
      <c r="CG221" s="107"/>
      <c r="CH221" s="107"/>
      <c r="CI221" s="107"/>
      <c r="CJ221" s="107"/>
      <c r="CK221" s="107"/>
      <c r="CL221" s="107"/>
      <c r="CM221" s="107"/>
      <c r="CN221" s="107"/>
      <c r="CO221" s="107"/>
      <c r="CP221" s="107"/>
      <c r="CQ221" s="107"/>
      <c r="CR221" s="107"/>
      <c r="CS221" s="107"/>
      <c r="CT221" s="107"/>
      <c r="CU221" s="107"/>
      <c r="CV221" s="107"/>
      <c r="CW221" s="107"/>
      <c r="CX221" s="107"/>
      <c r="CY221" s="107"/>
      <c r="CZ221" s="107"/>
      <c r="DA221" s="107"/>
      <c r="DB221" s="107"/>
      <c r="DC221" s="107"/>
      <c r="DD221" s="107"/>
      <c r="DE221" s="107"/>
      <c r="DF221" s="107"/>
      <c r="DG221" s="107"/>
      <c r="DH221" s="107"/>
      <c r="DI221" s="107"/>
      <c r="DJ221" s="107"/>
      <c r="DK221" s="107"/>
      <c r="DL221" s="107"/>
      <c r="DM221" s="107"/>
      <c r="DN221" s="107"/>
      <c r="DO221" s="107"/>
      <c r="DP221" s="556"/>
      <c r="DQ221" s="117"/>
      <c r="DR221" s="117"/>
      <c r="DS221" s="117"/>
    </row>
    <row r="222" spans="1:222" ht="14.4" thickBot="1" x14ac:dyDescent="0.3">
      <c r="A222" s="543" t="s">
        <v>375</v>
      </c>
      <c r="B222" s="544"/>
      <c r="C222" s="544"/>
      <c r="D222" s="145" t="s">
        <v>71</v>
      </c>
      <c r="E222" s="146"/>
      <c r="F222" s="114"/>
      <c r="G222" s="115"/>
      <c r="I222" s="126"/>
      <c r="J222" s="107"/>
      <c r="K222" s="107"/>
      <c r="L222" s="107"/>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107"/>
      <c r="AS222" s="107"/>
      <c r="AT222" s="107"/>
      <c r="AU222" s="107"/>
      <c r="AV222" s="107"/>
      <c r="AW222" s="107"/>
      <c r="AX222" s="107"/>
      <c r="AY222" s="107"/>
      <c r="AZ222" s="107"/>
      <c r="BA222" s="107"/>
      <c r="BB222" s="107"/>
      <c r="BC222" s="107"/>
      <c r="BD222" s="107"/>
      <c r="BE222" s="107"/>
      <c r="BF222" s="107"/>
      <c r="BG222" s="107"/>
      <c r="BH222" s="107"/>
      <c r="BI222" s="107"/>
      <c r="BJ222" s="107"/>
      <c r="BK222" s="107"/>
      <c r="BL222" s="107"/>
      <c r="BM222" s="107"/>
      <c r="BN222" s="107"/>
      <c r="BO222" s="107"/>
      <c r="BP222" s="107"/>
      <c r="BQ222" s="107"/>
      <c r="BR222" s="107"/>
      <c r="BS222" s="107"/>
      <c r="BT222" s="107"/>
      <c r="BU222" s="107"/>
      <c r="BV222" s="107"/>
      <c r="BW222" s="107"/>
      <c r="BX222" s="107"/>
      <c r="BY222" s="107"/>
      <c r="BZ222" s="107"/>
      <c r="CA222" s="107"/>
      <c r="CB222" s="107"/>
      <c r="CC222" s="107"/>
      <c r="CD222" s="107"/>
      <c r="CE222" s="107"/>
      <c r="CF222" s="107"/>
      <c r="CG222" s="107"/>
      <c r="CH222" s="107"/>
      <c r="CI222" s="107"/>
      <c r="CJ222" s="107"/>
      <c r="CK222" s="107"/>
      <c r="CL222" s="107"/>
      <c r="CM222" s="107"/>
      <c r="CN222" s="107"/>
      <c r="CO222" s="107"/>
      <c r="CP222" s="107"/>
      <c r="CQ222" s="107"/>
      <c r="CR222" s="107"/>
      <c r="CS222" s="107"/>
      <c r="CT222" s="107"/>
      <c r="CU222" s="107"/>
      <c r="CV222" s="107"/>
      <c r="CW222" s="107"/>
      <c r="CX222" s="107"/>
      <c r="CY222" s="107"/>
      <c r="CZ222" s="107"/>
      <c r="DA222" s="107"/>
      <c r="DB222" s="107"/>
      <c r="DC222" s="107"/>
      <c r="DD222" s="107"/>
      <c r="DE222" s="107"/>
      <c r="DF222" s="107"/>
      <c r="DG222" s="107"/>
      <c r="DH222" s="107"/>
      <c r="DI222" s="107"/>
      <c r="DJ222" s="107"/>
      <c r="DK222" s="107"/>
      <c r="DL222" s="107"/>
      <c r="DM222" s="107"/>
      <c r="DN222" s="107"/>
      <c r="DO222" s="107"/>
      <c r="DP222" s="556"/>
      <c r="DQ222" s="117"/>
      <c r="DR222" s="117"/>
      <c r="DS222" s="117"/>
    </row>
    <row r="223" spans="1:222" ht="39.6" x14ac:dyDescent="0.25">
      <c r="A223" s="391" t="s">
        <v>444</v>
      </c>
      <c r="B223" s="25">
        <v>50</v>
      </c>
      <c r="C223" s="391" t="s">
        <v>445</v>
      </c>
      <c r="D223" s="26" t="s">
        <v>215</v>
      </c>
      <c r="E223" s="22" t="str">
        <f>IF(F223=0,"",IF(F223=G223,"N/A",IF(ISERROR(J223/I223),1,J223/I223)))</f>
        <v/>
      </c>
      <c r="F223" s="258">
        <f>COUNTIF(L223:DO223,"1 Yes")+COUNTIF(L223:DO223,"2 No")+COUNTIF(L223:DO223,"3 N/A")</f>
        <v>0</v>
      </c>
      <c r="G223" s="258">
        <f>COUNTIF(L223:DO223,"3 N/A")</f>
        <v>0</v>
      </c>
      <c r="H223" s="259">
        <f>+COUNTIF(L223:DO223, "2 No")</f>
        <v>0</v>
      </c>
      <c r="I223" s="23">
        <f>+COUNTIF(L223:DO223, "2 No")+COUNTIF(L223:DO223,"1 Yes")</f>
        <v>0</v>
      </c>
      <c r="J223" s="17">
        <f>+COUNTIF(L223:DO223, "1 Yes")</f>
        <v>0</v>
      </c>
      <c r="K223" s="17"/>
      <c r="L223" s="220"/>
      <c r="M223" s="220"/>
      <c r="N223" s="220"/>
      <c r="O223" s="220"/>
      <c r="P223" s="220"/>
      <c r="Q223" s="220"/>
      <c r="R223" s="220"/>
      <c r="S223" s="220"/>
      <c r="T223" s="220"/>
      <c r="U223" s="220"/>
      <c r="V223" s="220"/>
      <c r="W223" s="220"/>
      <c r="X223" s="220"/>
      <c r="Y223" s="220"/>
      <c r="Z223" s="220"/>
      <c r="AA223" s="220"/>
      <c r="AB223" s="220"/>
      <c r="AC223" s="220"/>
      <c r="AD223" s="220"/>
      <c r="AE223" s="220"/>
      <c r="AF223" s="220"/>
      <c r="AG223" s="220"/>
      <c r="AH223" s="220"/>
      <c r="AI223" s="220"/>
      <c r="AJ223" s="220"/>
      <c r="AK223" s="220"/>
      <c r="AL223" s="220"/>
      <c r="AM223" s="220"/>
      <c r="AN223" s="220"/>
      <c r="AO223" s="220"/>
      <c r="AP223" s="220"/>
      <c r="AQ223" s="220"/>
      <c r="AR223" s="220"/>
      <c r="AS223" s="220"/>
      <c r="AT223" s="220"/>
      <c r="AU223" s="220"/>
      <c r="AV223" s="220"/>
      <c r="AW223" s="220"/>
      <c r="AX223" s="220"/>
      <c r="AY223" s="220"/>
      <c r="AZ223" s="220"/>
      <c r="BA223" s="220"/>
      <c r="BB223" s="220"/>
      <c r="BC223" s="220"/>
      <c r="BD223" s="220"/>
      <c r="BE223" s="220"/>
      <c r="BF223" s="220"/>
      <c r="BG223" s="220"/>
      <c r="BH223" s="220"/>
      <c r="BI223" s="220"/>
      <c r="BJ223" s="220"/>
      <c r="BK223" s="220"/>
      <c r="BL223" s="220"/>
      <c r="BM223" s="220"/>
      <c r="BN223" s="220"/>
      <c r="BO223" s="220"/>
      <c r="BP223" s="220"/>
      <c r="BQ223" s="220"/>
      <c r="BR223" s="220"/>
      <c r="BS223" s="220"/>
      <c r="BT223" s="220"/>
      <c r="BU223" s="220"/>
      <c r="BV223" s="220"/>
      <c r="BW223" s="220"/>
      <c r="BX223" s="220"/>
      <c r="BY223" s="220"/>
      <c r="BZ223" s="220"/>
      <c r="CA223" s="220"/>
      <c r="CB223" s="220"/>
      <c r="CC223" s="220"/>
      <c r="CD223" s="220"/>
      <c r="CE223" s="220"/>
      <c r="CF223" s="220"/>
      <c r="CG223" s="220"/>
      <c r="CH223" s="220"/>
      <c r="CI223" s="220"/>
      <c r="CJ223" s="220"/>
      <c r="CK223" s="220"/>
      <c r="CL223" s="220"/>
      <c r="CM223" s="220"/>
      <c r="CN223" s="220"/>
      <c r="CO223" s="220"/>
      <c r="CP223" s="220"/>
      <c r="CQ223" s="220"/>
      <c r="CR223" s="220"/>
      <c r="CS223" s="220"/>
      <c r="CT223" s="220"/>
      <c r="CU223" s="220"/>
      <c r="CV223" s="220"/>
      <c r="CW223" s="220"/>
      <c r="CX223" s="220"/>
      <c r="CY223" s="220"/>
      <c r="CZ223" s="220"/>
      <c r="DA223" s="220"/>
      <c r="DB223" s="220"/>
      <c r="DC223" s="220"/>
      <c r="DD223" s="220"/>
      <c r="DE223" s="220"/>
      <c r="DF223" s="220"/>
      <c r="DG223" s="220"/>
      <c r="DH223" s="220"/>
      <c r="DI223" s="220"/>
      <c r="DJ223" s="220"/>
      <c r="DK223" s="220"/>
      <c r="DL223" s="220"/>
      <c r="DM223" s="220"/>
      <c r="DN223" s="220"/>
      <c r="DO223" s="263"/>
      <c r="DP223" s="555"/>
    </row>
    <row r="224" spans="1:222" x14ac:dyDescent="0.25">
      <c r="A224" s="537" t="s">
        <v>446</v>
      </c>
      <c r="B224" s="537"/>
      <c r="C224" s="537"/>
      <c r="D224" s="541" t="s">
        <v>447</v>
      </c>
      <c r="E224" s="542"/>
      <c r="F224" s="29"/>
      <c r="G224" s="30"/>
      <c r="H224" s="30"/>
      <c r="I224" s="31"/>
      <c r="J224" s="32"/>
      <c r="K224" s="245">
        <f>+COUNTIF(L224:DO224, "Yes a.")</f>
        <v>0</v>
      </c>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c r="AL224" s="221"/>
      <c r="AM224" s="221"/>
      <c r="AN224" s="221"/>
      <c r="AO224" s="221"/>
      <c r="AP224" s="221"/>
      <c r="AQ224" s="221"/>
      <c r="AR224" s="221"/>
      <c r="AS224" s="221"/>
      <c r="AT224" s="221"/>
      <c r="AU224" s="221"/>
      <c r="AV224" s="221"/>
      <c r="AW224" s="221"/>
      <c r="AX224" s="221"/>
      <c r="AY224" s="221"/>
      <c r="AZ224" s="221"/>
      <c r="BA224" s="221"/>
      <c r="BB224" s="221"/>
      <c r="BC224" s="221"/>
      <c r="BD224" s="221"/>
      <c r="BE224" s="221"/>
      <c r="BF224" s="221"/>
      <c r="BG224" s="221"/>
      <c r="BH224" s="221"/>
      <c r="BI224" s="221"/>
      <c r="BJ224" s="221"/>
      <c r="BK224" s="221"/>
      <c r="BL224" s="221"/>
      <c r="BM224" s="221"/>
      <c r="BN224" s="221"/>
      <c r="BO224" s="221"/>
      <c r="BP224" s="221"/>
      <c r="BQ224" s="221"/>
      <c r="BR224" s="221"/>
      <c r="BS224" s="221"/>
      <c r="BT224" s="221"/>
      <c r="BU224" s="221"/>
      <c r="BV224" s="221"/>
      <c r="BW224" s="221"/>
      <c r="BX224" s="221"/>
      <c r="BY224" s="221"/>
      <c r="BZ224" s="221"/>
      <c r="CA224" s="221"/>
      <c r="CB224" s="221"/>
      <c r="CC224" s="221"/>
      <c r="CD224" s="221"/>
      <c r="CE224" s="221"/>
      <c r="CF224" s="221"/>
      <c r="CG224" s="221"/>
      <c r="CH224" s="221"/>
      <c r="CI224" s="221"/>
      <c r="CJ224" s="221"/>
      <c r="CK224" s="221"/>
      <c r="CL224" s="221"/>
      <c r="CM224" s="221"/>
      <c r="CN224" s="221"/>
      <c r="CO224" s="221"/>
      <c r="CP224" s="221"/>
      <c r="CQ224" s="221"/>
      <c r="CR224" s="221"/>
      <c r="CS224" s="221"/>
      <c r="CT224" s="221"/>
      <c r="CU224" s="221"/>
      <c r="CV224" s="221"/>
      <c r="CW224" s="221"/>
      <c r="CX224" s="221"/>
      <c r="CY224" s="221"/>
      <c r="CZ224" s="221"/>
      <c r="DA224" s="221"/>
      <c r="DB224" s="221"/>
      <c r="DC224" s="221"/>
      <c r="DD224" s="221"/>
      <c r="DE224" s="221"/>
      <c r="DF224" s="221"/>
      <c r="DG224" s="221"/>
      <c r="DH224" s="221"/>
      <c r="DI224" s="221"/>
      <c r="DJ224" s="221"/>
      <c r="DK224" s="221"/>
      <c r="DL224" s="221"/>
      <c r="DM224" s="221"/>
      <c r="DN224" s="221"/>
      <c r="DO224" s="264"/>
      <c r="DP224" s="556"/>
    </row>
    <row r="225" spans="1:120" x14ac:dyDescent="0.25">
      <c r="A225" s="537" t="s">
        <v>446</v>
      </c>
      <c r="B225" s="537"/>
      <c r="C225" s="537"/>
      <c r="D225" s="541" t="s">
        <v>396</v>
      </c>
      <c r="E225" s="542"/>
      <c r="F225" s="33"/>
      <c r="G225" s="34"/>
      <c r="H225" s="34"/>
      <c r="I225" s="31"/>
      <c r="J225" s="32"/>
      <c r="K225" s="245">
        <f>+COUNTIF(L225:DO225, "Yes b.")</f>
        <v>0</v>
      </c>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c r="AL225" s="221"/>
      <c r="AM225" s="221"/>
      <c r="AN225" s="221"/>
      <c r="AO225" s="221"/>
      <c r="AP225" s="221"/>
      <c r="AQ225" s="221"/>
      <c r="AR225" s="221"/>
      <c r="AS225" s="221"/>
      <c r="AT225" s="221"/>
      <c r="AU225" s="221"/>
      <c r="AV225" s="221"/>
      <c r="AW225" s="221"/>
      <c r="AX225" s="221"/>
      <c r="AY225" s="221"/>
      <c r="AZ225" s="221"/>
      <c r="BA225" s="221"/>
      <c r="BB225" s="221"/>
      <c r="BC225" s="221"/>
      <c r="BD225" s="221"/>
      <c r="BE225" s="221"/>
      <c r="BF225" s="221"/>
      <c r="BG225" s="221"/>
      <c r="BH225" s="221"/>
      <c r="BI225" s="221"/>
      <c r="BJ225" s="221"/>
      <c r="BK225" s="221"/>
      <c r="BL225" s="221"/>
      <c r="BM225" s="221"/>
      <c r="BN225" s="221"/>
      <c r="BO225" s="221"/>
      <c r="BP225" s="221"/>
      <c r="BQ225" s="221"/>
      <c r="BR225" s="221"/>
      <c r="BS225" s="221"/>
      <c r="BT225" s="221"/>
      <c r="BU225" s="221"/>
      <c r="BV225" s="221"/>
      <c r="BW225" s="221"/>
      <c r="BX225" s="221"/>
      <c r="BY225" s="221"/>
      <c r="BZ225" s="221"/>
      <c r="CA225" s="221"/>
      <c r="CB225" s="221"/>
      <c r="CC225" s="221"/>
      <c r="CD225" s="221"/>
      <c r="CE225" s="221"/>
      <c r="CF225" s="221"/>
      <c r="CG225" s="221"/>
      <c r="CH225" s="221"/>
      <c r="CI225" s="221"/>
      <c r="CJ225" s="221"/>
      <c r="CK225" s="221"/>
      <c r="CL225" s="221"/>
      <c r="CM225" s="221"/>
      <c r="CN225" s="221"/>
      <c r="CO225" s="221"/>
      <c r="CP225" s="221"/>
      <c r="CQ225" s="221"/>
      <c r="CR225" s="221"/>
      <c r="CS225" s="221"/>
      <c r="CT225" s="221"/>
      <c r="CU225" s="221"/>
      <c r="CV225" s="221"/>
      <c r="CW225" s="221"/>
      <c r="CX225" s="221"/>
      <c r="CY225" s="221"/>
      <c r="CZ225" s="221"/>
      <c r="DA225" s="221"/>
      <c r="DB225" s="221"/>
      <c r="DC225" s="221"/>
      <c r="DD225" s="221"/>
      <c r="DE225" s="221"/>
      <c r="DF225" s="221"/>
      <c r="DG225" s="221"/>
      <c r="DH225" s="221"/>
      <c r="DI225" s="221"/>
      <c r="DJ225" s="221"/>
      <c r="DK225" s="221"/>
      <c r="DL225" s="221"/>
      <c r="DM225" s="221"/>
      <c r="DN225" s="221"/>
      <c r="DO225" s="264"/>
      <c r="DP225" s="556"/>
    </row>
    <row r="226" spans="1:120" x14ac:dyDescent="0.25">
      <c r="A226" s="537" t="s">
        <v>446</v>
      </c>
      <c r="B226" s="537"/>
      <c r="C226" s="537"/>
      <c r="D226" s="549" t="s">
        <v>71</v>
      </c>
      <c r="E226" s="550"/>
      <c r="F226" s="33"/>
      <c r="G226" s="34"/>
      <c r="H226" s="34"/>
      <c r="I226" s="222"/>
      <c r="J226" s="223"/>
      <c r="K226" s="245">
        <f>+COUNTIF(L226:DO226, "0-30")+COUNTIF(L226:DO226, "31-60")+COUNTIF(L226:DO226, "61-90")+COUNTIF(L226:DO226, "over 90 days")</f>
        <v>0</v>
      </c>
      <c r="L226" s="224"/>
      <c r="M226" s="224"/>
      <c r="N226" s="224"/>
      <c r="O226" s="224"/>
      <c r="P226" s="224"/>
      <c r="Q226" s="224"/>
      <c r="R226" s="224"/>
      <c r="S226" s="224"/>
      <c r="T226" s="224"/>
      <c r="U226" s="224"/>
      <c r="V226" s="224"/>
      <c r="W226" s="224"/>
      <c r="X226" s="224"/>
      <c r="Y226" s="224"/>
      <c r="Z226" s="224"/>
      <c r="AA226" s="224"/>
      <c r="AB226" s="224"/>
      <c r="AC226" s="224"/>
      <c r="AD226" s="224"/>
      <c r="AE226" s="224"/>
      <c r="AF226" s="224"/>
      <c r="AG226" s="224"/>
      <c r="AH226" s="224"/>
      <c r="AI226" s="224"/>
      <c r="AJ226" s="224"/>
      <c r="AK226" s="224"/>
      <c r="AL226" s="224"/>
      <c r="AM226" s="224"/>
      <c r="AN226" s="224"/>
      <c r="AO226" s="224"/>
      <c r="AP226" s="224"/>
      <c r="AQ226" s="224"/>
      <c r="AR226" s="224"/>
      <c r="AS226" s="224"/>
      <c r="AT226" s="224"/>
      <c r="AU226" s="224"/>
      <c r="AV226" s="224"/>
      <c r="AW226" s="224"/>
      <c r="AX226" s="224"/>
      <c r="AY226" s="224"/>
      <c r="AZ226" s="224"/>
      <c r="BA226" s="224"/>
      <c r="BB226" s="224"/>
      <c r="BC226" s="224"/>
      <c r="BD226" s="224"/>
      <c r="BE226" s="224"/>
      <c r="BF226" s="224"/>
      <c r="BG226" s="224"/>
      <c r="BH226" s="224"/>
      <c r="BI226" s="224"/>
      <c r="BJ226" s="224"/>
      <c r="BK226" s="224"/>
      <c r="BL226" s="224"/>
      <c r="BM226" s="224"/>
      <c r="BN226" s="224"/>
      <c r="BO226" s="224"/>
      <c r="BP226" s="224"/>
      <c r="BQ226" s="224"/>
      <c r="BR226" s="224"/>
      <c r="BS226" s="224"/>
      <c r="BT226" s="224"/>
      <c r="BU226" s="224"/>
      <c r="BV226" s="224"/>
      <c r="BW226" s="224"/>
      <c r="BX226" s="224"/>
      <c r="BY226" s="224"/>
      <c r="BZ226" s="224"/>
      <c r="CA226" s="224"/>
      <c r="CB226" s="224"/>
      <c r="CC226" s="224"/>
      <c r="CD226" s="224"/>
      <c r="CE226" s="224"/>
      <c r="CF226" s="224"/>
      <c r="CG226" s="224"/>
      <c r="CH226" s="224"/>
      <c r="CI226" s="224"/>
      <c r="CJ226" s="224"/>
      <c r="CK226" s="224"/>
      <c r="CL226" s="224"/>
      <c r="CM226" s="224"/>
      <c r="CN226" s="224"/>
      <c r="CO226" s="224"/>
      <c r="CP226" s="224"/>
      <c r="CQ226" s="224"/>
      <c r="CR226" s="224"/>
      <c r="CS226" s="224"/>
      <c r="CT226" s="224"/>
      <c r="CU226" s="224"/>
      <c r="CV226" s="224"/>
      <c r="CW226" s="224"/>
      <c r="CX226" s="224"/>
      <c r="CY226" s="224"/>
      <c r="CZ226" s="224"/>
      <c r="DA226" s="224"/>
      <c r="DB226" s="224"/>
      <c r="DC226" s="224"/>
      <c r="DD226" s="224"/>
      <c r="DE226" s="224"/>
      <c r="DF226" s="224"/>
      <c r="DG226" s="224"/>
      <c r="DH226" s="224"/>
      <c r="DI226" s="224"/>
      <c r="DJ226" s="224"/>
      <c r="DK226" s="224"/>
      <c r="DL226" s="224"/>
      <c r="DM226" s="224"/>
      <c r="DN226" s="224"/>
      <c r="DO226" s="265"/>
      <c r="DP226" s="556"/>
    </row>
    <row r="227" spans="1:120" x14ac:dyDescent="0.25">
      <c r="A227" s="537" t="s">
        <v>446</v>
      </c>
      <c r="B227" s="537"/>
      <c r="C227" s="537"/>
      <c r="D227" s="538" t="s">
        <v>448</v>
      </c>
      <c r="E227" s="539"/>
      <c r="F227" s="33"/>
      <c r="G227" s="34"/>
      <c r="H227" s="34"/>
      <c r="I227" s="222"/>
      <c r="J227" s="223"/>
      <c r="K227" s="245">
        <f>+COUNTIF(L226:DO226, "0-30")</f>
        <v>0</v>
      </c>
      <c r="L227" s="236"/>
      <c r="M227" s="237"/>
      <c r="N227" s="237"/>
      <c r="O227" s="237"/>
      <c r="P227" s="237"/>
      <c r="Q227" s="237"/>
      <c r="R227" s="237"/>
      <c r="S227" s="237"/>
      <c r="T227" s="237"/>
      <c r="U227" s="237"/>
      <c r="V227" s="237"/>
      <c r="W227" s="237"/>
      <c r="X227" s="237"/>
      <c r="Y227" s="237"/>
      <c r="Z227" s="237"/>
      <c r="AA227" s="237"/>
      <c r="AB227" s="237"/>
      <c r="AC227" s="237"/>
      <c r="AD227" s="237"/>
      <c r="AE227" s="237"/>
      <c r="AF227" s="237"/>
      <c r="AG227" s="237"/>
      <c r="AH227" s="237"/>
      <c r="AI227" s="237"/>
      <c r="AJ227" s="237"/>
      <c r="AK227" s="237"/>
      <c r="AL227" s="237"/>
      <c r="AM227" s="237"/>
      <c r="AN227" s="237"/>
      <c r="AO227" s="237"/>
      <c r="AP227" s="237"/>
      <c r="AQ227" s="237"/>
      <c r="AR227" s="237"/>
      <c r="AS227" s="237"/>
      <c r="AT227" s="237"/>
      <c r="AU227" s="237"/>
      <c r="AV227" s="237"/>
      <c r="AW227" s="237"/>
      <c r="AX227" s="237"/>
      <c r="AY227" s="237"/>
      <c r="AZ227" s="237"/>
      <c r="BA227" s="237"/>
      <c r="BB227" s="237"/>
      <c r="BC227" s="237"/>
      <c r="BD227" s="237"/>
      <c r="BE227" s="237"/>
      <c r="BF227" s="237"/>
      <c r="BG227" s="237"/>
      <c r="BH227" s="237"/>
      <c r="BI227" s="237"/>
      <c r="BJ227" s="237"/>
      <c r="BK227" s="237"/>
      <c r="BL227" s="237"/>
      <c r="BM227" s="237"/>
      <c r="BN227" s="237"/>
      <c r="BO227" s="237"/>
      <c r="BP227" s="237"/>
      <c r="BQ227" s="237"/>
      <c r="BR227" s="237"/>
      <c r="BS227" s="237"/>
      <c r="BT227" s="237"/>
      <c r="BU227" s="237"/>
      <c r="BV227" s="237"/>
      <c r="BW227" s="237"/>
      <c r="BX227" s="237"/>
      <c r="BY227" s="237"/>
      <c r="BZ227" s="237"/>
      <c r="CA227" s="237"/>
      <c r="CB227" s="237"/>
      <c r="CC227" s="237"/>
      <c r="CD227" s="237"/>
      <c r="CE227" s="237"/>
      <c r="CF227" s="237"/>
      <c r="CG227" s="237"/>
      <c r="CH227" s="237"/>
      <c r="CI227" s="237"/>
      <c r="CJ227" s="237"/>
      <c r="CK227" s="237"/>
      <c r="CL227" s="237"/>
      <c r="CM227" s="237"/>
      <c r="CN227" s="237"/>
      <c r="CO227" s="237"/>
      <c r="CP227" s="237"/>
      <c r="CQ227" s="237"/>
      <c r="CR227" s="237"/>
      <c r="CS227" s="237"/>
      <c r="CT227" s="237"/>
      <c r="CU227" s="237"/>
      <c r="CV227" s="237"/>
      <c r="CW227" s="237"/>
      <c r="CX227" s="237"/>
      <c r="CY227" s="237"/>
      <c r="CZ227" s="237"/>
      <c r="DA227" s="237"/>
      <c r="DB227" s="237"/>
      <c r="DC227" s="237"/>
      <c r="DD227" s="237"/>
      <c r="DE227" s="237"/>
      <c r="DF227" s="237"/>
      <c r="DG227" s="237"/>
      <c r="DH227" s="237"/>
      <c r="DI227" s="237"/>
      <c r="DJ227" s="237"/>
      <c r="DK227" s="237"/>
      <c r="DL227" s="237"/>
      <c r="DM227" s="237"/>
      <c r="DN227" s="237"/>
      <c r="DO227" s="237"/>
      <c r="DP227" s="556"/>
    </row>
    <row r="228" spans="1:120" x14ac:dyDescent="0.25">
      <c r="A228" s="537" t="s">
        <v>446</v>
      </c>
      <c r="B228" s="537"/>
      <c r="C228" s="537"/>
      <c r="D228" s="538" t="s">
        <v>449</v>
      </c>
      <c r="E228" s="539"/>
      <c r="F228" s="33"/>
      <c r="G228" s="34"/>
      <c r="H228" s="34"/>
      <c r="I228" s="222"/>
      <c r="J228" s="223"/>
      <c r="K228" s="245">
        <f>+COUNTIF(L226:DO226, "31-60")</f>
        <v>0</v>
      </c>
      <c r="L228" s="238"/>
      <c r="M228" s="239"/>
      <c r="N228" s="239"/>
      <c r="O228" s="239"/>
      <c r="P228" s="239"/>
      <c r="Q228" s="239"/>
      <c r="R228" s="239"/>
      <c r="S228" s="239"/>
      <c r="T228" s="239"/>
      <c r="U228" s="239"/>
      <c r="V228" s="239"/>
      <c r="W228" s="239"/>
      <c r="X228" s="239"/>
      <c r="Y228" s="239"/>
      <c r="Z228" s="239"/>
      <c r="AA228" s="239"/>
      <c r="AB228" s="239"/>
      <c r="AC228" s="239"/>
      <c r="AD228" s="239"/>
      <c r="AE228" s="239"/>
      <c r="AF228" s="239"/>
      <c r="AG228" s="239"/>
      <c r="AH228" s="239"/>
      <c r="AI228" s="239"/>
      <c r="AJ228" s="239"/>
      <c r="AK228" s="239"/>
      <c r="AL228" s="239"/>
      <c r="AM228" s="239"/>
      <c r="AN228" s="239"/>
      <c r="AO228" s="239"/>
      <c r="AP228" s="239"/>
      <c r="AQ228" s="239"/>
      <c r="AR228" s="239"/>
      <c r="AS228" s="239"/>
      <c r="AT228" s="239"/>
      <c r="AU228" s="239"/>
      <c r="AV228" s="239"/>
      <c r="AW228" s="239"/>
      <c r="AX228" s="239"/>
      <c r="AY228" s="239"/>
      <c r="AZ228" s="239"/>
      <c r="BA228" s="239"/>
      <c r="BB228" s="239"/>
      <c r="BC228" s="239"/>
      <c r="BD228" s="239"/>
      <c r="BE228" s="239"/>
      <c r="BF228" s="239"/>
      <c r="BG228" s="239"/>
      <c r="BH228" s="239"/>
      <c r="BI228" s="239"/>
      <c r="BJ228" s="239"/>
      <c r="BK228" s="239"/>
      <c r="BL228" s="239"/>
      <c r="BM228" s="239"/>
      <c r="BN228" s="239"/>
      <c r="BO228" s="239"/>
      <c r="BP228" s="239"/>
      <c r="BQ228" s="239"/>
      <c r="BR228" s="239"/>
      <c r="BS228" s="239"/>
      <c r="BT228" s="239"/>
      <c r="BU228" s="239"/>
      <c r="BV228" s="239"/>
      <c r="BW228" s="239"/>
      <c r="BX228" s="239"/>
      <c r="BY228" s="239"/>
      <c r="BZ228" s="239"/>
      <c r="CA228" s="239"/>
      <c r="CB228" s="239"/>
      <c r="CC228" s="239"/>
      <c r="CD228" s="239"/>
      <c r="CE228" s="239"/>
      <c r="CF228" s="239"/>
      <c r="CG228" s="239"/>
      <c r="CH228" s="239"/>
      <c r="CI228" s="239"/>
      <c r="CJ228" s="239"/>
      <c r="CK228" s="239"/>
      <c r="CL228" s="239"/>
      <c r="CM228" s="239"/>
      <c r="CN228" s="239"/>
      <c r="CO228" s="239"/>
      <c r="CP228" s="239"/>
      <c r="CQ228" s="239"/>
      <c r="CR228" s="239"/>
      <c r="CS228" s="239"/>
      <c r="CT228" s="239"/>
      <c r="CU228" s="239"/>
      <c r="CV228" s="239"/>
      <c r="CW228" s="239"/>
      <c r="CX228" s="239"/>
      <c r="CY228" s="239"/>
      <c r="CZ228" s="239"/>
      <c r="DA228" s="239"/>
      <c r="DB228" s="239"/>
      <c r="DC228" s="239"/>
      <c r="DD228" s="239"/>
      <c r="DE228" s="239"/>
      <c r="DF228" s="239"/>
      <c r="DG228" s="239"/>
      <c r="DH228" s="239"/>
      <c r="DI228" s="239"/>
      <c r="DJ228" s="239"/>
      <c r="DK228" s="239"/>
      <c r="DL228" s="239"/>
      <c r="DM228" s="239"/>
      <c r="DN228" s="239"/>
      <c r="DO228" s="239"/>
      <c r="DP228" s="556"/>
    </row>
    <row r="229" spans="1:120" x14ac:dyDescent="0.25">
      <c r="A229" s="537" t="s">
        <v>446</v>
      </c>
      <c r="B229" s="537"/>
      <c r="C229" s="537"/>
      <c r="D229" s="538" t="s">
        <v>450</v>
      </c>
      <c r="E229" s="539"/>
      <c r="F229" s="33"/>
      <c r="G229" s="34"/>
      <c r="H229" s="34"/>
      <c r="I229" s="222"/>
      <c r="J229" s="223"/>
      <c r="K229" s="245">
        <f>+COUNTIF(L226:DO226, "61-90")</f>
        <v>0</v>
      </c>
      <c r="L229" s="238"/>
      <c r="M229" s="239"/>
      <c r="N229" s="239"/>
      <c r="O229" s="239"/>
      <c r="P229" s="239"/>
      <c r="Q229" s="239"/>
      <c r="R229" s="239"/>
      <c r="S229" s="239"/>
      <c r="T229" s="239"/>
      <c r="U229" s="239"/>
      <c r="V229" s="239"/>
      <c r="W229" s="239"/>
      <c r="X229" s="239"/>
      <c r="Y229" s="239"/>
      <c r="Z229" s="239"/>
      <c r="AA229" s="239"/>
      <c r="AB229" s="239"/>
      <c r="AC229" s="239"/>
      <c r="AD229" s="239"/>
      <c r="AE229" s="239"/>
      <c r="AF229" s="239"/>
      <c r="AG229" s="239"/>
      <c r="AH229" s="239"/>
      <c r="AI229" s="239"/>
      <c r="AJ229" s="239"/>
      <c r="AK229" s="239"/>
      <c r="AL229" s="239"/>
      <c r="AM229" s="239"/>
      <c r="AN229" s="239"/>
      <c r="AO229" s="239"/>
      <c r="AP229" s="239"/>
      <c r="AQ229" s="239"/>
      <c r="AR229" s="239"/>
      <c r="AS229" s="239"/>
      <c r="AT229" s="239"/>
      <c r="AU229" s="239"/>
      <c r="AV229" s="239"/>
      <c r="AW229" s="239"/>
      <c r="AX229" s="239"/>
      <c r="AY229" s="239"/>
      <c r="AZ229" s="239"/>
      <c r="BA229" s="239"/>
      <c r="BB229" s="239"/>
      <c r="BC229" s="239"/>
      <c r="BD229" s="239"/>
      <c r="BE229" s="239"/>
      <c r="BF229" s="239"/>
      <c r="BG229" s="239"/>
      <c r="BH229" s="239"/>
      <c r="BI229" s="239"/>
      <c r="BJ229" s="239"/>
      <c r="BK229" s="239"/>
      <c r="BL229" s="239"/>
      <c r="BM229" s="239"/>
      <c r="BN229" s="239"/>
      <c r="BO229" s="239"/>
      <c r="BP229" s="239"/>
      <c r="BQ229" s="239"/>
      <c r="BR229" s="239"/>
      <c r="BS229" s="239"/>
      <c r="BT229" s="239"/>
      <c r="BU229" s="239"/>
      <c r="BV229" s="239"/>
      <c r="BW229" s="239"/>
      <c r="BX229" s="239"/>
      <c r="BY229" s="239"/>
      <c r="BZ229" s="239"/>
      <c r="CA229" s="239"/>
      <c r="CB229" s="239"/>
      <c r="CC229" s="239"/>
      <c r="CD229" s="239"/>
      <c r="CE229" s="239"/>
      <c r="CF229" s="239"/>
      <c r="CG229" s="239"/>
      <c r="CH229" s="239"/>
      <c r="CI229" s="239"/>
      <c r="CJ229" s="239"/>
      <c r="CK229" s="239"/>
      <c r="CL229" s="239"/>
      <c r="CM229" s="239"/>
      <c r="CN229" s="239"/>
      <c r="CO229" s="239"/>
      <c r="CP229" s="239"/>
      <c r="CQ229" s="239"/>
      <c r="CR229" s="239"/>
      <c r="CS229" s="239"/>
      <c r="CT229" s="239"/>
      <c r="CU229" s="239"/>
      <c r="CV229" s="239"/>
      <c r="CW229" s="239"/>
      <c r="CX229" s="239"/>
      <c r="CY229" s="239"/>
      <c r="CZ229" s="239"/>
      <c r="DA229" s="239"/>
      <c r="DB229" s="239"/>
      <c r="DC229" s="239"/>
      <c r="DD229" s="239"/>
      <c r="DE229" s="239"/>
      <c r="DF229" s="239"/>
      <c r="DG229" s="239"/>
      <c r="DH229" s="239"/>
      <c r="DI229" s="239"/>
      <c r="DJ229" s="239"/>
      <c r="DK229" s="239"/>
      <c r="DL229" s="239"/>
      <c r="DM229" s="239"/>
      <c r="DN229" s="239"/>
      <c r="DO229" s="239"/>
      <c r="DP229" s="556"/>
    </row>
    <row r="230" spans="1:120" x14ac:dyDescent="0.25">
      <c r="A230" s="537" t="s">
        <v>446</v>
      </c>
      <c r="B230" s="537"/>
      <c r="C230" s="537"/>
      <c r="D230" s="560" t="s">
        <v>451</v>
      </c>
      <c r="E230" s="561"/>
      <c r="F230" s="33"/>
      <c r="G230" s="34"/>
      <c r="H230" s="34"/>
      <c r="I230" s="222"/>
      <c r="J230" s="223"/>
      <c r="K230" s="245">
        <f>+COUNTIF(L226:DO226, "over 90 days")</f>
        <v>0</v>
      </c>
      <c r="L230" s="240"/>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c r="AP230" s="241"/>
      <c r="AQ230" s="241"/>
      <c r="AR230" s="241"/>
      <c r="AS230" s="241"/>
      <c r="AT230" s="241"/>
      <c r="AU230" s="241"/>
      <c r="AV230" s="241"/>
      <c r="AW230" s="241"/>
      <c r="AX230" s="241"/>
      <c r="AY230" s="241"/>
      <c r="AZ230" s="241"/>
      <c r="BA230" s="241"/>
      <c r="BB230" s="241"/>
      <c r="BC230" s="241"/>
      <c r="BD230" s="241"/>
      <c r="BE230" s="241"/>
      <c r="BF230" s="241"/>
      <c r="BG230" s="241"/>
      <c r="BH230" s="241"/>
      <c r="BI230" s="241"/>
      <c r="BJ230" s="241"/>
      <c r="BK230" s="241"/>
      <c r="BL230" s="241"/>
      <c r="BM230" s="241"/>
      <c r="BN230" s="241"/>
      <c r="BO230" s="241"/>
      <c r="BP230" s="241"/>
      <c r="BQ230" s="241"/>
      <c r="BR230" s="241"/>
      <c r="BS230" s="241"/>
      <c r="BT230" s="241"/>
      <c r="BU230" s="241"/>
      <c r="BV230" s="241"/>
      <c r="BW230" s="241"/>
      <c r="BX230" s="241"/>
      <c r="BY230" s="241"/>
      <c r="BZ230" s="241"/>
      <c r="CA230" s="241"/>
      <c r="CB230" s="241"/>
      <c r="CC230" s="241"/>
      <c r="CD230" s="241"/>
      <c r="CE230" s="241"/>
      <c r="CF230" s="241"/>
      <c r="CG230" s="241"/>
      <c r="CH230" s="241"/>
      <c r="CI230" s="241"/>
      <c r="CJ230" s="241"/>
      <c r="CK230" s="241"/>
      <c r="CL230" s="241"/>
      <c r="CM230" s="241"/>
      <c r="CN230" s="241"/>
      <c r="CO230" s="241"/>
      <c r="CP230" s="241"/>
      <c r="CQ230" s="241"/>
      <c r="CR230" s="241"/>
      <c r="CS230" s="241"/>
      <c r="CT230" s="241"/>
      <c r="CU230" s="241"/>
      <c r="CV230" s="241"/>
      <c r="CW230" s="241"/>
      <c r="CX230" s="241"/>
      <c r="CY230" s="241"/>
      <c r="CZ230" s="241"/>
      <c r="DA230" s="241"/>
      <c r="DB230" s="241"/>
      <c r="DC230" s="241"/>
      <c r="DD230" s="241"/>
      <c r="DE230" s="241"/>
      <c r="DF230" s="241"/>
      <c r="DG230" s="241"/>
      <c r="DH230" s="241"/>
      <c r="DI230" s="241"/>
      <c r="DJ230" s="241"/>
      <c r="DK230" s="241"/>
      <c r="DL230" s="241"/>
      <c r="DM230" s="241"/>
      <c r="DN230" s="241"/>
      <c r="DO230" s="241"/>
      <c r="DP230" s="556"/>
    </row>
    <row r="231" spans="1:120" ht="14.4" thickBot="1" x14ac:dyDescent="0.3">
      <c r="A231" s="576" t="s">
        <v>446</v>
      </c>
      <c r="B231" s="576"/>
      <c r="C231" s="576"/>
      <c r="D231" s="609" t="s">
        <v>452</v>
      </c>
      <c r="E231" s="610"/>
      <c r="F231" s="33"/>
      <c r="G231" s="34"/>
      <c r="H231" s="34"/>
      <c r="I231" s="242"/>
      <c r="J231" s="243"/>
      <c r="K231" s="244">
        <f>+COUNTIF(L231:DO231, "Yes Rc.")</f>
        <v>0</v>
      </c>
      <c r="L231" s="260"/>
      <c r="M231" s="260"/>
      <c r="N231" s="260"/>
      <c r="O231" s="260"/>
      <c r="P231" s="260"/>
      <c r="Q231" s="260"/>
      <c r="R231" s="260"/>
      <c r="S231" s="260"/>
      <c r="T231" s="260"/>
      <c r="U231" s="260"/>
      <c r="V231" s="260"/>
      <c r="W231" s="260"/>
      <c r="X231" s="260"/>
      <c r="Y231" s="260"/>
      <c r="Z231" s="260"/>
      <c r="AA231" s="260"/>
      <c r="AB231" s="260"/>
      <c r="AC231" s="260"/>
      <c r="AD231" s="260"/>
      <c r="AE231" s="260"/>
      <c r="AF231" s="260"/>
      <c r="AG231" s="260"/>
      <c r="AH231" s="260"/>
      <c r="AI231" s="260"/>
      <c r="AJ231" s="260"/>
      <c r="AK231" s="260"/>
      <c r="AL231" s="260"/>
      <c r="AM231" s="260"/>
      <c r="AN231" s="260"/>
      <c r="AO231" s="260"/>
      <c r="AP231" s="260"/>
      <c r="AQ231" s="260"/>
      <c r="AR231" s="260"/>
      <c r="AS231" s="260"/>
      <c r="AT231" s="260"/>
      <c r="AU231" s="260"/>
      <c r="AV231" s="260"/>
      <c r="AW231" s="260"/>
      <c r="AX231" s="260"/>
      <c r="AY231" s="260"/>
      <c r="AZ231" s="260"/>
      <c r="BA231" s="260"/>
      <c r="BB231" s="260"/>
      <c r="BC231" s="260"/>
      <c r="BD231" s="260"/>
      <c r="BE231" s="260"/>
      <c r="BF231" s="260"/>
      <c r="BG231" s="260"/>
      <c r="BH231" s="260"/>
      <c r="BI231" s="260"/>
      <c r="BJ231" s="260"/>
      <c r="BK231" s="260"/>
      <c r="BL231" s="260"/>
      <c r="BM231" s="260"/>
      <c r="BN231" s="260"/>
      <c r="BO231" s="260"/>
      <c r="BP231" s="260"/>
      <c r="BQ231" s="260"/>
      <c r="BR231" s="260"/>
      <c r="BS231" s="260"/>
      <c r="BT231" s="260"/>
      <c r="BU231" s="260"/>
      <c r="BV231" s="260"/>
      <c r="BW231" s="260"/>
      <c r="BX231" s="260"/>
      <c r="BY231" s="260"/>
      <c r="BZ231" s="260"/>
      <c r="CA231" s="260"/>
      <c r="CB231" s="260"/>
      <c r="CC231" s="260"/>
      <c r="CD231" s="260"/>
      <c r="CE231" s="260"/>
      <c r="CF231" s="260"/>
      <c r="CG231" s="260"/>
      <c r="CH231" s="260"/>
      <c r="CI231" s="260"/>
      <c r="CJ231" s="260"/>
      <c r="CK231" s="260"/>
      <c r="CL231" s="260"/>
      <c r="CM231" s="260"/>
      <c r="CN231" s="260"/>
      <c r="CO231" s="260"/>
      <c r="CP231" s="260"/>
      <c r="CQ231" s="260"/>
      <c r="CR231" s="260"/>
      <c r="CS231" s="260"/>
      <c r="CT231" s="260"/>
      <c r="CU231" s="260"/>
      <c r="CV231" s="260"/>
      <c r="CW231" s="260"/>
      <c r="CX231" s="260"/>
      <c r="CY231" s="260"/>
      <c r="CZ231" s="260"/>
      <c r="DA231" s="260"/>
      <c r="DB231" s="260"/>
      <c r="DC231" s="260"/>
      <c r="DD231" s="260"/>
      <c r="DE231" s="260"/>
      <c r="DF231" s="260"/>
      <c r="DG231" s="260"/>
      <c r="DH231" s="260"/>
      <c r="DI231" s="260"/>
      <c r="DJ231" s="260"/>
      <c r="DK231" s="260"/>
      <c r="DL231" s="260"/>
      <c r="DM231" s="260"/>
      <c r="DN231" s="260"/>
      <c r="DO231" s="267"/>
      <c r="DP231" s="556"/>
    </row>
    <row r="232" spans="1:120" s="249" customFormat="1" ht="30" customHeight="1" thickBot="1" x14ac:dyDescent="0.3">
      <c r="A232" s="46" t="s">
        <v>444</v>
      </c>
      <c r="B232" s="48">
        <v>51</v>
      </c>
      <c r="C232" s="47" t="s">
        <v>445</v>
      </c>
      <c r="D232" s="207" t="s">
        <v>221</v>
      </c>
      <c r="E232" s="557" t="s">
        <v>61</v>
      </c>
      <c r="F232" s="558"/>
      <c r="G232" s="558"/>
      <c r="H232" s="558"/>
      <c r="I232" s="558"/>
      <c r="J232" s="559"/>
      <c r="K232" s="39"/>
      <c r="L232" s="268"/>
      <c r="M232" s="268"/>
      <c r="N232" s="268"/>
      <c r="O232" s="268"/>
      <c r="P232" s="268"/>
      <c r="Q232" s="268"/>
      <c r="R232" s="268"/>
      <c r="S232" s="268"/>
      <c r="T232" s="268"/>
      <c r="U232" s="268"/>
      <c r="V232" s="268" t="e">
        <f>#REF!</f>
        <v>#REF!</v>
      </c>
      <c r="W232" s="268" t="e">
        <f>#REF!</f>
        <v>#REF!</v>
      </c>
      <c r="X232" s="268" t="e">
        <f>#REF!</f>
        <v>#REF!</v>
      </c>
      <c r="Y232" s="268" t="e">
        <f>#REF!</f>
        <v>#REF!</v>
      </c>
      <c r="Z232" s="268" t="e">
        <f>#REF!</f>
        <v>#REF!</v>
      </c>
      <c r="AA232" s="268" t="e">
        <f>#REF!</f>
        <v>#REF!</v>
      </c>
      <c r="AB232" s="268" t="e">
        <f>#REF!</f>
        <v>#REF!</v>
      </c>
      <c r="AC232" s="268" t="e">
        <f>#REF!</f>
        <v>#REF!</v>
      </c>
      <c r="AD232" s="268" t="e">
        <f>#REF!</f>
        <v>#REF!</v>
      </c>
      <c r="AE232" s="268" t="e">
        <f>#REF!</f>
        <v>#REF!</v>
      </c>
      <c r="AF232" s="268" t="e">
        <f>#REF!</f>
        <v>#REF!</v>
      </c>
      <c r="AG232" s="268" t="e">
        <f>#REF!</f>
        <v>#REF!</v>
      </c>
      <c r="AH232" s="268" t="e">
        <f>#REF!</f>
        <v>#REF!</v>
      </c>
      <c r="AI232" s="268" t="e">
        <f>#REF!</f>
        <v>#REF!</v>
      </c>
      <c r="AJ232" s="268" t="e">
        <f>#REF!</f>
        <v>#REF!</v>
      </c>
      <c r="AK232" s="268" t="e">
        <f>#REF!</f>
        <v>#REF!</v>
      </c>
      <c r="AL232" s="268" t="e">
        <f>#REF!</f>
        <v>#REF!</v>
      </c>
      <c r="AM232" s="268" t="e">
        <f>#REF!</f>
        <v>#REF!</v>
      </c>
      <c r="AN232" s="268" t="e">
        <f>#REF!</f>
        <v>#REF!</v>
      </c>
      <c r="AO232" s="268" t="e">
        <f>#REF!</f>
        <v>#REF!</v>
      </c>
      <c r="AP232" s="268" t="e">
        <f>#REF!</f>
        <v>#REF!</v>
      </c>
      <c r="AQ232" s="268" t="e">
        <f>#REF!</f>
        <v>#REF!</v>
      </c>
      <c r="AR232" s="268" t="e">
        <f>#REF!</f>
        <v>#REF!</v>
      </c>
      <c r="AS232" s="268" t="e">
        <f>#REF!</f>
        <v>#REF!</v>
      </c>
      <c r="AT232" s="268" t="e">
        <f>#REF!</f>
        <v>#REF!</v>
      </c>
      <c r="AU232" s="268" t="e">
        <f>#REF!</f>
        <v>#REF!</v>
      </c>
      <c r="AV232" s="268" t="e">
        <f>#REF!</f>
        <v>#REF!</v>
      </c>
      <c r="AW232" s="268" t="e">
        <f>#REF!</f>
        <v>#REF!</v>
      </c>
      <c r="AX232" s="268" t="e">
        <f>#REF!</f>
        <v>#REF!</v>
      </c>
      <c r="AY232" s="268" t="e">
        <f>#REF!</f>
        <v>#REF!</v>
      </c>
      <c r="AZ232" s="268" t="e">
        <f>#REF!</f>
        <v>#REF!</v>
      </c>
      <c r="BA232" s="268" t="e">
        <f>#REF!</f>
        <v>#REF!</v>
      </c>
      <c r="BB232" s="268" t="e">
        <f>#REF!</f>
        <v>#REF!</v>
      </c>
      <c r="BC232" s="268" t="e">
        <f>#REF!</f>
        <v>#REF!</v>
      </c>
      <c r="BD232" s="268" t="e">
        <f>#REF!</f>
        <v>#REF!</v>
      </c>
      <c r="BE232" s="268" t="e">
        <f>#REF!</f>
        <v>#REF!</v>
      </c>
      <c r="BF232" s="268" t="e">
        <f>#REF!</f>
        <v>#REF!</v>
      </c>
      <c r="BG232" s="268" t="e">
        <f>#REF!</f>
        <v>#REF!</v>
      </c>
      <c r="BH232" s="268" t="e">
        <f>#REF!</f>
        <v>#REF!</v>
      </c>
      <c r="BI232" s="268" t="e">
        <f>#REF!</f>
        <v>#REF!</v>
      </c>
      <c r="BJ232" s="268" t="e">
        <f>#REF!</f>
        <v>#REF!</v>
      </c>
      <c r="BK232" s="268" t="e">
        <f>#REF!</f>
        <v>#REF!</v>
      </c>
      <c r="BL232" s="268" t="e">
        <f>#REF!</f>
        <v>#REF!</v>
      </c>
      <c r="BM232" s="268" t="e">
        <f>#REF!</f>
        <v>#REF!</v>
      </c>
      <c r="BN232" s="268" t="e">
        <f>#REF!</f>
        <v>#REF!</v>
      </c>
      <c r="BO232" s="268" t="e">
        <f>#REF!</f>
        <v>#REF!</v>
      </c>
      <c r="BP232" s="268" t="e">
        <f>#REF!</f>
        <v>#REF!</v>
      </c>
      <c r="BQ232" s="268" t="e">
        <f>#REF!</f>
        <v>#REF!</v>
      </c>
      <c r="BR232" s="268" t="e">
        <f>#REF!</f>
        <v>#REF!</v>
      </c>
      <c r="BS232" s="268" t="e">
        <f>#REF!</f>
        <v>#REF!</v>
      </c>
      <c r="BT232" s="268" t="e">
        <f>#REF!</f>
        <v>#REF!</v>
      </c>
      <c r="BU232" s="268" t="e">
        <f>#REF!</f>
        <v>#REF!</v>
      </c>
      <c r="BV232" s="268" t="e">
        <f>#REF!</f>
        <v>#REF!</v>
      </c>
      <c r="BW232" s="268" t="e">
        <f>#REF!</f>
        <v>#REF!</v>
      </c>
      <c r="BX232" s="268" t="e">
        <f>#REF!</f>
        <v>#REF!</v>
      </c>
      <c r="BY232" s="268" t="e">
        <f>#REF!</f>
        <v>#REF!</v>
      </c>
      <c r="BZ232" s="268" t="e">
        <f>#REF!</f>
        <v>#REF!</v>
      </c>
      <c r="CA232" s="268" t="e">
        <f>#REF!</f>
        <v>#REF!</v>
      </c>
      <c r="CB232" s="268" t="e">
        <f>#REF!</f>
        <v>#REF!</v>
      </c>
      <c r="CC232" s="268" t="e">
        <f>#REF!</f>
        <v>#REF!</v>
      </c>
      <c r="CD232" s="268" t="e">
        <f>#REF!</f>
        <v>#REF!</v>
      </c>
      <c r="CE232" s="268" t="e">
        <f>#REF!</f>
        <v>#REF!</v>
      </c>
      <c r="CF232" s="268" t="e">
        <f>#REF!</f>
        <v>#REF!</v>
      </c>
      <c r="CG232" s="268" t="e">
        <f>#REF!</f>
        <v>#REF!</v>
      </c>
      <c r="CH232" s="268" t="e">
        <f>#REF!</f>
        <v>#REF!</v>
      </c>
      <c r="CI232" s="268" t="e">
        <f>#REF!</f>
        <v>#REF!</v>
      </c>
      <c r="CJ232" s="268" t="e">
        <f>#REF!</f>
        <v>#REF!</v>
      </c>
      <c r="CK232" s="268" t="e">
        <f>#REF!</f>
        <v>#REF!</v>
      </c>
      <c r="CL232" s="268" t="e">
        <f>#REF!</f>
        <v>#REF!</v>
      </c>
      <c r="CM232" s="268" t="e">
        <f>#REF!</f>
        <v>#REF!</v>
      </c>
      <c r="CN232" s="268" t="e">
        <f>#REF!</f>
        <v>#REF!</v>
      </c>
      <c r="CO232" s="268" t="e">
        <f>#REF!</f>
        <v>#REF!</v>
      </c>
      <c r="CP232" s="268" t="e">
        <f>#REF!</f>
        <v>#REF!</v>
      </c>
      <c r="CQ232" s="268" t="e">
        <f>#REF!</f>
        <v>#REF!</v>
      </c>
      <c r="CR232" s="268" t="e">
        <f>#REF!</f>
        <v>#REF!</v>
      </c>
      <c r="CS232" s="268" t="e">
        <f>#REF!</f>
        <v>#REF!</v>
      </c>
      <c r="CT232" s="268" t="e">
        <f>#REF!</f>
        <v>#REF!</v>
      </c>
      <c r="CU232" s="268" t="e">
        <f>#REF!</f>
        <v>#REF!</v>
      </c>
      <c r="CV232" s="268" t="e">
        <f>#REF!</f>
        <v>#REF!</v>
      </c>
      <c r="CW232" s="268" t="e">
        <f>#REF!</f>
        <v>#REF!</v>
      </c>
      <c r="CX232" s="268" t="e">
        <f>#REF!</f>
        <v>#REF!</v>
      </c>
      <c r="CY232" s="268" t="e">
        <f>#REF!</f>
        <v>#REF!</v>
      </c>
      <c r="CZ232" s="268" t="e">
        <f>#REF!</f>
        <v>#REF!</v>
      </c>
      <c r="DA232" s="268" t="e">
        <f>#REF!</f>
        <v>#REF!</v>
      </c>
      <c r="DB232" s="268" t="e">
        <f>#REF!</f>
        <v>#REF!</v>
      </c>
      <c r="DC232" s="268" t="e">
        <f>#REF!</f>
        <v>#REF!</v>
      </c>
      <c r="DD232" s="268" t="e">
        <f>#REF!</f>
        <v>#REF!</v>
      </c>
      <c r="DE232" s="268" t="e">
        <f>#REF!</f>
        <v>#REF!</v>
      </c>
      <c r="DF232" s="268" t="e">
        <f>#REF!</f>
        <v>#REF!</v>
      </c>
      <c r="DG232" s="268" t="e">
        <f>#REF!</f>
        <v>#REF!</v>
      </c>
      <c r="DH232" s="268" t="e">
        <f>#REF!</f>
        <v>#REF!</v>
      </c>
      <c r="DI232" s="268" t="e">
        <f>#REF!</f>
        <v>#REF!</v>
      </c>
      <c r="DJ232" s="268" t="e">
        <f>#REF!</f>
        <v>#REF!</v>
      </c>
      <c r="DK232" s="268" t="e">
        <f>#REF!</f>
        <v>#REF!</v>
      </c>
      <c r="DL232" s="268" t="e">
        <f>#REF!</f>
        <v>#REF!</v>
      </c>
      <c r="DM232" s="268" t="e">
        <f>#REF!</f>
        <v>#REF!</v>
      </c>
      <c r="DN232" s="268" t="e">
        <f>#REF!</f>
        <v>#REF!</v>
      </c>
      <c r="DO232" s="521" t="e">
        <f>#REF!</f>
        <v>#REF!</v>
      </c>
      <c r="DP232" s="308"/>
    </row>
    <row r="233" spans="1:120" s="249" customFormat="1" ht="30" customHeight="1" thickBot="1" x14ac:dyDescent="0.3">
      <c r="A233" s="46" t="s">
        <v>444</v>
      </c>
      <c r="B233" s="48">
        <v>52</v>
      </c>
      <c r="C233" s="47" t="s">
        <v>445</v>
      </c>
      <c r="D233" s="207" t="s">
        <v>223</v>
      </c>
      <c r="E233" s="557" t="s">
        <v>61</v>
      </c>
      <c r="F233" s="558"/>
      <c r="G233" s="558"/>
      <c r="H233" s="558"/>
      <c r="I233" s="558"/>
      <c r="J233" s="559"/>
      <c r="K233" s="39"/>
      <c r="L233" s="268"/>
      <c r="M233" s="268"/>
      <c r="N233" s="268"/>
      <c r="O233" s="268"/>
      <c r="P233" s="268"/>
      <c r="Q233" s="268"/>
      <c r="R233" s="268"/>
      <c r="S233" s="268"/>
      <c r="T233" s="268"/>
      <c r="U233" s="268"/>
      <c r="V233" s="268"/>
      <c r="W233" s="268"/>
      <c r="X233" s="268"/>
      <c r="Y233" s="268"/>
      <c r="Z233" s="268"/>
      <c r="AA233" s="268"/>
      <c r="AB233" s="268"/>
      <c r="AC233" s="268"/>
      <c r="AD233" s="268"/>
      <c r="AE233" s="268"/>
      <c r="AF233" s="268"/>
      <c r="AG233" s="268"/>
      <c r="AH233" s="268"/>
      <c r="AI233" s="268"/>
      <c r="AJ233" s="268"/>
      <c r="AK233" s="268"/>
      <c r="AL233" s="268"/>
      <c r="AM233" s="268"/>
      <c r="AN233" s="268"/>
      <c r="AO233" s="268"/>
      <c r="AP233" s="268"/>
      <c r="AQ233" s="268"/>
      <c r="AR233" s="268"/>
      <c r="AS233" s="268"/>
      <c r="AT233" s="268"/>
      <c r="AU233" s="268"/>
      <c r="AV233" s="268"/>
      <c r="AW233" s="268"/>
      <c r="AX233" s="268"/>
      <c r="AY233" s="268"/>
      <c r="AZ233" s="268"/>
      <c r="BA233" s="268"/>
      <c r="BB233" s="268"/>
      <c r="BC233" s="268"/>
      <c r="BD233" s="268"/>
      <c r="BE233" s="268"/>
      <c r="BF233" s="268"/>
      <c r="BG233" s="268"/>
      <c r="BH233" s="268"/>
      <c r="BI233" s="268"/>
      <c r="BJ233" s="268"/>
      <c r="BK233" s="268"/>
      <c r="BL233" s="268"/>
      <c r="BM233" s="268"/>
      <c r="BN233" s="268"/>
      <c r="BO233" s="268"/>
      <c r="BP233" s="268"/>
      <c r="BQ233" s="268"/>
      <c r="BR233" s="268"/>
      <c r="BS233" s="268"/>
      <c r="BT233" s="268"/>
      <c r="BU233" s="268"/>
      <c r="BV233" s="268"/>
      <c r="BW233" s="268"/>
      <c r="BX233" s="268"/>
      <c r="BY233" s="268"/>
      <c r="BZ233" s="268"/>
      <c r="CA233" s="268"/>
      <c r="CB233" s="268"/>
      <c r="CC233" s="268"/>
      <c r="CD233" s="268"/>
      <c r="CE233" s="268"/>
      <c r="CF233" s="268"/>
      <c r="CG233" s="268"/>
      <c r="CH233" s="268"/>
      <c r="CI233" s="268"/>
      <c r="CJ233" s="268"/>
      <c r="CK233" s="268"/>
      <c r="CL233" s="268"/>
      <c r="CM233" s="268"/>
      <c r="CN233" s="268"/>
      <c r="CO233" s="268"/>
      <c r="CP233" s="268"/>
      <c r="CQ233" s="268"/>
      <c r="CR233" s="268"/>
      <c r="CS233" s="268"/>
      <c r="CT233" s="268"/>
      <c r="CU233" s="268"/>
      <c r="CV233" s="268"/>
      <c r="CW233" s="268"/>
      <c r="CX233" s="268"/>
      <c r="CY233" s="268"/>
      <c r="CZ233" s="268"/>
      <c r="DA233" s="268"/>
      <c r="DB233" s="268"/>
      <c r="DC233" s="268"/>
      <c r="DD233" s="268"/>
      <c r="DE233" s="268"/>
      <c r="DF233" s="268"/>
      <c r="DG233" s="268"/>
      <c r="DH233" s="268"/>
      <c r="DI233" s="268"/>
      <c r="DJ233" s="268"/>
      <c r="DK233" s="268"/>
      <c r="DL233" s="268"/>
      <c r="DM233" s="268"/>
      <c r="DN233" s="268"/>
      <c r="DO233" s="521"/>
      <c r="DP233" s="504"/>
    </row>
    <row r="234" spans="1:120" ht="30" customHeight="1" thickBot="1" x14ac:dyDescent="0.3">
      <c r="A234" s="205" t="s">
        <v>444</v>
      </c>
      <c r="B234" s="47">
        <v>53</v>
      </c>
      <c r="C234" s="48" t="s">
        <v>445</v>
      </c>
      <c r="D234" s="49" t="s">
        <v>226</v>
      </c>
      <c r="E234" s="261" t="str">
        <f>IF(F234=0,"",IF(F234=G234,"N/A",IF(ISERROR(J234/I234),1,J234/I234)))</f>
        <v/>
      </c>
      <c r="F234" s="262">
        <f>COUNTIF(L234:DO234,"1 Yes")+COUNTIF(L234:DO234,"2 No")+COUNTIF(L234:DO234,"3 N/A")</f>
        <v>0</v>
      </c>
      <c r="G234" s="262">
        <f>COUNTIF(L234:DO234,"3 N/A")</f>
        <v>0</v>
      </c>
      <c r="H234" s="50">
        <f>+COUNTIF(L234:DO234, "2 No")</f>
        <v>0</v>
      </c>
      <c r="I234" s="51">
        <f>+COUNTIF(L234:DO234, "2 No")+COUNTIF(L234:DO234,"1 Yes")</f>
        <v>0</v>
      </c>
      <c r="J234" s="397">
        <f>+COUNTIF(L234:DO234, "1 Yes")</f>
        <v>0</v>
      </c>
      <c r="K234" s="38"/>
      <c r="L234" s="269"/>
      <c r="M234" s="269"/>
      <c r="N234" s="269"/>
      <c r="O234" s="269"/>
      <c r="P234" s="269"/>
      <c r="Q234" s="269"/>
      <c r="R234" s="269"/>
      <c r="S234" s="269"/>
      <c r="T234" s="269"/>
      <c r="U234" s="269"/>
      <c r="V234" s="269"/>
      <c r="W234" s="269"/>
      <c r="X234" s="269"/>
      <c r="Y234" s="269"/>
      <c r="Z234" s="269"/>
      <c r="AA234" s="269"/>
      <c r="AB234" s="269"/>
      <c r="AC234" s="269"/>
      <c r="AD234" s="269"/>
      <c r="AE234" s="269"/>
      <c r="AF234" s="269"/>
      <c r="AG234" s="269"/>
      <c r="AH234" s="269"/>
      <c r="AI234" s="269"/>
      <c r="AJ234" s="269"/>
      <c r="AK234" s="269"/>
      <c r="AL234" s="269"/>
      <c r="AM234" s="269"/>
      <c r="AN234" s="269"/>
      <c r="AO234" s="269"/>
      <c r="AP234" s="269"/>
      <c r="AQ234" s="269"/>
      <c r="AR234" s="269"/>
      <c r="AS234" s="269"/>
      <c r="AT234" s="269"/>
      <c r="AU234" s="269"/>
      <c r="AV234" s="269"/>
      <c r="AW234" s="269"/>
      <c r="AX234" s="269"/>
      <c r="AY234" s="269"/>
      <c r="AZ234" s="269"/>
      <c r="BA234" s="269"/>
      <c r="BB234" s="269"/>
      <c r="BC234" s="269"/>
      <c r="BD234" s="269"/>
      <c r="BE234" s="269"/>
      <c r="BF234" s="269"/>
      <c r="BG234" s="269"/>
      <c r="BH234" s="269"/>
      <c r="BI234" s="269"/>
      <c r="BJ234" s="269"/>
      <c r="BK234" s="269"/>
      <c r="BL234" s="269"/>
      <c r="BM234" s="269"/>
      <c r="BN234" s="269"/>
      <c r="BO234" s="269"/>
      <c r="BP234" s="269"/>
      <c r="BQ234" s="269"/>
      <c r="BR234" s="269"/>
      <c r="BS234" s="269"/>
      <c r="BT234" s="269"/>
      <c r="BU234" s="269"/>
      <c r="BV234" s="269"/>
      <c r="BW234" s="269"/>
      <c r="BX234" s="269"/>
      <c r="BY234" s="269"/>
      <c r="BZ234" s="269"/>
      <c r="CA234" s="269"/>
      <c r="CB234" s="269"/>
      <c r="CC234" s="269"/>
      <c r="CD234" s="269"/>
      <c r="CE234" s="269"/>
      <c r="CF234" s="269"/>
      <c r="CG234" s="269"/>
      <c r="CH234" s="269"/>
      <c r="CI234" s="269"/>
      <c r="CJ234" s="269"/>
      <c r="CK234" s="269"/>
      <c r="CL234" s="269"/>
      <c r="CM234" s="269"/>
      <c r="CN234" s="269"/>
      <c r="CO234" s="269"/>
      <c r="CP234" s="269"/>
      <c r="CQ234" s="269"/>
      <c r="CR234" s="269"/>
      <c r="CS234" s="269"/>
      <c r="CT234" s="269"/>
      <c r="CU234" s="269"/>
      <c r="CV234" s="269"/>
      <c r="CW234" s="269"/>
      <c r="CX234" s="269"/>
      <c r="CY234" s="269"/>
      <c r="CZ234" s="269"/>
      <c r="DA234" s="269"/>
      <c r="DB234" s="269"/>
      <c r="DC234" s="269"/>
      <c r="DD234" s="269"/>
      <c r="DE234" s="269"/>
      <c r="DF234" s="269"/>
      <c r="DG234" s="269"/>
      <c r="DH234" s="269"/>
      <c r="DI234" s="269"/>
      <c r="DJ234" s="269"/>
      <c r="DK234" s="269"/>
      <c r="DL234" s="269"/>
      <c r="DM234" s="269"/>
      <c r="DN234" s="269"/>
      <c r="DO234" s="522"/>
      <c r="DP234" s="308"/>
    </row>
    <row r="235" spans="1:120" ht="39.6" x14ac:dyDescent="0.25">
      <c r="A235" s="391" t="s">
        <v>444</v>
      </c>
      <c r="B235" s="25">
        <v>54</v>
      </c>
      <c r="C235" s="391" t="s">
        <v>445</v>
      </c>
      <c r="D235" s="26" t="s">
        <v>227</v>
      </c>
      <c r="E235" s="22" t="str">
        <f>IF(F235=0,"",IF(F235=G235,"N/A",IF(ISERROR(J235/I235),1,J235/I235)))</f>
        <v/>
      </c>
      <c r="F235" s="27">
        <f>COUNTIF(L235:DO235,"1 Yes")+COUNTIF(L235:DO235,"2 No")+COUNTIF(L235:DO235,"3 No")+COUNTIF(L235:DO235,"4 N/A")</f>
        <v>0</v>
      </c>
      <c r="G235" s="27">
        <f>COUNTIF(L235:DO235,"4 N/A")</f>
        <v>0</v>
      </c>
      <c r="H235" s="28">
        <f>COUNTIF(L235:DO235, "2 No")+COUNTIF(L235:DO235, "3 No")</f>
        <v>0</v>
      </c>
      <c r="I235" s="24">
        <f>COUNTIF(L235:DO235,"1 Yes")+COUNTIF(L235:DO235, "2 No")+COUNTIF(L235:DO235, "3 No")</f>
        <v>0</v>
      </c>
      <c r="J235" s="17">
        <f>+COUNTIF(L235:DO235, "1 Yes")</f>
        <v>0</v>
      </c>
      <c r="K235" s="17"/>
      <c r="L235" s="220"/>
      <c r="M235" s="220"/>
      <c r="N235" s="220"/>
      <c r="O235" s="220"/>
      <c r="P235" s="220"/>
      <c r="Q235" s="220"/>
      <c r="R235" s="220"/>
      <c r="S235" s="220"/>
      <c r="T235" s="220"/>
      <c r="U235" s="220"/>
      <c r="V235" s="220"/>
      <c r="W235" s="220"/>
      <c r="X235" s="220"/>
      <c r="Y235" s="220"/>
      <c r="Z235" s="220"/>
      <c r="AA235" s="220"/>
      <c r="AB235" s="220"/>
      <c r="AC235" s="220"/>
      <c r="AD235" s="220"/>
      <c r="AE235" s="220"/>
      <c r="AF235" s="220"/>
      <c r="AG235" s="220"/>
      <c r="AH235" s="220"/>
      <c r="AI235" s="220"/>
      <c r="AJ235" s="220"/>
      <c r="AK235" s="220"/>
      <c r="AL235" s="220"/>
      <c r="AM235" s="220"/>
      <c r="AN235" s="220"/>
      <c r="AO235" s="220"/>
      <c r="AP235" s="220"/>
      <c r="AQ235" s="220"/>
      <c r="AR235" s="220"/>
      <c r="AS235" s="220"/>
      <c r="AT235" s="220"/>
      <c r="AU235" s="220"/>
      <c r="AV235" s="220"/>
      <c r="AW235" s="220"/>
      <c r="AX235" s="220"/>
      <c r="AY235" s="220"/>
      <c r="AZ235" s="220"/>
      <c r="BA235" s="220"/>
      <c r="BB235" s="220"/>
      <c r="BC235" s="220"/>
      <c r="BD235" s="220"/>
      <c r="BE235" s="220"/>
      <c r="BF235" s="220"/>
      <c r="BG235" s="220"/>
      <c r="BH235" s="220"/>
      <c r="BI235" s="220"/>
      <c r="BJ235" s="220"/>
      <c r="BK235" s="220"/>
      <c r="BL235" s="220"/>
      <c r="BM235" s="220"/>
      <c r="BN235" s="220"/>
      <c r="BO235" s="220"/>
      <c r="BP235" s="220"/>
      <c r="BQ235" s="220"/>
      <c r="BR235" s="220"/>
      <c r="BS235" s="220"/>
      <c r="BT235" s="220"/>
      <c r="BU235" s="220"/>
      <c r="BV235" s="220"/>
      <c r="BW235" s="220"/>
      <c r="BX235" s="220"/>
      <c r="BY235" s="220"/>
      <c r="BZ235" s="220"/>
      <c r="CA235" s="220"/>
      <c r="CB235" s="220"/>
      <c r="CC235" s="220"/>
      <c r="CD235" s="220"/>
      <c r="CE235" s="220"/>
      <c r="CF235" s="220"/>
      <c r="CG235" s="220"/>
      <c r="CH235" s="220"/>
      <c r="CI235" s="220"/>
      <c r="CJ235" s="220"/>
      <c r="CK235" s="220"/>
      <c r="CL235" s="220"/>
      <c r="CM235" s="220"/>
      <c r="CN235" s="220"/>
      <c r="CO235" s="220"/>
      <c r="CP235" s="220"/>
      <c r="CQ235" s="220"/>
      <c r="CR235" s="220"/>
      <c r="CS235" s="220"/>
      <c r="CT235" s="220"/>
      <c r="CU235" s="220"/>
      <c r="CV235" s="220"/>
      <c r="CW235" s="220"/>
      <c r="CX235" s="220"/>
      <c r="CY235" s="220"/>
      <c r="CZ235" s="220"/>
      <c r="DA235" s="220"/>
      <c r="DB235" s="220"/>
      <c r="DC235" s="220"/>
      <c r="DD235" s="220"/>
      <c r="DE235" s="220"/>
      <c r="DF235" s="220"/>
      <c r="DG235" s="220"/>
      <c r="DH235" s="220"/>
      <c r="DI235" s="220"/>
      <c r="DJ235" s="220"/>
      <c r="DK235" s="220"/>
      <c r="DL235" s="220"/>
      <c r="DM235" s="220"/>
      <c r="DN235" s="220"/>
      <c r="DO235" s="263"/>
      <c r="DP235" s="531" t="s">
        <v>453</v>
      </c>
    </row>
    <row r="236" spans="1:120" x14ac:dyDescent="0.25">
      <c r="A236" s="537" t="s">
        <v>446</v>
      </c>
      <c r="B236" s="537"/>
      <c r="C236" s="537"/>
      <c r="D236" s="541" t="s">
        <v>454</v>
      </c>
      <c r="E236" s="542"/>
      <c r="F236" s="29"/>
      <c r="G236" s="30"/>
      <c r="H236" s="30"/>
      <c r="I236" s="31"/>
      <c r="J236" s="32"/>
      <c r="K236" s="245">
        <f>+COUNTIF(L236:DO236, "Yes a.")</f>
        <v>0</v>
      </c>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c r="AL236" s="221"/>
      <c r="AM236" s="221"/>
      <c r="AN236" s="221"/>
      <c r="AO236" s="221"/>
      <c r="AP236" s="221"/>
      <c r="AQ236" s="221"/>
      <c r="AR236" s="221"/>
      <c r="AS236" s="221"/>
      <c r="AT236" s="221"/>
      <c r="AU236" s="221"/>
      <c r="AV236" s="221"/>
      <c r="AW236" s="221"/>
      <c r="AX236" s="221"/>
      <c r="AY236" s="221"/>
      <c r="AZ236" s="221"/>
      <c r="BA236" s="221"/>
      <c r="BB236" s="221"/>
      <c r="BC236" s="221"/>
      <c r="BD236" s="221"/>
      <c r="BE236" s="221"/>
      <c r="BF236" s="221"/>
      <c r="BG236" s="221"/>
      <c r="BH236" s="221"/>
      <c r="BI236" s="221"/>
      <c r="BJ236" s="221"/>
      <c r="BK236" s="221"/>
      <c r="BL236" s="221"/>
      <c r="BM236" s="221"/>
      <c r="BN236" s="221"/>
      <c r="BO236" s="221"/>
      <c r="BP236" s="221"/>
      <c r="BQ236" s="221"/>
      <c r="BR236" s="221"/>
      <c r="BS236" s="221"/>
      <c r="BT236" s="221"/>
      <c r="BU236" s="221"/>
      <c r="BV236" s="221"/>
      <c r="BW236" s="221"/>
      <c r="BX236" s="221"/>
      <c r="BY236" s="221"/>
      <c r="BZ236" s="221"/>
      <c r="CA236" s="221"/>
      <c r="CB236" s="221"/>
      <c r="CC236" s="221"/>
      <c r="CD236" s="221"/>
      <c r="CE236" s="221"/>
      <c r="CF236" s="221"/>
      <c r="CG236" s="221"/>
      <c r="CH236" s="221"/>
      <c r="CI236" s="221"/>
      <c r="CJ236" s="221"/>
      <c r="CK236" s="221"/>
      <c r="CL236" s="221"/>
      <c r="CM236" s="221"/>
      <c r="CN236" s="221"/>
      <c r="CO236" s="221"/>
      <c r="CP236" s="221"/>
      <c r="CQ236" s="221"/>
      <c r="CR236" s="221"/>
      <c r="CS236" s="221"/>
      <c r="CT236" s="221"/>
      <c r="CU236" s="221"/>
      <c r="CV236" s="221"/>
      <c r="CW236" s="221"/>
      <c r="CX236" s="221"/>
      <c r="CY236" s="221"/>
      <c r="CZ236" s="221"/>
      <c r="DA236" s="221"/>
      <c r="DB236" s="221"/>
      <c r="DC236" s="221"/>
      <c r="DD236" s="221"/>
      <c r="DE236" s="221"/>
      <c r="DF236" s="221"/>
      <c r="DG236" s="221"/>
      <c r="DH236" s="221"/>
      <c r="DI236" s="221"/>
      <c r="DJ236" s="221"/>
      <c r="DK236" s="221"/>
      <c r="DL236" s="221"/>
      <c r="DM236" s="221"/>
      <c r="DN236" s="221"/>
      <c r="DO236" s="264"/>
      <c r="DP236" s="556"/>
    </row>
    <row r="237" spans="1:120" x14ac:dyDescent="0.25">
      <c r="A237" s="537" t="s">
        <v>446</v>
      </c>
      <c r="B237" s="537"/>
      <c r="C237" s="537"/>
      <c r="D237" s="541" t="s">
        <v>423</v>
      </c>
      <c r="E237" s="542"/>
      <c r="F237" s="33"/>
      <c r="G237" s="34"/>
      <c r="H237" s="34"/>
      <c r="I237" s="31"/>
      <c r="J237" s="32"/>
      <c r="K237" s="245">
        <f>+COUNTIF(L237:DO237, "Yes b.")</f>
        <v>0</v>
      </c>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221"/>
      <c r="AL237" s="221"/>
      <c r="AM237" s="221"/>
      <c r="AN237" s="221"/>
      <c r="AO237" s="221"/>
      <c r="AP237" s="221"/>
      <c r="AQ237" s="221"/>
      <c r="AR237" s="221"/>
      <c r="AS237" s="221"/>
      <c r="AT237" s="221"/>
      <c r="AU237" s="221"/>
      <c r="AV237" s="221"/>
      <c r="AW237" s="221"/>
      <c r="AX237" s="221"/>
      <c r="AY237" s="221"/>
      <c r="AZ237" s="221"/>
      <c r="BA237" s="221"/>
      <c r="BB237" s="221"/>
      <c r="BC237" s="221"/>
      <c r="BD237" s="221"/>
      <c r="BE237" s="221"/>
      <c r="BF237" s="221"/>
      <c r="BG237" s="221"/>
      <c r="BH237" s="221"/>
      <c r="BI237" s="221"/>
      <c r="BJ237" s="221"/>
      <c r="BK237" s="221"/>
      <c r="BL237" s="221"/>
      <c r="BM237" s="221"/>
      <c r="BN237" s="221"/>
      <c r="BO237" s="221"/>
      <c r="BP237" s="221"/>
      <c r="BQ237" s="221"/>
      <c r="BR237" s="221"/>
      <c r="BS237" s="221"/>
      <c r="BT237" s="221"/>
      <c r="BU237" s="221"/>
      <c r="BV237" s="221"/>
      <c r="BW237" s="221"/>
      <c r="BX237" s="221"/>
      <c r="BY237" s="221"/>
      <c r="BZ237" s="221"/>
      <c r="CA237" s="221"/>
      <c r="CB237" s="221"/>
      <c r="CC237" s="221"/>
      <c r="CD237" s="221"/>
      <c r="CE237" s="221"/>
      <c r="CF237" s="221"/>
      <c r="CG237" s="221"/>
      <c r="CH237" s="221"/>
      <c r="CI237" s="221"/>
      <c r="CJ237" s="221"/>
      <c r="CK237" s="221"/>
      <c r="CL237" s="221"/>
      <c r="CM237" s="221"/>
      <c r="CN237" s="221"/>
      <c r="CO237" s="221"/>
      <c r="CP237" s="221"/>
      <c r="CQ237" s="221"/>
      <c r="CR237" s="221"/>
      <c r="CS237" s="221"/>
      <c r="CT237" s="221"/>
      <c r="CU237" s="221"/>
      <c r="CV237" s="221"/>
      <c r="CW237" s="221"/>
      <c r="CX237" s="221"/>
      <c r="CY237" s="221"/>
      <c r="CZ237" s="221"/>
      <c r="DA237" s="221"/>
      <c r="DB237" s="221"/>
      <c r="DC237" s="221"/>
      <c r="DD237" s="221"/>
      <c r="DE237" s="221"/>
      <c r="DF237" s="221"/>
      <c r="DG237" s="221"/>
      <c r="DH237" s="221"/>
      <c r="DI237" s="221"/>
      <c r="DJ237" s="221"/>
      <c r="DK237" s="221"/>
      <c r="DL237" s="221"/>
      <c r="DM237" s="221"/>
      <c r="DN237" s="221"/>
      <c r="DO237" s="264"/>
      <c r="DP237" s="556"/>
    </row>
    <row r="238" spans="1:120" x14ac:dyDescent="0.25">
      <c r="A238" s="537" t="s">
        <v>446</v>
      </c>
      <c r="B238" s="537"/>
      <c r="C238" s="537"/>
      <c r="D238" s="541" t="s">
        <v>455</v>
      </c>
      <c r="E238" s="542"/>
      <c r="F238" s="33"/>
      <c r="G238" s="34"/>
      <c r="H238" s="34"/>
      <c r="I238" s="31"/>
      <c r="J238" s="32"/>
      <c r="K238" s="245">
        <f>+COUNTIF(L238:DO238, "Yes c.")</f>
        <v>0</v>
      </c>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221"/>
      <c r="AL238" s="221"/>
      <c r="AM238" s="221"/>
      <c r="AN238" s="221"/>
      <c r="AO238" s="221"/>
      <c r="AP238" s="221"/>
      <c r="AQ238" s="221"/>
      <c r="AR238" s="221"/>
      <c r="AS238" s="221"/>
      <c r="AT238" s="221"/>
      <c r="AU238" s="221"/>
      <c r="AV238" s="221"/>
      <c r="AW238" s="221"/>
      <c r="AX238" s="221"/>
      <c r="AY238" s="221"/>
      <c r="AZ238" s="221"/>
      <c r="BA238" s="221"/>
      <c r="BB238" s="221"/>
      <c r="BC238" s="221"/>
      <c r="BD238" s="221"/>
      <c r="BE238" s="221"/>
      <c r="BF238" s="221"/>
      <c r="BG238" s="221"/>
      <c r="BH238" s="221"/>
      <c r="BI238" s="221"/>
      <c r="BJ238" s="221"/>
      <c r="BK238" s="221"/>
      <c r="BL238" s="221"/>
      <c r="BM238" s="221"/>
      <c r="BN238" s="221"/>
      <c r="BO238" s="221"/>
      <c r="BP238" s="221"/>
      <c r="BQ238" s="221"/>
      <c r="BR238" s="221"/>
      <c r="BS238" s="221"/>
      <c r="BT238" s="221"/>
      <c r="BU238" s="221"/>
      <c r="BV238" s="221"/>
      <c r="BW238" s="221"/>
      <c r="BX238" s="221"/>
      <c r="BY238" s="221"/>
      <c r="BZ238" s="221"/>
      <c r="CA238" s="221"/>
      <c r="CB238" s="221"/>
      <c r="CC238" s="221"/>
      <c r="CD238" s="221"/>
      <c r="CE238" s="221"/>
      <c r="CF238" s="221"/>
      <c r="CG238" s="221"/>
      <c r="CH238" s="221"/>
      <c r="CI238" s="221"/>
      <c r="CJ238" s="221"/>
      <c r="CK238" s="221"/>
      <c r="CL238" s="221"/>
      <c r="CM238" s="221"/>
      <c r="CN238" s="221"/>
      <c r="CO238" s="221"/>
      <c r="CP238" s="221"/>
      <c r="CQ238" s="221"/>
      <c r="CR238" s="221"/>
      <c r="CS238" s="221"/>
      <c r="CT238" s="221"/>
      <c r="CU238" s="221"/>
      <c r="CV238" s="221"/>
      <c r="CW238" s="221"/>
      <c r="CX238" s="221"/>
      <c r="CY238" s="221"/>
      <c r="CZ238" s="221"/>
      <c r="DA238" s="221"/>
      <c r="DB238" s="221"/>
      <c r="DC238" s="221"/>
      <c r="DD238" s="221"/>
      <c r="DE238" s="221"/>
      <c r="DF238" s="221"/>
      <c r="DG238" s="221"/>
      <c r="DH238" s="221"/>
      <c r="DI238" s="221"/>
      <c r="DJ238" s="221"/>
      <c r="DK238" s="221"/>
      <c r="DL238" s="221"/>
      <c r="DM238" s="221"/>
      <c r="DN238" s="221"/>
      <c r="DO238" s="264"/>
      <c r="DP238" s="556"/>
    </row>
    <row r="239" spans="1:120" x14ac:dyDescent="0.25">
      <c r="A239" s="537" t="s">
        <v>446</v>
      </c>
      <c r="B239" s="537"/>
      <c r="C239" s="537"/>
      <c r="D239" s="541" t="s">
        <v>411</v>
      </c>
      <c r="E239" s="542"/>
      <c r="F239" s="33"/>
      <c r="G239" s="34"/>
      <c r="H239" s="34"/>
      <c r="I239" s="31"/>
      <c r="J239" s="32"/>
      <c r="K239" s="245">
        <f>+COUNTIF(L239:DO239, "Yes d.")</f>
        <v>0</v>
      </c>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221"/>
      <c r="AL239" s="221"/>
      <c r="AM239" s="221"/>
      <c r="AN239" s="221"/>
      <c r="AO239" s="221"/>
      <c r="AP239" s="221"/>
      <c r="AQ239" s="221"/>
      <c r="AR239" s="221"/>
      <c r="AS239" s="221"/>
      <c r="AT239" s="221"/>
      <c r="AU239" s="221"/>
      <c r="AV239" s="221"/>
      <c r="AW239" s="221"/>
      <c r="AX239" s="221"/>
      <c r="AY239" s="221"/>
      <c r="AZ239" s="221"/>
      <c r="BA239" s="221"/>
      <c r="BB239" s="221"/>
      <c r="BC239" s="221"/>
      <c r="BD239" s="221"/>
      <c r="BE239" s="221"/>
      <c r="BF239" s="221"/>
      <c r="BG239" s="221"/>
      <c r="BH239" s="221"/>
      <c r="BI239" s="221"/>
      <c r="BJ239" s="221"/>
      <c r="BK239" s="221"/>
      <c r="BL239" s="221"/>
      <c r="BM239" s="221"/>
      <c r="BN239" s="221"/>
      <c r="BO239" s="221"/>
      <c r="BP239" s="221"/>
      <c r="BQ239" s="221"/>
      <c r="BR239" s="221"/>
      <c r="BS239" s="221"/>
      <c r="BT239" s="221"/>
      <c r="BU239" s="221"/>
      <c r="BV239" s="221"/>
      <c r="BW239" s="221"/>
      <c r="BX239" s="221"/>
      <c r="BY239" s="221"/>
      <c r="BZ239" s="221"/>
      <c r="CA239" s="221"/>
      <c r="CB239" s="221"/>
      <c r="CC239" s="221"/>
      <c r="CD239" s="221"/>
      <c r="CE239" s="221"/>
      <c r="CF239" s="221"/>
      <c r="CG239" s="221"/>
      <c r="CH239" s="221"/>
      <c r="CI239" s="221"/>
      <c r="CJ239" s="221"/>
      <c r="CK239" s="221"/>
      <c r="CL239" s="221"/>
      <c r="CM239" s="221"/>
      <c r="CN239" s="221"/>
      <c r="CO239" s="221"/>
      <c r="CP239" s="221"/>
      <c r="CQ239" s="221"/>
      <c r="CR239" s="221"/>
      <c r="CS239" s="221"/>
      <c r="CT239" s="221"/>
      <c r="CU239" s="221"/>
      <c r="CV239" s="221"/>
      <c r="CW239" s="221"/>
      <c r="CX239" s="221"/>
      <c r="CY239" s="221"/>
      <c r="CZ239" s="221"/>
      <c r="DA239" s="221"/>
      <c r="DB239" s="221"/>
      <c r="DC239" s="221"/>
      <c r="DD239" s="221"/>
      <c r="DE239" s="221"/>
      <c r="DF239" s="221"/>
      <c r="DG239" s="221"/>
      <c r="DH239" s="221"/>
      <c r="DI239" s="221"/>
      <c r="DJ239" s="221"/>
      <c r="DK239" s="221"/>
      <c r="DL239" s="221"/>
      <c r="DM239" s="221"/>
      <c r="DN239" s="221"/>
      <c r="DO239" s="264"/>
      <c r="DP239" s="556"/>
    </row>
    <row r="240" spans="1:120" x14ac:dyDescent="0.25">
      <c r="A240" s="537" t="s">
        <v>446</v>
      </c>
      <c r="B240" s="537"/>
      <c r="C240" s="537"/>
      <c r="D240" s="549" t="s">
        <v>71</v>
      </c>
      <c r="E240" s="550"/>
      <c r="F240" s="33"/>
      <c r="G240" s="34"/>
      <c r="H240" s="34"/>
      <c r="I240" s="222"/>
      <c r="J240" s="223"/>
      <c r="K240" s="245">
        <f>+COUNTIF(L240:DO240, "0-30")+COUNTIF(L240:DO240, "31-60")+COUNTIF(L240:DO240, "61-90")+COUNTIF(L240:DO240, "over 90 days")</f>
        <v>0</v>
      </c>
      <c r="L240" s="224"/>
      <c r="M240" s="224"/>
      <c r="N240" s="224"/>
      <c r="O240" s="224"/>
      <c r="P240" s="224"/>
      <c r="Q240" s="224"/>
      <c r="R240" s="224"/>
      <c r="S240" s="224"/>
      <c r="T240" s="224"/>
      <c r="U240" s="224"/>
      <c r="V240" s="224"/>
      <c r="W240" s="224"/>
      <c r="X240" s="224"/>
      <c r="Y240" s="224"/>
      <c r="Z240" s="224"/>
      <c r="AA240" s="224"/>
      <c r="AB240" s="224"/>
      <c r="AC240" s="224"/>
      <c r="AD240" s="224"/>
      <c r="AE240" s="224"/>
      <c r="AF240" s="224"/>
      <c r="AG240" s="224"/>
      <c r="AH240" s="224"/>
      <c r="AI240" s="224"/>
      <c r="AJ240" s="224"/>
      <c r="AK240" s="224"/>
      <c r="AL240" s="224"/>
      <c r="AM240" s="224"/>
      <c r="AN240" s="224"/>
      <c r="AO240" s="224"/>
      <c r="AP240" s="224"/>
      <c r="AQ240" s="224"/>
      <c r="AR240" s="224"/>
      <c r="AS240" s="224"/>
      <c r="AT240" s="224"/>
      <c r="AU240" s="224"/>
      <c r="AV240" s="224"/>
      <c r="AW240" s="224"/>
      <c r="AX240" s="224"/>
      <c r="AY240" s="224"/>
      <c r="AZ240" s="224"/>
      <c r="BA240" s="224"/>
      <c r="BB240" s="224"/>
      <c r="BC240" s="224"/>
      <c r="BD240" s="224"/>
      <c r="BE240" s="224"/>
      <c r="BF240" s="224"/>
      <c r="BG240" s="224"/>
      <c r="BH240" s="224"/>
      <c r="BI240" s="224"/>
      <c r="BJ240" s="224"/>
      <c r="BK240" s="224"/>
      <c r="BL240" s="224"/>
      <c r="BM240" s="224"/>
      <c r="BN240" s="224"/>
      <c r="BO240" s="224"/>
      <c r="BP240" s="224"/>
      <c r="BQ240" s="224"/>
      <c r="BR240" s="224"/>
      <c r="BS240" s="224"/>
      <c r="BT240" s="224"/>
      <c r="BU240" s="224"/>
      <c r="BV240" s="224"/>
      <c r="BW240" s="224"/>
      <c r="BX240" s="224"/>
      <c r="BY240" s="224"/>
      <c r="BZ240" s="224"/>
      <c r="CA240" s="224"/>
      <c r="CB240" s="224"/>
      <c r="CC240" s="224"/>
      <c r="CD240" s="224"/>
      <c r="CE240" s="224"/>
      <c r="CF240" s="224"/>
      <c r="CG240" s="224"/>
      <c r="CH240" s="224"/>
      <c r="CI240" s="224"/>
      <c r="CJ240" s="224"/>
      <c r="CK240" s="224"/>
      <c r="CL240" s="224"/>
      <c r="CM240" s="224"/>
      <c r="CN240" s="224"/>
      <c r="CO240" s="224"/>
      <c r="CP240" s="224"/>
      <c r="CQ240" s="224"/>
      <c r="CR240" s="224"/>
      <c r="CS240" s="224"/>
      <c r="CT240" s="224"/>
      <c r="CU240" s="224"/>
      <c r="CV240" s="224"/>
      <c r="CW240" s="224"/>
      <c r="CX240" s="224"/>
      <c r="CY240" s="224"/>
      <c r="CZ240" s="224"/>
      <c r="DA240" s="224"/>
      <c r="DB240" s="224"/>
      <c r="DC240" s="224"/>
      <c r="DD240" s="224"/>
      <c r="DE240" s="224"/>
      <c r="DF240" s="224"/>
      <c r="DG240" s="224"/>
      <c r="DH240" s="224"/>
      <c r="DI240" s="224"/>
      <c r="DJ240" s="224"/>
      <c r="DK240" s="224"/>
      <c r="DL240" s="224"/>
      <c r="DM240" s="224"/>
      <c r="DN240" s="224"/>
      <c r="DO240" s="265"/>
      <c r="DP240" s="556"/>
    </row>
    <row r="241" spans="1:120" x14ac:dyDescent="0.25">
      <c r="A241" s="537" t="s">
        <v>446</v>
      </c>
      <c r="B241" s="537"/>
      <c r="C241" s="537"/>
      <c r="D241" s="538" t="s">
        <v>448</v>
      </c>
      <c r="E241" s="539"/>
      <c r="F241" s="33"/>
      <c r="G241" s="34"/>
      <c r="H241" s="34"/>
      <c r="I241" s="222"/>
      <c r="J241" s="223"/>
      <c r="K241" s="245">
        <f>+COUNTIF(L240:DO240, "0-30")</f>
        <v>0</v>
      </c>
      <c r="L241" s="236"/>
      <c r="M241" s="237"/>
      <c r="N241" s="237"/>
      <c r="O241" s="237"/>
      <c r="P241" s="237"/>
      <c r="Q241" s="237"/>
      <c r="R241" s="237"/>
      <c r="S241" s="237"/>
      <c r="T241" s="237"/>
      <c r="U241" s="237"/>
      <c r="V241" s="237"/>
      <c r="W241" s="237"/>
      <c r="X241" s="237"/>
      <c r="Y241" s="237"/>
      <c r="Z241" s="237"/>
      <c r="AA241" s="237"/>
      <c r="AB241" s="237"/>
      <c r="AC241" s="237"/>
      <c r="AD241" s="237"/>
      <c r="AE241" s="237"/>
      <c r="AF241" s="237"/>
      <c r="AG241" s="237"/>
      <c r="AH241" s="237"/>
      <c r="AI241" s="237"/>
      <c r="AJ241" s="237"/>
      <c r="AK241" s="237"/>
      <c r="AL241" s="237"/>
      <c r="AM241" s="237"/>
      <c r="AN241" s="237"/>
      <c r="AO241" s="237"/>
      <c r="AP241" s="237"/>
      <c r="AQ241" s="237"/>
      <c r="AR241" s="237"/>
      <c r="AS241" s="237"/>
      <c r="AT241" s="237"/>
      <c r="AU241" s="237"/>
      <c r="AV241" s="237"/>
      <c r="AW241" s="237"/>
      <c r="AX241" s="237"/>
      <c r="AY241" s="237"/>
      <c r="AZ241" s="237"/>
      <c r="BA241" s="237"/>
      <c r="BB241" s="237"/>
      <c r="BC241" s="237"/>
      <c r="BD241" s="237"/>
      <c r="BE241" s="237"/>
      <c r="BF241" s="237"/>
      <c r="BG241" s="237"/>
      <c r="BH241" s="237"/>
      <c r="BI241" s="237"/>
      <c r="BJ241" s="237"/>
      <c r="BK241" s="237"/>
      <c r="BL241" s="237"/>
      <c r="BM241" s="237"/>
      <c r="BN241" s="237"/>
      <c r="BO241" s="237"/>
      <c r="BP241" s="237"/>
      <c r="BQ241" s="237"/>
      <c r="BR241" s="237"/>
      <c r="BS241" s="237"/>
      <c r="BT241" s="237"/>
      <c r="BU241" s="237"/>
      <c r="BV241" s="237"/>
      <c r="BW241" s="237"/>
      <c r="BX241" s="237"/>
      <c r="BY241" s="237"/>
      <c r="BZ241" s="237"/>
      <c r="CA241" s="237"/>
      <c r="CB241" s="237"/>
      <c r="CC241" s="237"/>
      <c r="CD241" s="237"/>
      <c r="CE241" s="237"/>
      <c r="CF241" s="237"/>
      <c r="CG241" s="237"/>
      <c r="CH241" s="237"/>
      <c r="CI241" s="237"/>
      <c r="CJ241" s="237"/>
      <c r="CK241" s="237"/>
      <c r="CL241" s="237"/>
      <c r="CM241" s="237"/>
      <c r="CN241" s="237"/>
      <c r="CO241" s="237"/>
      <c r="CP241" s="237"/>
      <c r="CQ241" s="237"/>
      <c r="CR241" s="237"/>
      <c r="CS241" s="237"/>
      <c r="CT241" s="237"/>
      <c r="CU241" s="237"/>
      <c r="CV241" s="237"/>
      <c r="CW241" s="237"/>
      <c r="CX241" s="237"/>
      <c r="CY241" s="237"/>
      <c r="CZ241" s="237"/>
      <c r="DA241" s="237"/>
      <c r="DB241" s="237"/>
      <c r="DC241" s="237"/>
      <c r="DD241" s="237"/>
      <c r="DE241" s="237"/>
      <c r="DF241" s="237"/>
      <c r="DG241" s="237"/>
      <c r="DH241" s="237"/>
      <c r="DI241" s="237"/>
      <c r="DJ241" s="237"/>
      <c r="DK241" s="237"/>
      <c r="DL241" s="237"/>
      <c r="DM241" s="237"/>
      <c r="DN241" s="237"/>
      <c r="DO241" s="237"/>
      <c r="DP241" s="556"/>
    </row>
    <row r="242" spans="1:120" x14ac:dyDescent="0.25">
      <c r="A242" s="537" t="s">
        <v>446</v>
      </c>
      <c r="B242" s="537"/>
      <c r="C242" s="537"/>
      <c r="D242" s="538" t="s">
        <v>449</v>
      </c>
      <c r="E242" s="539"/>
      <c r="F242" s="33"/>
      <c r="G242" s="34"/>
      <c r="H242" s="34"/>
      <c r="I242" s="222"/>
      <c r="J242" s="223"/>
      <c r="K242" s="245">
        <f>+COUNTIF(L240:DO240, "31-60")</f>
        <v>0</v>
      </c>
      <c r="L242" s="238"/>
      <c r="M242" s="239"/>
      <c r="N242" s="239"/>
      <c r="O242" s="239"/>
      <c r="P242" s="239"/>
      <c r="Q242" s="239"/>
      <c r="R242" s="239"/>
      <c r="S242" s="239"/>
      <c r="T242" s="239"/>
      <c r="U242" s="239"/>
      <c r="V242" s="239"/>
      <c r="W242" s="239"/>
      <c r="X242" s="239"/>
      <c r="Y242" s="239"/>
      <c r="Z242" s="239"/>
      <c r="AA242" s="239"/>
      <c r="AB242" s="239"/>
      <c r="AC242" s="239"/>
      <c r="AD242" s="239"/>
      <c r="AE242" s="239"/>
      <c r="AF242" s="239"/>
      <c r="AG242" s="239"/>
      <c r="AH242" s="239"/>
      <c r="AI242" s="239"/>
      <c r="AJ242" s="239"/>
      <c r="AK242" s="239"/>
      <c r="AL242" s="239"/>
      <c r="AM242" s="239"/>
      <c r="AN242" s="239"/>
      <c r="AO242" s="239"/>
      <c r="AP242" s="239"/>
      <c r="AQ242" s="239"/>
      <c r="AR242" s="239"/>
      <c r="AS242" s="239"/>
      <c r="AT242" s="239"/>
      <c r="AU242" s="239"/>
      <c r="AV242" s="239"/>
      <c r="AW242" s="239"/>
      <c r="AX242" s="239"/>
      <c r="AY242" s="239"/>
      <c r="AZ242" s="239"/>
      <c r="BA242" s="239"/>
      <c r="BB242" s="239"/>
      <c r="BC242" s="239"/>
      <c r="BD242" s="239"/>
      <c r="BE242" s="239"/>
      <c r="BF242" s="239"/>
      <c r="BG242" s="239"/>
      <c r="BH242" s="239"/>
      <c r="BI242" s="239"/>
      <c r="BJ242" s="239"/>
      <c r="BK242" s="239"/>
      <c r="BL242" s="239"/>
      <c r="BM242" s="239"/>
      <c r="BN242" s="239"/>
      <c r="BO242" s="239"/>
      <c r="BP242" s="239"/>
      <c r="BQ242" s="239"/>
      <c r="BR242" s="239"/>
      <c r="BS242" s="239"/>
      <c r="BT242" s="239"/>
      <c r="BU242" s="239"/>
      <c r="BV242" s="239"/>
      <c r="BW242" s="239"/>
      <c r="BX242" s="239"/>
      <c r="BY242" s="239"/>
      <c r="BZ242" s="239"/>
      <c r="CA242" s="239"/>
      <c r="CB242" s="239"/>
      <c r="CC242" s="239"/>
      <c r="CD242" s="239"/>
      <c r="CE242" s="239"/>
      <c r="CF242" s="239"/>
      <c r="CG242" s="239"/>
      <c r="CH242" s="239"/>
      <c r="CI242" s="239"/>
      <c r="CJ242" s="239"/>
      <c r="CK242" s="239"/>
      <c r="CL242" s="239"/>
      <c r="CM242" s="239"/>
      <c r="CN242" s="239"/>
      <c r="CO242" s="239"/>
      <c r="CP242" s="239"/>
      <c r="CQ242" s="239"/>
      <c r="CR242" s="239"/>
      <c r="CS242" s="239"/>
      <c r="CT242" s="239"/>
      <c r="CU242" s="239"/>
      <c r="CV242" s="239"/>
      <c r="CW242" s="239"/>
      <c r="CX242" s="239"/>
      <c r="CY242" s="239"/>
      <c r="CZ242" s="239"/>
      <c r="DA242" s="239"/>
      <c r="DB242" s="239"/>
      <c r="DC242" s="239"/>
      <c r="DD242" s="239"/>
      <c r="DE242" s="239"/>
      <c r="DF242" s="239"/>
      <c r="DG242" s="239"/>
      <c r="DH242" s="239"/>
      <c r="DI242" s="239"/>
      <c r="DJ242" s="239"/>
      <c r="DK242" s="239"/>
      <c r="DL242" s="239"/>
      <c r="DM242" s="239"/>
      <c r="DN242" s="239"/>
      <c r="DO242" s="239"/>
      <c r="DP242" s="556"/>
    </row>
    <row r="243" spans="1:120" x14ac:dyDescent="0.25">
      <c r="A243" s="537" t="s">
        <v>446</v>
      </c>
      <c r="B243" s="537"/>
      <c r="C243" s="537"/>
      <c r="D243" s="538" t="s">
        <v>450</v>
      </c>
      <c r="E243" s="539"/>
      <c r="F243" s="33"/>
      <c r="G243" s="34"/>
      <c r="H243" s="34"/>
      <c r="I243" s="222"/>
      <c r="J243" s="223"/>
      <c r="K243" s="245">
        <f>+COUNTIF(L240:DO240, "61-90")</f>
        <v>0</v>
      </c>
      <c r="L243" s="238"/>
      <c r="M243" s="239"/>
      <c r="N243" s="239"/>
      <c r="O243" s="239"/>
      <c r="P243" s="239"/>
      <c r="Q243" s="239"/>
      <c r="R243" s="239"/>
      <c r="S243" s="239"/>
      <c r="T243" s="239"/>
      <c r="U243" s="239"/>
      <c r="V243" s="239"/>
      <c r="W243" s="239"/>
      <c r="X243" s="239"/>
      <c r="Y243" s="239"/>
      <c r="Z243" s="239"/>
      <c r="AA243" s="239"/>
      <c r="AB243" s="239"/>
      <c r="AC243" s="239"/>
      <c r="AD243" s="239"/>
      <c r="AE243" s="239"/>
      <c r="AF243" s="239"/>
      <c r="AG243" s="239"/>
      <c r="AH243" s="239"/>
      <c r="AI243" s="239"/>
      <c r="AJ243" s="239"/>
      <c r="AK243" s="239"/>
      <c r="AL243" s="239"/>
      <c r="AM243" s="239"/>
      <c r="AN243" s="239"/>
      <c r="AO243" s="239"/>
      <c r="AP243" s="239"/>
      <c r="AQ243" s="239"/>
      <c r="AR243" s="239"/>
      <c r="AS243" s="239"/>
      <c r="AT243" s="239"/>
      <c r="AU243" s="239"/>
      <c r="AV243" s="239"/>
      <c r="AW243" s="239"/>
      <c r="AX243" s="239"/>
      <c r="AY243" s="239"/>
      <c r="AZ243" s="239"/>
      <c r="BA243" s="239"/>
      <c r="BB243" s="239"/>
      <c r="BC243" s="239"/>
      <c r="BD243" s="239"/>
      <c r="BE243" s="239"/>
      <c r="BF243" s="239"/>
      <c r="BG243" s="239"/>
      <c r="BH243" s="239"/>
      <c r="BI243" s="239"/>
      <c r="BJ243" s="239"/>
      <c r="BK243" s="239"/>
      <c r="BL243" s="239"/>
      <c r="BM243" s="239"/>
      <c r="BN243" s="239"/>
      <c r="BO243" s="239"/>
      <c r="BP243" s="239"/>
      <c r="BQ243" s="239"/>
      <c r="BR243" s="239"/>
      <c r="BS243" s="239"/>
      <c r="BT243" s="239"/>
      <c r="BU243" s="239"/>
      <c r="BV243" s="239"/>
      <c r="BW243" s="239"/>
      <c r="BX243" s="239"/>
      <c r="BY243" s="239"/>
      <c r="BZ243" s="239"/>
      <c r="CA243" s="239"/>
      <c r="CB243" s="239"/>
      <c r="CC243" s="239"/>
      <c r="CD243" s="239"/>
      <c r="CE243" s="239"/>
      <c r="CF243" s="239"/>
      <c r="CG243" s="239"/>
      <c r="CH243" s="239"/>
      <c r="CI243" s="239"/>
      <c r="CJ243" s="239"/>
      <c r="CK243" s="239"/>
      <c r="CL243" s="239"/>
      <c r="CM243" s="239"/>
      <c r="CN243" s="239"/>
      <c r="CO243" s="239"/>
      <c r="CP243" s="239"/>
      <c r="CQ243" s="239"/>
      <c r="CR243" s="239"/>
      <c r="CS243" s="239"/>
      <c r="CT243" s="239"/>
      <c r="CU243" s="239"/>
      <c r="CV243" s="239"/>
      <c r="CW243" s="239"/>
      <c r="CX243" s="239"/>
      <c r="CY243" s="239"/>
      <c r="CZ243" s="239"/>
      <c r="DA243" s="239"/>
      <c r="DB243" s="239"/>
      <c r="DC243" s="239"/>
      <c r="DD243" s="239"/>
      <c r="DE243" s="239"/>
      <c r="DF243" s="239"/>
      <c r="DG243" s="239"/>
      <c r="DH243" s="239"/>
      <c r="DI243" s="239"/>
      <c r="DJ243" s="239"/>
      <c r="DK243" s="239"/>
      <c r="DL243" s="239"/>
      <c r="DM243" s="239"/>
      <c r="DN243" s="239"/>
      <c r="DO243" s="239"/>
      <c r="DP243" s="556"/>
    </row>
    <row r="244" spans="1:120" x14ac:dyDescent="0.25">
      <c r="A244" s="537" t="s">
        <v>446</v>
      </c>
      <c r="B244" s="537"/>
      <c r="C244" s="537"/>
      <c r="D244" s="560" t="s">
        <v>451</v>
      </c>
      <c r="E244" s="561"/>
      <c r="F244" s="33"/>
      <c r="G244" s="34"/>
      <c r="H244" s="34"/>
      <c r="I244" s="222"/>
      <c r="J244" s="223"/>
      <c r="K244" s="245">
        <f>+COUNTIF(L240:DO240, "over 90 days")</f>
        <v>0</v>
      </c>
      <c r="L244" s="240"/>
      <c r="M244" s="241"/>
      <c r="N244" s="241"/>
      <c r="O244" s="241"/>
      <c r="P244" s="241"/>
      <c r="Q244" s="241"/>
      <c r="R244" s="241"/>
      <c r="S244" s="241"/>
      <c r="T244" s="241"/>
      <c r="U244" s="241"/>
      <c r="V244" s="241"/>
      <c r="W244" s="241"/>
      <c r="X244" s="241"/>
      <c r="Y244" s="241"/>
      <c r="Z244" s="241"/>
      <c r="AA244" s="241"/>
      <c r="AB244" s="241"/>
      <c r="AC244" s="241"/>
      <c r="AD244" s="241"/>
      <c r="AE244" s="241"/>
      <c r="AF244" s="241"/>
      <c r="AG244" s="241"/>
      <c r="AH244" s="241"/>
      <c r="AI244" s="241"/>
      <c r="AJ244" s="241"/>
      <c r="AK244" s="241"/>
      <c r="AL244" s="241"/>
      <c r="AM244" s="241"/>
      <c r="AN244" s="241"/>
      <c r="AO244" s="241"/>
      <c r="AP244" s="241"/>
      <c r="AQ244" s="241"/>
      <c r="AR244" s="241"/>
      <c r="AS244" s="241"/>
      <c r="AT244" s="241"/>
      <c r="AU244" s="241"/>
      <c r="AV244" s="241"/>
      <c r="AW244" s="241"/>
      <c r="AX244" s="241"/>
      <c r="AY244" s="241"/>
      <c r="AZ244" s="241"/>
      <c r="BA244" s="241"/>
      <c r="BB244" s="241"/>
      <c r="BC244" s="241"/>
      <c r="BD244" s="241"/>
      <c r="BE244" s="241"/>
      <c r="BF244" s="241"/>
      <c r="BG244" s="241"/>
      <c r="BH244" s="241"/>
      <c r="BI244" s="241"/>
      <c r="BJ244" s="241"/>
      <c r="BK244" s="241"/>
      <c r="BL244" s="241"/>
      <c r="BM244" s="241"/>
      <c r="BN244" s="241"/>
      <c r="BO244" s="241"/>
      <c r="BP244" s="241"/>
      <c r="BQ244" s="241"/>
      <c r="BR244" s="241"/>
      <c r="BS244" s="241"/>
      <c r="BT244" s="241"/>
      <c r="BU244" s="241"/>
      <c r="BV244" s="241"/>
      <c r="BW244" s="241"/>
      <c r="BX244" s="241"/>
      <c r="BY244" s="241"/>
      <c r="BZ244" s="241"/>
      <c r="CA244" s="241"/>
      <c r="CB244" s="241"/>
      <c r="CC244" s="241"/>
      <c r="CD244" s="241"/>
      <c r="CE244" s="241"/>
      <c r="CF244" s="241"/>
      <c r="CG244" s="241"/>
      <c r="CH244" s="241"/>
      <c r="CI244" s="241"/>
      <c r="CJ244" s="241"/>
      <c r="CK244" s="241"/>
      <c r="CL244" s="241"/>
      <c r="CM244" s="241"/>
      <c r="CN244" s="241"/>
      <c r="CO244" s="241"/>
      <c r="CP244" s="241"/>
      <c r="CQ244" s="241"/>
      <c r="CR244" s="241"/>
      <c r="CS244" s="241"/>
      <c r="CT244" s="241"/>
      <c r="CU244" s="241"/>
      <c r="CV244" s="241"/>
      <c r="CW244" s="241"/>
      <c r="CX244" s="241"/>
      <c r="CY244" s="241"/>
      <c r="CZ244" s="241"/>
      <c r="DA244" s="241"/>
      <c r="DB244" s="241"/>
      <c r="DC244" s="241"/>
      <c r="DD244" s="241"/>
      <c r="DE244" s="241"/>
      <c r="DF244" s="241"/>
      <c r="DG244" s="241"/>
      <c r="DH244" s="241"/>
      <c r="DI244" s="241"/>
      <c r="DJ244" s="241"/>
      <c r="DK244" s="241"/>
      <c r="DL244" s="241"/>
      <c r="DM244" s="241"/>
      <c r="DN244" s="241"/>
      <c r="DO244" s="241"/>
      <c r="DP244" s="556"/>
    </row>
    <row r="245" spans="1:120" ht="14.4" thickBot="1" x14ac:dyDescent="0.3">
      <c r="A245" s="544" t="s">
        <v>446</v>
      </c>
      <c r="B245" s="544"/>
      <c r="C245" s="544"/>
      <c r="D245" s="562" t="s">
        <v>456</v>
      </c>
      <c r="E245" s="563"/>
      <c r="F245" s="44"/>
      <c r="G245" s="45"/>
      <c r="H245" s="45"/>
      <c r="I245" s="35"/>
      <c r="J245" s="36"/>
      <c r="K245" s="244">
        <f>+COUNTIF(L245:DO245, "Yes e.")</f>
        <v>0</v>
      </c>
      <c r="L245" s="260"/>
      <c r="M245" s="260"/>
      <c r="N245" s="260"/>
      <c r="O245" s="260"/>
      <c r="P245" s="260"/>
      <c r="Q245" s="260"/>
      <c r="R245" s="260"/>
      <c r="S245" s="260"/>
      <c r="T245" s="260"/>
      <c r="U245" s="260"/>
      <c r="V245" s="260"/>
      <c r="W245" s="260"/>
      <c r="X245" s="260"/>
      <c r="Y245" s="260"/>
      <c r="Z245" s="260"/>
      <c r="AA245" s="260"/>
      <c r="AB245" s="260"/>
      <c r="AC245" s="260"/>
      <c r="AD245" s="260"/>
      <c r="AE245" s="260"/>
      <c r="AF245" s="260"/>
      <c r="AG245" s="260"/>
      <c r="AH245" s="260"/>
      <c r="AI245" s="260"/>
      <c r="AJ245" s="260"/>
      <c r="AK245" s="260"/>
      <c r="AL245" s="260"/>
      <c r="AM245" s="260"/>
      <c r="AN245" s="260"/>
      <c r="AO245" s="260"/>
      <c r="AP245" s="260"/>
      <c r="AQ245" s="260"/>
      <c r="AR245" s="260"/>
      <c r="AS245" s="260"/>
      <c r="AT245" s="260"/>
      <c r="AU245" s="260"/>
      <c r="AV245" s="260"/>
      <c r="AW245" s="260"/>
      <c r="AX245" s="260"/>
      <c r="AY245" s="260"/>
      <c r="AZ245" s="260"/>
      <c r="BA245" s="260"/>
      <c r="BB245" s="260"/>
      <c r="BC245" s="260"/>
      <c r="BD245" s="260"/>
      <c r="BE245" s="260"/>
      <c r="BF245" s="260"/>
      <c r="BG245" s="260"/>
      <c r="BH245" s="260"/>
      <c r="BI245" s="260"/>
      <c r="BJ245" s="260"/>
      <c r="BK245" s="260"/>
      <c r="BL245" s="260"/>
      <c r="BM245" s="260"/>
      <c r="BN245" s="260"/>
      <c r="BO245" s="260"/>
      <c r="BP245" s="260"/>
      <c r="BQ245" s="260"/>
      <c r="BR245" s="260"/>
      <c r="BS245" s="260"/>
      <c r="BT245" s="260"/>
      <c r="BU245" s="260"/>
      <c r="BV245" s="260"/>
      <c r="BW245" s="260"/>
      <c r="BX245" s="260"/>
      <c r="BY245" s="260"/>
      <c r="BZ245" s="260"/>
      <c r="CA245" s="260"/>
      <c r="CB245" s="260"/>
      <c r="CC245" s="260"/>
      <c r="CD245" s="260"/>
      <c r="CE245" s="260"/>
      <c r="CF245" s="260"/>
      <c r="CG245" s="260"/>
      <c r="CH245" s="260"/>
      <c r="CI245" s="260"/>
      <c r="CJ245" s="260"/>
      <c r="CK245" s="260"/>
      <c r="CL245" s="260"/>
      <c r="CM245" s="260"/>
      <c r="CN245" s="260"/>
      <c r="CO245" s="260"/>
      <c r="CP245" s="260"/>
      <c r="CQ245" s="260"/>
      <c r="CR245" s="260"/>
      <c r="CS245" s="260"/>
      <c r="CT245" s="260"/>
      <c r="CU245" s="260"/>
      <c r="CV245" s="260"/>
      <c r="CW245" s="260"/>
      <c r="CX245" s="260"/>
      <c r="CY245" s="260"/>
      <c r="CZ245" s="260"/>
      <c r="DA245" s="260"/>
      <c r="DB245" s="260"/>
      <c r="DC245" s="260"/>
      <c r="DD245" s="260"/>
      <c r="DE245" s="260"/>
      <c r="DF245" s="260"/>
      <c r="DG245" s="260"/>
      <c r="DH245" s="260"/>
      <c r="DI245" s="260"/>
      <c r="DJ245" s="260"/>
      <c r="DK245" s="260"/>
      <c r="DL245" s="260"/>
      <c r="DM245" s="260"/>
      <c r="DN245" s="260"/>
      <c r="DO245" s="267"/>
      <c r="DP245" s="564"/>
    </row>
    <row r="246" spans="1:120" ht="39.6" x14ac:dyDescent="0.25">
      <c r="A246" s="391" t="s">
        <v>444</v>
      </c>
      <c r="B246" s="25">
        <v>55</v>
      </c>
      <c r="C246" s="391" t="s">
        <v>445</v>
      </c>
      <c r="D246" s="26" t="s">
        <v>229</v>
      </c>
      <c r="E246" s="22" t="str">
        <f>IF(F246=0,"",IF(F246=G246,"N/A",IF(ISERROR(J246/I246),1,J246/I246)))</f>
        <v/>
      </c>
      <c r="F246" s="27">
        <f>COUNTIF(L246:DO246,"1 Yes")+COUNTIF(L246:DO246,"2 No")+COUNTIF(L246:DO246,"3 N/A")</f>
        <v>0</v>
      </c>
      <c r="G246" s="27">
        <f>COUNTIF(L246:DO246,"3 N/A")</f>
        <v>0</v>
      </c>
      <c r="H246" s="28">
        <f>COUNTIF(L246:DO246, "2 No")</f>
        <v>0</v>
      </c>
      <c r="I246" s="24">
        <f>COUNTIF(L246:DO246,"1 Yes")+COUNTIF(L246:DO246, "2 No")</f>
        <v>0</v>
      </c>
      <c r="J246" s="245">
        <f>+COUNTIF(L246:DO246, "1 Yes")</f>
        <v>0</v>
      </c>
      <c r="K246" s="17"/>
      <c r="L246" s="220"/>
      <c r="M246" s="220"/>
      <c r="N246" s="220"/>
      <c r="O246" s="220"/>
      <c r="P246" s="220"/>
      <c r="Q246" s="220"/>
      <c r="R246" s="220"/>
      <c r="S246" s="220"/>
      <c r="T246" s="220"/>
      <c r="U246" s="220"/>
      <c r="V246" s="220"/>
      <c r="W246" s="220"/>
      <c r="X246" s="220"/>
      <c r="Y246" s="220"/>
      <c r="Z246" s="220"/>
      <c r="AA246" s="220"/>
      <c r="AB246" s="220"/>
      <c r="AC246" s="220"/>
      <c r="AD246" s="220"/>
      <c r="AE246" s="220"/>
      <c r="AF246" s="220"/>
      <c r="AG246" s="220"/>
      <c r="AH246" s="220"/>
      <c r="AI246" s="220"/>
      <c r="AJ246" s="220"/>
      <c r="AK246" s="220"/>
      <c r="AL246" s="220"/>
      <c r="AM246" s="220"/>
      <c r="AN246" s="220"/>
      <c r="AO246" s="220"/>
      <c r="AP246" s="220"/>
      <c r="AQ246" s="220"/>
      <c r="AR246" s="220"/>
      <c r="AS246" s="220"/>
      <c r="AT246" s="220"/>
      <c r="AU246" s="220"/>
      <c r="AV246" s="220"/>
      <c r="AW246" s="220"/>
      <c r="AX246" s="220"/>
      <c r="AY246" s="220"/>
      <c r="AZ246" s="220"/>
      <c r="BA246" s="220"/>
      <c r="BB246" s="220"/>
      <c r="BC246" s="220"/>
      <c r="BD246" s="220"/>
      <c r="BE246" s="220"/>
      <c r="BF246" s="220"/>
      <c r="BG246" s="220"/>
      <c r="BH246" s="220"/>
      <c r="BI246" s="220"/>
      <c r="BJ246" s="220"/>
      <c r="BK246" s="220"/>
      <c r="BL246" s="220"/>
      <c r="BM246" s="220"/>
      <c r="BN246" s="220"/>
      <c r="BO246" s="220"/>
      <c r="BP246" s="220"/>
      <c r="BQ246" s="220"/>
      <c r="BR246" s="220"/>
      <c r="BS246" s="220"/>
      <c r="BT246" s="220"/>
      <c r="BU246" s="220"/>
      <c r="BV246" s="220"/>
      <c r="BW246" s="220"/>
      <c r="BX246" s="220"/>
      <c r="BY246" s="220"/>
      <c r="BZ246" s="220"/>
      <c r="CA246" s="220"/>
      <c r="CB246" s="220"/>
      <c r="CC246" s="220"/>
      <c r="CD246" s="220"/>
      <c r="CE246" s="220"/>
      <c r="CF246" s="220"/>
      <c r="CG246" s="220"/>
      <c r="CH246" s="220"/>
      <c r="CI246" s="220"/>
      <c r="CJ246" s="220"/>
      <c r="CK246" s="220"/>
      <c r="CL246" s="220"/>
      <c r="CM246" s="220"/>
      <c r="CN246" s="220"/>
      <c r="CO246" s="220"/>
      <c r="CP246" s="220"/>
      <c r="CQ246" s="220"/>
      <c r="CR246" s="220"/>
      <c r="CS246" s="220"/>
      <c r="CT246" s="220"/>
      <c r="CU246" s="220"/>
      <c r="CV246" s="220"/>
      <c r="CW246" s="220"/>
      <c r="CX246" s="220"/>
      <c r="CY246" s="220"/>
      <c r="CZ246" s="220"/>
      <c r="DA246" s="220"/>
      <c r="DB246" s="220"/>
      <c r="DC246" s="220"/>
      <c r="DD246" s="220"/>
      <c r="DE246" s="220"/>
      <c r="DF246" s="220"/>
      <c r="DG246" s="220"/>
      <c r="DH246" s="220"/>
      <c r="DI246" s="220"/>
      <c r="DJ246" s="220"/>
      <c r="DK246" s="220"/>
      <c r="DL246" s="220"/>
      <c r="DM246" s="220"/>
      <c r="DN246" s="220"/>
      <c r="DO246" s="263"/>
      <c r="DP246" s="532" t="s">
        <v>457</v>
      </c>
    </row>
    <row r="247" spans="1:120" x14ac:dyDescent="0.25">
      <c r="A247" s="537" t="s">
        <v>446</v>
      </c>
      <c r="B247" s="537"/>
      <c r="C247" s="537"/>
      <c r="D247" s="541" t="s">
        <v>403</v>
      </c>
      <c r="E247" s="542"/>
      <c r="F247" s="29"/>
      <c r="G247" s="30"/>
      <c r="H247" s="30"/>
      <c r="I247" s="31"/>
      <c r="J247" s="32"/>
      <c r="K247" s="245">
        <f>+COUNTIF(L247:DO247, "Yes a.")</f>
        <v>0</v>
      </c>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c r="AL247" s="221"/>
      <c r="AM247" s="221"/>
      <c r="AN247" s="221"/>
      <c r="AO247" s="221"/>
      <c r="AP247" s="221"/>
      <c r="AQ247" s="221"/>
      <c r="AR247" s="221"/>
      <c r="AS247" s="221"/>
      <c r="AT247" s="221"/>
      <c r="AU247" s="221"/>
      <c r="AV247" s="221"/>
      <c r="AW247" s="221"/>
      <c r="AX247" s="221"/>
      <c r="AY247" s="221"/>
      <c r="AZ247" s="221"/>
      <c r="BA247" s="221"/>
      <c r="BB247" s="221"/>
      <c r="BC247" s="221"/>
      <c r="BD247" s="221"/>
      <c r="BE247" s="221"/>
      <c r="BF247" s="221"/>
      <c r="BG247" s="221"/>
      <c r="BH247" s="221"/>
      <c r="BI247" s="221"/>
      <c r="BJ247" s="221"/>
      <c r="BK247" s="221"/>
      <c r="BL247" s="221"/>
      <c r="BM247" s="221"/>
      <c r="BN247" s="221"/>
      <c r="BO247" s="221"/>
      <c r="BP247" s="221"/>
      <c r="BQ247" s="221"/>
      <c r="BR247" s="221"/>
      <c r="BS247" s="221"/>
      <c r="BT247" s="221"/>
      <c r="BU247" s="221"/>
      <c r="BV247" s="221"/>
      <c r="BW247" s="221"/>
      <c r="BX247" s="221"/>
      <c r="BY247" s="221"/>
      <c r="BZ247" s="221"/>
      <c r="CA247" s="221"/>
      <c r="CB247" s="221"/>
      <c r="CC247" s="221"/>
      <c r="CD247" s="221"/>
      <c r="CE247" s="221"/>
      <c r="CF247" s="221"/>
      <c r="CG247" s="221"/>
      <c r="CH247" s="221"/>
      <c r="CI247" s="221"/>
      <c r="CJ247" s="221"/>
      <c r="CK247" s="221"/>
      <c r="CL247" s="221"/>
      <c r="CM247" s="221"/>
      <c r="CN247" s="221"/>
      <c r="CO247" s="221"/>
      <c r="CP247" s="221"/>
      <c r="CQ247" s="221"/>
      <c r="CR247" s="221"/>
      <c r="CS247" s="221"/>
      <c r="CT247" s="221"/>
      <c r="CU247" s="221"/>
      <c r="CV247" s="221"/>
      <c r="CW247" s="221"/>
      <c r="CX247" s="221"/>
      <c r="CY247" s="221"/>
      <c r="CZ247" s="221"/>
      <c r="DA247" s="221"/>
      <c r="DB247" s="221"/>
      <c r="DC247" s="221"/>
      <c r="DD247" s="221"/>
      <c r="DE247" s="221"/>
      <c r="DF247" s="221"/>
      <c r="DG247" s="221"/>
      <c r="DH247" s="221"/>
      <c r="DI247" s="221"/>
      <c r="DJ247" s="221"/>
      <c r="DK247" s="221"/>
      <c r="DL247" s="221"/>
      <c r="DM247" s="221"/>
      <c r="DN247" s="221"/>
      <c r="DO247" s="264"/>
      <c r="DP247" s="556"/>
    </row>
    <row r="248" spans="1:120" x14ac:dyDescent="0.25">
      <c r="A248" s="537" t="s">
        <v>446</v>
      </c>
      <c r="B248" s="537"/>
      <c r="C248" s="537"/>
      <c r="D248" s="541" t="s">
        <v>404</v>
      </c>
      <c r="E248" s="542"/>
      <c r="F248" s="33"/>
      <c r="G248" s="34"/>
      <c r="H248" s="34"/>
      <c r="I248" s="31"/>
      <c r="J248" s="32"/>
      <c r="K248" s="245">
        <f>+COUNTIF(L248:DO248, "Yes b.")</f>
        <v>0</v>
      </c>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c r="AL248" s="221"/>
      <c r="AM248" s="221"/>
      <c r="AN248" s="221"/>
      <c r="AO248" s="221"/>
      <c r="AP248" s="221"/>
      <c r="AQ248" s="221"/>
      <c r="AR248" s="221"/>
      <c r="AS248" s="221"/>
      <c r="AT248" s="221"/>
      <c r="AU248" s="221"/>
      <c r="AV248" s="221"/>
      <c r="AW248" s="221"/>
      <c r="AX248" s="221"/>
      <c r="AY248" s="221"/>
      <c r="AZ248" s="221"/>
      <c r="BA248" s="221"/>
      <c r="BB248" s="221"/>
      <c r="BC248" s="221"/>
      <c r="BD248" s="221"/>
      <c r="BE248" s="221"/>
      <c r="BF248" s="221"/>
      <c r="BG248" s="221"/>
      <c r="BH248" s="221"/>
      <c r="BI248" s="221"/>
      <c r="BJ248" s="221"/>
      <c r="BK248" s="221"/>
      <c r="BL248" s="221"/>
      <c r="BM248" s="221"/>
      <c r="BN248" s="221"/>
      <c r="BO248" s="221"/>
      <c r="BP248" s="221"/>
      <c r="BQ248" s="221"/>
      <c r="BR248" s="221"/>
      <c r="BS248" s="221"/>
      <c r="BT248" s="221"/>
      <c r="BU248" s="221"/>
      <c r="BV248" s="221"/>
      <c r="BW248" s="221"/>
      <c r="BX248" s="221"/>
      <c r="BY248" s="221"/>
      <c r="BZ248" s="221"/>
      <c r="CA248" s="221"/>
      <c r="CB248" s="221"/>
      <c r="CC248" s="221"/>
      <c r="CD248" s="221"/>
      <c r="CE248" s="221"/>
      <c r="CF248" s="221"/>
      <c r="CG248" s="221"/>
      <c r="CH248" s="221"/>
      <c r="CI248" s="221"/>
      <c r="CJ248" s="221"/>
      <c r="CK248" s="221"/>
      <c r="CL248" s="221"/>
      <c r="CM248" s="221"/>
      <c r="CN248" s="221"/>
      <c r="CO248" s="221"/>
      <c r="CP248" s="221"/>
      <c r="CQ248" s="221"/>
      <c r="CR248" s="221"/>
      <c r="CS248" s="221"/>
      <c r="CT248" s="221"/>
      <c r="CU248" s="221"/>
      <c r="CV248" s="221"/>
      <c r="CW248" s="221"/>
      <c r="CX248" s="221"/>
      <c r="CY248" s="221"/>
      <c r="CZ248" s="221"/>
      <c r="DA248" s="221"/>
      <c r="DB248" s="221"/>
      <c r="DC248" s="221"/>
      <c r="DD248" s="221"/>
      <c r="DE248" s="221"/>
      <c r="DF248" s="221"/>
      <c r="DG248" s="221"/>
      <c r="DH248" s="221"/>
      <c r="DI248" s="221"/>
      <c r="DJ248" s="221"/>
      <c r="DK248" s="221"/>
      <c r="DL248" s="221"/>
      <c r="DM248" s="221"/>
      <c r="DN248" s="221"/>
      <c r="DO248" s="264"/>
      <c r="DP248" s="556"/>
    </row>
    <row r="249" spans="1:120" x14ac:dyDescent="0.25">
      <c r="A249" s="537" t="s">
        <v>446</v>
      </c>
      <c r="B249" s="537"/>
      <c r="C249" s="537"/>
      <c r="D249" s="541" t="s">
        <v>378</v>
      </c>
      <c r="E249" s="542"/>
      <c r="F249" s="33"/>
      <c r="G249" s="34"/>
      <c r="H249" s="34"/>
      <c r="I249" s="31"/>
      <c r="J249" s="32"/>
      <c r="K249" s="245">
        <f>+COUNTIF(L249:DO249, "Yes c.")</f>
        <v>0</v>
      </c>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c r="AL249" s="221"/>
      <c r="AM249" s="221"/>
      <c r="AN249" s="221"/>
      <c r="AO249" s="221"/>
      <c r="AP249" s="221"/>
      <c r="AQ249" s="221"/>
      <c r="AR249" s="221"/>
      <c r="AS249" s="221"/>
      <c r="AT249" s="221"/>
      <c r="AU249" s="221"/>
      <c r="AV249" s="221"/>
      <c r="AW249" s="221"/>
      <c r="AX249" s="221"/>
      <c r="AY249" s="221"/>
      <c r="AZ249" s="221"/>
      <c r="BA249" s="221"/>
      <c r="BB249" s="221"/>
      <c r="BC249" s="221"/>
      <c r="BD249" s="221"/>
      <c r="BE249" s="221"/>
      <c r="BF249" s="221"/>
      <c r="BG249" s="221"/>
      <c r="BH249" s="221"/>
      <c r="BI249" s="221"/>
      <c r="BJ249" s="221"/>
      <c r="BK249" s="221"/>
      <c r="BL249" s="221"/>
      <c r="BM249" s="221"/>
      <c r="BN249" s="221"/>
      <c r="BO249" s="221"/>
      <c r="BP249" s="221"/>
      <c r="BQ249" s="221"/>
      <c r="BR249" s="221"/>
      <c r="BS249" s="221"/>
      <c r="BT249" s="221"/>
      <c r="BU249" s="221"/>
      <c r="BV249" s="221"/>
      <c r="BW249" s="221"/>
      <c r="BX249" s="221"/>
      <c r="BY249" s="221"/>
      <c r="BZ249" s="221"/>
      <c r="CA249" s="221"/>
      <c r="CB249" s="221"/>
      <c r="CC249" s="221"/>
      <c r="CD249" s="221"/>
      <c r="CE249" s="221"/>
      <c r="CF249" s="221"/>
      <c r="CG249" s="221"/>
      <c r="CH249" s="221"/>
      <c r="CI249" s="221"/>
      <c r="CJ249" s="221"/>
      <c r="CK249" s="221"/>
      <c r="CL249" s="221"/>
      <c r="CM249" s="221"/>
      <c r="CN249" s="221"/>
      <c r="CO249" s="221"/>
      <c r="CP249" s="221"/>
      <c r="CQ249" s="221"/>
      <c r="CR249" s="221"/>
      <c r="CS249" s="221"/>
      <c r="CT249" s="221"/>
      <c r="CU249" s="221"/>
      <c r="CV249" s="221"/>
      <c r="CW249" s="221"/>
      <c r="CX249" s="221"/>
      <c r="CY249" s="221"/>
      <c r="CZ249" s="221"/>
      <c r="DA249" s="221"/>
      <c r="DB249" s="221"/>
      <c r="DC249" s="221"/>
      <c r="DD249" s="221"/>
      <c r="DE249" s="221"/>
      <c r="DF249" s="221"/>
      <c r="DG249" s="221"/>
      <c r="DH249" s="221"/>
      <c r="DI249" s="221"/>
      <c r="DJ249" s="221"/>
      <c r="DK249" s="221"/>
      <c r="DL249" s="221"/>
      <c r="DM249" s="221"/>
      <c r="DN249" s="221"/>
      <c r="DO249" s="264"/>
      <c r="DP249" s="556"/>
    </row>
    <row r="250" spans="1:120" x14ac:dyDescent="0.25">
      <c r="A250" s="537" t="s">
        <v>446</v>
      </c>
      <c r="B250" s="537"/>
      <c r="C250" s="537"/>
      <c r="D250" s="549" t="s">
        <v>71</v>
      </c>
      <c r="E250" s="550"/>
      <c r="F250" s="33"/>
      <c r="G250" s="34"/>
      <c r="H250" s="34"/>
      <c r="I250" s="222"/>
      <c r="J250" s="223"/>
      <c r="K250" s="245">
        <f>+COUNTIF(L250:DO250, "0-30")+COUNTIF(L250:DO250, "31-60")+COUNTIF(L250:DO250, "61-90")+COUNTIF(L250:DO250, "over 90 days")</f>
        <v>0</v>
      </c>
      <c r="L250" s="224"/>
      <c r="M250" s="224"/>
      <c r="N250" s="224"/>
      <c r="O250" s="224"/>
      <c r="P250" s="224"/>
      <c r="Q250" s="224"/>
      <c r="R250" s="224"/>
      <c r="S250" s="224"/>
      <c r="T250" s="224"/>
      <c r="U250" s="224"/>
      <c r="V250" s="224"/>
      <c r="W250" s="224"/>
      <c r="X250" s="224"/>
      <c r="Y250" s="224"/>
      <c r="Z250" s="224"/>
      <c r="AA250" s="224"/>
      <c r="AB250" s="224"/>
      <c r="AC250" s="224"/>
      <c r="AD250" s="224"/>
      <c r="AE250" s="224"/>
      <c r="AF250" s="224"/>
      <c r="AG250" s="224"/>
      <c r="AH250" s="224"/>
      <c r="AI250" s="224"/>
      <c r="AJ250" s="224"/>
      <c r="AK250" s="224"/>
      <c r="AL250" s="224"/>
      <c r="AM250" s="224"/>
      <c r="AN250" s="224"/>
      <c r="AO250" s="224"/>
      <c r="AP250" s="224"/>
      <c r="AQ250" s="224"/>
      <c r="AR250" s="224"/>
      <c r="AS250" s="224"/>
      <c r="AT250" s="224"/>
      <c r="AU250" s="224"/>
      <c r="AV250" s="224"/>
      <c r="AW250" s="224"/>
      <c r="AX250" s="224"/>
      <c r="AY250" s="224"/>
      <c r="AZ250" s="224"/>
      <c r="BA250" s="224"/>
      <c r="BB250" s="224"/>
      <c r="BC250" s="224"/>
      <c r="BD250" s="224"/>
      <c r="BE250" s="224"/>
      <c r="BF250" s="224"/>
      <c r="BG250" s="224"/>
      <c r="BH250" s="224"/>
      <c r="BI250" s="224"/>
      <c r="BJ250" s="224"/>
      <c r="BK250" s="224"/>
      <c r="BL250" s="224"/>
      <c r="BM250" s="224"/>
      <c r="BN250" s="224"/>
      <c r="BO250" s="224"/>
      <c r="BP250" s="224"/>
      <c r="BQ250" s="224"/>
      <c r="BR250" s="224"/>
      <c r="BS250" s="224"/>
      <c r="BT250" s="224"/>
      <c r="BU250" s="224"/>
      <c r="BV250" s="224"/>
      <c r="BW250" s="224"/>
      <c r="BX250" s="224"/>
      <c r="BY250" s="224"/>
      <c r="BZ250" s="224"/>
      <c r="CA250" s="224"/>
      <c r="CB250" s="224"/>
      <c r="CC250" s="224"/>
      <c r="CD250" s="224"/>
      <c r="CE250" s="224"/>
      <c r="CF250" s="224"/>
      <c r="CG250" s="224"/>
      <c r="CH250" s="224"/>
      <c r="CI250" s="224"/>
      <c r="CJ250" s="224"/>
      <c r="CK250" s="224"/>
      <c r="CL250" s="224"/>
      <c r="CM250" s="224"/>
      <c r="CN250" s="224"/>
      <c r="CO250" s="224"/>
      <c r="CP250" s="224"/>
      <c r="CQ250" s="224"/>
      <c r="CR250" s="224"/>
      <c r="CS250" s="224"/>
      <c r="CT250" s="224"/>
      <c r="CU250" s="224"/>
      <c r="CV250" s="224"/>
      <c r="CW250" s="224"/>
      <c r="CX250" s="224"/>
      <c r="CY250" s="224"/>
      <c r="CZ250" s="224"/>
      <c r="DA250" s="224"/>
      <c r="DB250" s="224"/>
      <c r="DC250" s="224"/>
      <c r="DD250" s="224"/>
      <c r="DE250" s="224"/>
      <c r="DF250" s="224"/>
      <c r="DG250" s="224"/>
      <c r="DH250" s="224"/>
      <c r="DI250" s="224"/>
      <c r="DJ250" s="224"/>
      <c r="DK250" s="224"/>
      <c r="DL250" s="224"/>
      <c r="DM250" s="224"/>
      <c r="DN250" s="224"/>
      <c r="DO250" s="265"/>
      <c r="DP250" s="556"/>
    </row>
    <row r="251" spans="1:120" x14ac:dyDescent="0.25">
      <c r="A251" s="537" t="s">
        <v>446</v>
      </c>
      <c r="B251" s="537"/>
      <c r="C251" s="537"/>
      <c r="D251" s="538" t="s">
        <v>448</v>
      </c>
      <c r="E251" s="539"/>
      <c r="F251" s="33"/>
      <c r="G251" s="34"/>
      <c r="H251" s="34"/>
      <c r="I251" s="222"/>
      <c r="J251" s="223"/>
      <c r="K251" s="245">
        <f>+COUNTIF(L250:DO250, "0-30")</f>
        <v>0</v>
      </c>
      <c r="L251" s="236"/>
      <c r="M251" s="237"/>
      <c r="N251" s="237"/>
      <c r="O251" s="237"/>
      <c r="P251" s="237"/>
      <c r="Q251" s="237"/>
      <c r="R251" s="237"/>
      <c r="S251" s="237"/>
      <c r="T251" s="237"/>
      <c r="U251" s="237"/>
      <c r="V251" s="237"/>
      <c r="W251" s="237"/>
      <c r="X251" s="237"/>
      <c r="Y251" s="237"/>
      <c r="Z251" s="237"/>
      <c r="AA251" s="237"/>
      <c r="AB251" s="237"/>
      <c r="AC251" s="237"/>
      <c r="AD251" s="237"/>
      <c r="AE251" s="237"/>
      <c r="AF251" s="237"/>
      <c r="AG251" s="237"/>
      <c r="AH251" s="237"/>
      <c r="AI251" s="237"/>
      <c r="AJ251" s="237"/>
      <c r="AK251" s="237"/>
      <c r="AL251" s="237"/>
      <c r="AM251" s="237"/>
      <c r="AN251" s="237"/>
      <c r="AO251" s="237"/>
      <c r="AP251" s="237"/>
      <c r="AQ251" s="237"/>
      <c r="AR251" s="237"/>
      <c r="AS251" s="237"/>
      <c r="AT251" s="237"/>
      <c r="AU251" s="237"/>
      <c r="AV251" s="237"/>
      <c r="AW251" s="237"/>
      <c r="AX251" s="237"/>
      <c r="AY251" s="237"/>
      <c r="AZ251" s="237"/>
      <c r="BA251" s="237"/>
      <c r="BB251" s="237"/>
      <c r="BC251" s="237"/>
      <c r="BD251" s="237"/>
      <c r="BE251" s="237"/>
      <c r="BF251" s="237"/>
      <c r="BG251" s="237"/>
      <c r="BH251" s="237"/>
      <c r="BI251" s="237"/>
      <c r="BJ251" s="237"/>
      <c r="BK251" s="237"/>
      <c r="BL251" s="237"/>
      <c r="BM251" s="237"/>
      <c r="BN251" s="237"/>
      <c r="BO251" s="237"/>
      <c r="BP251" s="237"/>
      <c r="BQ251" s="237"/>
      <c r="BR251" s="237"/>
      <c r="BS251" s="237"/>
      <c r="BT251" s="237"/>
      <c r="BU251" s="237"/>
      <c r="BV251" s="237"/>
      <c r="BW251" s="237"/>
      <c r="BX251" s="237"/>
      <c r="BY251" s="237"/>
      <c r="BZ251" s="237"/>
      <c r="CA251" s="237"/>
      <c r="CB251" s="237"/>
      <c r="CC251" s="237"/>
      <c r="CD251" s="237"/>
      <c r="CE251" s="237"/>
      <c r="CF251" s="237"/>
      <c r="CG251" s="237"/>
      <c r="CH251" s="237"/>
      <c r="CI251" s="237"/>
      <c r="CJ251" s="237"/>
      <c r="CK251" s="237"/>
      <c r="CL251" s="237"/>
      <c r="CM251" s="237"/>
      <c r="CN251" s="237"/>
      <c r="CO251" s="237"/>
      <c r="CP251" s="237"/>
      <c r="CQ251" s="237"/>
      <c r="CR251" s="237"/>
      <c r="CS251" s="237"/>
      <c r="CT251" s="237"/>
      <c r="CU251" s="237"/>
      <c r="CV251" s="237"/>
      <c r="CW251" s="237"/>
      <c r="CX251" s="237"/>
      <c r="CY251" s="237"/>
      <c r="CZ251" s="237"/>
      <c r="DA251" s="237"/>
      <c r="DB251" s="237"/>
      <c r="DC251" s="237"/>
      <c r="DD251" s="237"/>
      <c r="DE251" s="237"/>
      <c r="DF251" s="237"/>
      <c r="DG251" s="237"/>
      <c r="DH251" s="237"/>
      <c r="DI251" s="237"/>
      <c r="DJ251" s="237"/>
      <c r="DK251" s="237"/>
      <c r="DL251" s="237"/>
      <c r="DM251" s="237"/>
      <c r="DN251" s="237"/>
      <c r="DO251" s="237"/>
      <c r="DP251" s="556"/>
    </row>
    <row r="252" spans="1:120" x14ac:dyDescent="0.25">
      <c r="A252" s="537" t="s">
        <v>446</v>
      </c>
      <c r="B252" s="537"/>
      <c r="C252" s="537"/>
      <c r="D252" s="538" t="s">
        <v>449</v>
      </c>
      <c r="E252" s="539"/>
      <c r="F252" s="33"/>
      <c r="G252" s="34"/>
      <c r="H252" s="34"/>
      <c r="I252" s="222"/>
      <c r="J252" s="223"/>
      <c r="K252" s="245">
        <f>+COUNTIF(L250:DO250, "31-60")</f>
        <v>0</v>
      </c>
      <c r="L252" s="238"/>
      <c r="M252" s="239"/>
      <c r="N252" s="239"/>
      <c r="O252" s="239"/>
      <c r="P252" s="239"/>
      <c r="Q252" s="239"/>
      <c r="R252" s="239"/>
      <c r="S252" s="239"/>
      <c r="T252" s="239"/>
      <c r="U252" s="239"/>
      <c r="V252" s="239"/>
      <c r="W252" s="239"/>
      <c r="X252" s="239"/>
      <c r="Y252" s="239"/>
      <c r="Z252" s="239"/>
      <c r="AA252" s="239"/>
      <c r="AB252" s="239"/>
      <c r="AC252" s="239"/>
      <c r="AD252" s="239"/>
      <c r="AE252" s="239"/>
      <c r="AF252" s="239"/>
      <c r="AG252" s="239"/>
      <c r="AH252" s="239"/>
      <c r="AI252" s="239"/>
      <c r="AJ252" s="239"/>
      <c r="AK252" s="239"/>
      <c r="AL252" s="239"/>
      <c r="AM252" s="239"/>
      <c r="AN252" s="239"/>
      <c r="AO252" s="239"/>
      <c r="AP252" s="239"/>
      <c r="AQ252" s="239"/>
      <c r="AR252" s="239"/>
      <c r="AS252" s="239"/>
      <c r="AT252" s="239"/>
      <c r="AU252" s="239"/>
      <c r="AV252" s="239"/>
      <c r="AW252" s="239"/>
      <c r="AX252" s="239"/>
      <c r="AY252" s="239"/>
      <c r="AZ252" s="239"/>
      <c r="BA252" s="239"/>
      <c r="BB252" s="239"/>
      <c r="BC252" s="239"/>
      <c r="BD252" s="239"/>
      <c r="BE252" s="239"/>
      <c r="BF252" s="239"/>
      <c r="BG252" s="239"/>
      <c r="BH252" s="239"/>
      <c r="BI252" s="239"/>
      <c r="BJ252" s="239"/>
      <c r="BK252" s="239"/>
      <c r="BL252" s="239"/>
      <c r="BM252" s="239"/>
      <c r="BN252" s="239"/>
      <c r="BO252" s="239"/>
      <c r="BP252" s="239"/>
      <c r="BQ252" s="239"/>
      <c r="BR252" s="239"/>
      <c r="BS252" s="239"/>
      <c r="BT252" s="239"/>
      <c r="BU252" s="239"/>
      <c r="BV252" s="239"/>
      <c r="BW252" s="239"/>
      <c r="BX252" s="239"/>
      <c r="BY252" s="239"/>
      <c r="BZ252" s="239"/>
      <c r="CA252" s="239"/>
      <c r="CB252" s="239"/>
      <c r="CC252" s="239"/>
      <c r="CD252" s="239"/>
      <c r="CE252" s="239"/>
      <c r="CF252" s="239"/>
      <c r="CG252" s="239"/>
      <c r="CH252" s="239"/>
      <c r="CI252" s="239"/>
      <c r="CJ252" s="239"/>
      <c r="CK252" s="239"/>
      <c r="CL252" s="239"/>
      <c r="CM252" s="239"/>
      <c r="CN252" s="239"/>
      <c r="CO252" s="239"/>
      <c r="CP252" s="239"/>
      <c r="CQ252" s="239"/>
      <c r="CR252" s="239"/>
      <c r="CS252" s="239"/>
      <c r="CT252" s="239"/>
      <c r="CU252" s="239"/>
      <c r="CV252" s="239"/>
      <c r="CW252" s="239"/>
      <c r="CX252" s="239"/>
      <c r="CY252" s="239"/>
      <c r="CZ252" s="239"/>
      <c r="DA252" s="239"/>
      <c r="DB252" s="239"/>
      <c r="DC252" s="239"/>
      <c r="DD252" s="239"/>
      <c r="DE252" s="239"/>
      <c r="DF252" s="239"/>
      <c r="DG252" s="239"/>
      <c r="DH252" s="239"/>
      <c r="DI252" s="239"/>
      <c r="DJ252" s="239"/>
      <c r="DK252" s="239"/>
      <c r="DL252" s="239"/>
      <c r="DM252" s="239"/>
      <c r="DN252" s="239"/>
      <c r="DO252" s="239"/>
      <c r="DP252" s="556"/>
    </row>
    <row r="253" spans="1:120" x14ac:dyDescent="0.25">
      <c r="A253" s="537" t="s">
        <v>446</v>
      </c>
      <c r="B253" s="537"/>
      <c r="C253" s="537"/>
      <c r="D253" s="538" t="s">
        <v>450</v>
      </c>
      <c r="E253" s="539"/>
      <c r="F253" s="33"/>
      <c r="G253" s="34"/>
      <c r="H253" s="34"/>
      <c r="I253" s="222"/>
      <c r="J253" s="223"/>
      <c r="K253" s="245">
        <f>+COUNTIF(L250:DO250, "61-90")</f>
        <v>0</v>
      </c>
      <c r="L253" s="238"/>
      <c r="M253" s="239"/>
      <c r="N253" s="239"/>
      <c r="O253" s="239"/>
      <c r="P253" s="239"/>
      <c r="Q253" s="239"/>
      <c r="R253" s="239"/>
      <c r="S253" s="239"/>
      <c r="T253" s="239"/>
      <c r="U253" s="239"/>
      <c r="V253" s="239"/>
      <c r="W253" s="239"/>
      <c r="X253" s="239"/>
      <c r="Y253" s="239"/>
      <c r="Z253" s="239"/>
      <c r="AA253" s="239"/>
      <c r="AB253" s="239"/>
      <c r="AC253" s="239"/>
      <c r="AD253" s="239"/>
      <c r="AE253" s="239"/>
      <c r="AF253" s="239"/>
      <c r="AG253" s="239"/>
      <c r="AH253" s="239"/>
      <c r="AI253" s="239"/>
      <c r="AJ253" s="239"/>
      <c r="AK253" s="239"/>
      <c r="AL253" s="239"/>
      <c r="AM253" s="239"/>
      <c r="AN253" s="239"/>
      <c r="AO253" s="239"/>
      <c r="AP253" s="239"/>
      <c r="AQ253" s="239"/>
      <c r="AR253" s="239"/>
      <c r="AS253" s="239"/>
      <c r="AT253" s="239"/>
      <c r="AU253" s="239"/>
      <c r="AV253" s="239"/>
      <c r="AW253" s="239"/>
      <c r="AX253" s="239"/>
      <c r="AY253" s="239"/>
      <c r="AZ253" s="239"/>
      <c r="BA253" s="239"/>
      <c r="BB253" s="239"/>
      <c r="BC253" s="239"/>
      <c r="BD253" s="239"/>
      <c r="BE253" s="239"/>
      <c r="BF253" s="239"/>
      <c r="BG253" s="239"/>
      <c r="BH253" s="239"/>
      <c r="BI253" s="239"/>
      <c r="BJ253" s="239"/>
      <c r="BK253" s="239"/>
      <c r="BL253" s="239"/>
      <c r="BM253" s="239"/>
      <c r="BN253" s="239"/>
      <c r="BO253" s="239"/>
      <c r="BP253" s="239"/>
      <c r="BQ253" s="239"/>
      <c r="BR253" s="239"/>
      <c r="BS253" s="239"/>
      <c r="BT253" s="239"/>
      <c r="BU253" s="239"/>
      <c r="BV253" s="239"/>
      <c r="BW253" s="239"/>
      <c r="BX253" s="239"/>
      <c r="BY253" s="239"/>
      <c r="BZ253" s="239"/>
      <c r="CA253" s="239"/>
      <c r="CB253" s="239"/>
      <c r="CC253" s="239"/>
      <c r="CD253" s="239"/>
      <c r="CE253" s="239"/>
      <c r="CF253" s="239"/>
      <c r="CG253" s="239"/>
      <c r="CH253" s="239"/>
      <c r="CI253" s="239"/>
      <c r="CJ253" s="239"/>
      <c r="CK253" s="239"/>
      <c r="CL253" s="239"/>
      <c r="CM253" s="239"/>
      <c r="CN253" s="239"/>
      <c r="CO253" s="239"/>
      <c r="CP253" s="239"/>
      <c r="CQ253" s="239"/>
      <c r="CR253" s="239"/>
      <c r="CS253" s="239"/>
      <c r="CT253" s="239"/>
      <c r="CU253" s="239"/>
      <c r="CV253" s="239"/>
      <c r="CW253" s="239"/>
      <c r="CX253" s="239"/>
      <c r="CY253" s="239"/>
      <c r="CZ253" s="239"/>
      <c r="DA253" s="239"/>
      <c r="DB253" s="239"/>
      <c r="DC253" s="239"/>
      <c r="DD253" s="239"/>
      <c r="DE253" s="239"/>
      <c r="DF253" s="239"/>
      <c r="DG253" s="239"/>
      <c r="DH253" s="239"/>
      <c r="DI253" s="239"/>
      <c r="DJ253" s="239"/>
      <c r="DK253" s="239"/>
      <c r="DL253" s="239"/>
      <c r="DM253" s="239"/>
      <c r="DN253" s="239"/>
      <c r="DO253" s="239"/>
      <c r="DP253" s="556"/>
    </row>
    <row r="254" spans="1:120" x14ac:dyDescent="0.25">
      <c r="A254" s="537" t="s">
        <v>446</v>
      </c>
      <c r="B254" s="537"/>
      <c r="C254" s="537"/>
      <c r="D254" s="560" t="s">
        <v>451</v>
      </c>
      <c r="E254" s="561"/>
      <c r="F254" s="33"/>
      <c r="G254" s="34"/>
      <c r="H254" s="34"/>
      <c r="I254" s="222"/>
      <c r="J254" s="223"/>
      <c r="K254" s="245">
        <f>+COUNTIF(L250:DO250, "over 90 days")</f>
        <v>0</v>
      </c>
      <c r="L254" s="240"/>
      <c r="M254" s="241"/>
      <c r="N254" s="241"/>
      <c r="O254" s="241"/>
      <c r="P254" s="241"/>
      <c r="Q254" s="241"/>
      <c r="R254" s="241"/>
      <c r="S254" s="241"/>
      <c r="T254" s="241"/>
      <c r="U254" s="241"/>
      <c r="V254" s="241"/>
      <c r="W254" s="241"/>
      <c r="X254" s="241"/>
      <c r="Y254" s="241"/>
      <c r="Z254" s="241"/>
      <c r="AA254" s="241"/>
      <c r="AB254" s="241"/>
      <c r="AC254" s="241"/>
      <c r="AD254" s="241"/>
      <c r="AE254" s="241"/>
      <c r="AF254" s="241"/>
      <c r="AG254" s="241"/>
      <c r="AH254" s="241"/>
      <c r="AI254" s="241"/>
      <c r="AJ254" s="241"/>
      <c r="AK254" s="241"/>
      <c r="AL254" s="241"/>
      <c r="AM254" s="241"/>
      <c r="AN254" s="241"/>
      <c r="AO254" s="241"/>
      <c r="AP254" s="241"/>
      <c r="AQ254" s="241"/>
      <c r="AR254" s="241"/>
      <c r="AS254" s="241"/>
      <c r="AT254" s="241"/>
      <c r="AU254" s="241"/>
      <c r="AV254" s="241"/>
      <c r="AW254" s="241"/>
      <c r="AX254" s="241"/>
      <c r="AY254" s="241"/>
      <c r="AZ254" s="241"/>
      <c r="BA254" s="241"/>
      <c r="BB254" s="241"/>
      <c r="BC254" s="241"/>
      <c r="BD254" s="241"/>
      <c r="BE254" s="241"/>
      <c r="BF254" s="241"/>
      <c r="BG254" s="241"/>
      <c r="BH254" s="241"/>
      <c r="BI254" s="241"/>
      <c r="BJ254" s="241"/>
      <c r="BK254" s="241"/>
      <c r="BL254" s="241"/>
      <c r="BM254" s="241"/>
      <c r="BN254" s="241"/>
      <c r="BO254" s="241"/>
      <c r="BP254" s="241"/>
      <c r="BQ254" s="241"/>
      <c r="BR254" s="241"/>
      <c r="BS254" s="241"/>
      <c r="BT254" s="241"/>
      <c r="BU254" s="241"/>
      <c r="BV254" s="241"/>
      <c r="BW254" s="241"/>
      <c r="BX254" s="241"/>
      <c r="BY254" s="241"/>
      <c r="BZ254" s="241"/>
      <c r="CA254" s="241"/>
      <c r="CB254" s="241"/>
      <c r="CC254" s="241"/>
      <c r="CD254" s="241"/>
      <c r="CE254" s="241"/>
      <c r="CF254" s="241"/>
      <c r="CG254" s="241"/>
      <c r="CH254" s="241"/>
      <c r="CI254" s="241"/>
      <c r="CJ254" s="241"/>
      <c r="CK254" s="241"/>
      <c r="CL254" s="241"/>
      <c r="CM254" s="241"/>
      <c r="CN254" s="241"/>
      <c r="CO254" s="241"/>
      <c r="CP254" s="241"/>
      <c r="CQ254" s="241"/>
      <c r="CR254" s="241"/>
      <c r="CS254" s="241"/>
      <c r="CT254" s="241"/>
      <c r="CU254" s="241"/>
      <c r="CV254" s="241"/>
      <c r="CW254" s="241"/>
      <c r="CX254" s="241"/>
      <c r="CY254" s="241"/>
      <c r="CZ254" s="241"/>
      <c r="DA254" s="241"/>
      <c r="DB254" s="241"/>
      <c r="DC254" s="241"/>
      <c r="DD254" s="241"/>
      <c r="DE254" s="241"/>
      <c r="DF254" s="241"/>
      <c r="DG254" s="241"/>
      <c r="DH254" s="241"/>
      <c r="DI254" s="241"/>
      <c r="DJ254" s="241"/>
      <c r="DK254" s="241"/>
      <c r="DL254" s="241"/>
      <c r="DM254" s="241"/>
      <c r="DN254" s="241"/>
      <c r="DO254" s="241"/>
      <c r="DP254" s="556"/>
    </row>
    <row r="255" spans="1:120" ht="14.4" thickBot="1" x14ac:dyDescent="0.3">
      <c r="A255" s="544" t="s">
        <v>446</v>
      </c>
      <c r="B255" s="544"/>
      <c r="C255" s="544"/>
      <c r="D255" s="562" t="s">
        <v>458</v>
      </c>
      <c r="E255" s="563"/>
      <c r="F255" s="44"/>
      <c r="G255" s="45"/>
      <c r="H255" s="45"/>
      <c r="I255" s="35"/>
      <c r="J255" s="36"/>
      <c r="K255" s="37">
        <f>+COUNTIF(L255:DO255, "Yes d.")</f>
        <v>0</v>
      </c>
      <c r="L255" s="260"/>
      <c r="M255" s="260"/>
      <c r="N255" s="260"/>
      <c r="O255" s="260"/>
      <c r="P255" s="260"/>
      <c r="Q255" s="260"/>
      <c r="R255" s="260"/>
      <c r="S255" s="260"/>
      <c r="T255" s="260"/>
      <c r="U255" s="260"/>
      <c r="V255" s="260"/>
      <c r="W255" s="260"/>
      <c r="X255" s="260"/>
      <c r="Y255" s="260"/>
      <c r="Z255" s="260"/>
      <c r="AA255" s="260"/>
      <c r="AB255" s="260"/>
      <c r="AC255" s="260"/>
      <c r="AD255" s="260"/>
      <c r="AE255" s="260"/>
      <c r="AF255" s="260"/>
      <c r="AG255" s="260"/>
      <c r="AH255" s="260"/>
      <c r="AI255" s="260"/>
      <c r="AJ255" s="260"/>
      <c r="AK255" s="260"/>
      <c r="AL255" s="260"/>
      <c r="AM255" s="260"/>
      <c r="AN255" s="260"/>
      <c r="AO255" s="260"/>
      <c r="AP255" s="260"/>
      <c r="AQ255" s="260"/>
      <c r="AR255" s="260"/>
      <c r="AS255" s="260"/>
      <c r="AT255" s="260"/>
      <c r="AU255" s="260"/>
      <c r="AV255" s="260"/>
      <c r="AW255" s="260"/>
      <c r="AX255" s="260"/>
      <c r="AY255" s="260"/>
      <c r="AZ255" s="260"/>
      <c r="BA255" s="260"/>
      <c r="BB255" s="260"/>
      <c r="BC255" s="260"/>
      <c r="BD255" s="260"/>
      <c r="BE255" s="260"/>
      <c r="BF255" s="260"/>
      <c r="BG255" s="260"/>
      <c r="BH255" s="260"/>
      <c r="BI255" s="260"/>
      <c r="BJ255" s="260"/>
      <c r="BK255" s="260"/>
      <c r="BL255" s="260"/>
      <c r="BM255" s="260"/>
      <c r="BN255" s="260"/>
      <c r="BO255" s="260"/>
      <c r="BP255" s="260"/>
      <c r="BQ255" s="260"/>
      <c r="BR255" s="260"/>
      <c r="BS255" s="260"/>
      <c r="BT255" s="260"/>
      <c r="BU255" s="260"/>
      <c r="BV255" s="260"/>
      <c r="BW255" s="260"/>
      <c r="BX255" s="260"/>
      <c r="BY255" s="260"/>
      <c r="BZ255" s="260"/>
      <c r="CA255" s="260"/>
      <c r="CB255" s="260"/>
      <c r="CC255" s="260"/>
      <c r="CD255" s="260"/>
      <c r="CE255" s="260"/>
      <c r="CF255" s="260"/>
      <c r="CG255" s="260"/>
      <c r="CH255" s="260"/>
      <c r="CI255" s="260"/>
      <c r="CJ255" s="260"/>
      <c r="CK255" s="260"/>
      <c r="CL255" s="260"/>
      <c r="CM255" s="260"/>
      <c r="CN255" s="260"/>
      <c r="CO255" s="260"/>
      <c r="CP255" s="260"/>
      <c r="CQ255" s="260"/>
      <c r="CR255" s="260"/>
      <c r="CS255" s="260"/>
      <c r="CT255" s="260"/>
      <c r="CU255" s="260"/>
      <c r="CV255" s="260"/>
      <c r="CW255" s="260"/>
      <c r="CX255" s="260"/>
      <c r="CY255" s="260"/>
      <c r="CZ255" s="260"/>
      <c r="DA255" s="260"/>
      <c r="DB255" s="260"/>
      <c r="DC255" s="260"/>
      <c r="DD255" s="260"/>
      <c r="DE255" s="260"/>
      <c r="DF255" s="260"/>
      <c r="DG255" s="260"/>
      <c r="DH255" s="260"/>
      <c r="DI255" s="260"/>
      <c r="DJ255" s="260"/>
      <c r="DK255" s="260"/>
      <c r="DL255" s="260"/>
      <c r="DM255" s="260"/>
      <c r="DN255" s="260"/>
      <c r="DO255" s="267"/>
      <c r="DP255" s="564"/>
    </row>
    <row r="256" spans="1:120" ht="52.8" x14ac:dyDescent="0.25">
      <c r="A256" s="391" t="s">
        <v>444</v>
      </c>
      <c r="B256" s="25">
        <v>56</v>
      </c>
      <c r="C256" s="391" t="s">
        <v>445</v>
      </c>
      <c r="D256" s="26" t="s">
        <v>233</v>
      </c>
      <c r="E256" s="22" t="str">
        <f>IF(F256=0,"",IF(F256=G256,"N/A",IF(ISERROR(J256/I256),1,J256/I256)))</f>
        <v/>
      </c>
      <c r="F256" s="27">
        <f>COUNTIF(L256:DO256,"1 Yes")+COUNTIF(L256:DO256,"2 No")+COUNTIF(L256:DO256,"3 N/A")</f>
        <v>0</v>
      </c>
      <c r="G256" s="27">
        <f>COUNTIF(L256:DO256,"3 N/A")</f>
        <v>0</v>
      </c>
      <c r="H256" s="28">
        <f>COUNTIF(L256:DO256, "2 No")</f>
        <v>0</v>
      </c>
      <c r="I256" s="24">
        <f>COUNTIF(L256:DO256,"1 Yes")+COUNTIF(L256:DO256, "2 No")</f>
        <v>0</v>
      </c>
      <c r="J256" s="245">
        <f>+COUNTIF(L256:DO256, "1 Yes")</f>
        <v>0</v>
      </c>
      <c r="K256" s="245"/>
      <c r="L256" s="220"/>
      <c r="M256" s="220"/>
      <c r="N256" s="220"/>
      <c r="O256" s="220"/>
      <c r="P256" s="220"/>
      <c r="Q256" s="220"/>
      <c r="R256" s="220"/>
      <c r="S256" s="220"/>
      <c r="T256" s="220"/>
      <c r="U256" s="220"/>
      <c r="V256" s="220"/>
      <c r="W256" s="220"/>
      <c r="X256" s="220"/>
      <c r="Y256" s="220"/>
      <c r="Z256" s="220"/>
      <c r="AA256" s="220"/>
      <c r="AB256" s="220"/>
      <c r="AC256" s="220"/>
      <c r="AD256" s="220"/>
      <c r="AE256" s="220"/>
      <c r="AF256" s="220"/>
      <c r="AG256" s="220"/>
      <c r="AH256" s="220"/>
      <c r="AI256" s="220"/>
      <c r="AJ256" s="220"/>
      <c r="AK256" s="220"/>
      <c r="AL256" s="220"/>
      <c r="AM256" s="220"/>
      <c r="AN256" s="220"/>
      <c r="AO256" s="220"/>
      <c r="AP256" s="220"/>
      <c r="AQ256" s="220"/>
      <c r="AR256" s="220"/>
      <c r="AS256" s="220"/>
      <c r="AT256" s="220"/>
      <c r="AU256" s="220"/>
      <c r="AV256" s="220"/>
      <c r="AW256" s="220"/>
      <c r="AX256" s="220"/>
      <c r="AY256" s="220"/>
      <c r="AZ256" s="220"/>
      <c r="BA256" s="220"/>
      <c r="BB256" s="220"/>
      <c r="BC256" s="220"/>
      <c r="BD256" s="220"/>
      <c r="BE256" s="220"/>
      <c r="BF256" s="220"/>
      <c r="BG256" s="220"/>
      <c r="BH256" s="220"/>
      <c r="BI256" s="220"/>
      <c r="BJ256" s="220"/>
      <c r="BK256" s="220"/>
      <c r="BL256" s="220"/>
      <c r="BM256" s="220"/>
      <c r="BN256" s="220"/>
      <c r="BO256" s="220"/>
      <c r="BP256" s="220"/>
      <c r="BQ256" s="220"/>
      <c r="BR256" s="220"/>
      <c r="BS256" s="220"/>
      <c r="BT256" s="220"/>
      <c r="BU256" s="220"/>
      <c r="BV256" s="220"/>
      <c r="BW256" s="220"/>
      <c r="BX256" s="220"/>
      <c r="BY256" s="220"/>
      <c r="BZ256" s="220"/>
      <c r="CA256" s="220"/>
      <c r="CB256" s="220"/>
      <c r="CC256" s="220"/>
      <c r="CD256" s="220"/>
      <c r="CE256" s="220"/>
      <c r="CF256" s="220"/>
      <c r="CG256" s="220"/>
      <c r="CH256" s="220"/>
      <c r="CI256" s="220"/>
      <c r="CJ256" s="220"/>
      <c r="CK256" s="220"/>
      <c r="CL256" s="220"/>
      <c r="CM256" s="220"/>
      <c r="CN256" s="220"/>
      <c r="CO256" s="220"/>
      <c r="CP256" s="220"/>
      <c r="CQ256" s="220"/>
      <c r="CR256" s="220"/>
      <c r="CS256" s="220"/>
      <c r="CT256" s="220"/>
      <c r="CU256" s="220"/>
      <c r="CV256" s="220"/>
      <c r="CW256" s="220"/>
      <c r="CX256" s="220"/>
      <c r="CY256" s="220"/>
      <c r="CZ256" s="220"/>
      <c r="DA256" s="220"/>
      <c r="DB256" s="220"/>
      <c r="DC256" s="220"/>
      <c r="DD256" s="220"/>
      <c r="DE256" s="220"/>
      <c r="DF256" s="220"/>
      <c r="DG256" s="220"/>
      <c r="DH256" s="220"/>
      <c r="DI256" s="220"/>
      <c r="DJ256" s="220"/>
      <c r="DK256" s="220"/>
      <c r="DL256" s="220"/>
      <c r="DM256" s="220"/>
      <c r="DN256" s="220"/>
      <c r="DO256" s="263"/>
      <c r="DP256" s="532" t="s">
        <v>459</v>
      </c>
    </row>
    <row r="257" spans="1:120" x14ac:dyDescent="0.25">
      <c r="A257" s="537" t="s">
        <v>446</v>
      </c>
      <c r="B257" s="537"/>
      <c r="C257" s="537"/>
      <c r="D257" s="541" t="s">
        <v>403</v>
      </c>
      <c r="E257" s="542"/>
      <c r="F257" s="29"/>
      <c r="G257" s="30"/>
      <c r="H257" s="30"/>
      <c r="I257" s="31"/>
      <c r="J257" s="32"/>
      <c r="K257" s="245">
        <f>+COUNTIF(L257:DO257, "Yes a.")</f>
        <v>0</v>
      </c>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221"/>
      <c r="AL257" s="221"/>
      <c r="AM257" s="221"/>
      <c r="AN257" s="221"/>
      <c r="AO257" s="221"/>
      <c r="AP257" s="221"/>
      <c r="AQ257" s="221"/>
      <c r="AR257" s="221"/>
      <c r="AS257" s="221"/>
      <c r="AT257" s="221"/>
      <c r="AU257" s="221"/>
      <c r="AV257" s="221"/>
      <c r="AW257" s="221"/>
      <c r="AX257" s="221"/>
      <c r="AY257" s="221"/>
      <c r="AZ257" s="221"/>
      <c r="BA257" s="221"/>
      <c r="BB257" s="221"/>
      <c r="BC257" s="221"/>
      <c r="BD257" s="221"/>
      <c r="BE257" s="221"/>
      <c r="BF257" s="221"/>
      <c r="BG257" s="221"/>
      <c r="BH257" s="221"/>
      <c r="BI257" s="221"/>
      <c r="BJ257" s="221"/>
      <c r="BK257" s="221"/>
      <c r="BL257" s="221"/>
      <c r="BM257" s="221"/>
      <c r="BN257" s="221"/>
      <c r="BO257" s="221"/>
      <c r="BP257" s="221"/>
      <c r="BQ257" s="221"/>
      <c r="BR257" s="221"/>
      <c r="BS257" s="221"/>
      <c r="BT257" s="221"/>
      <c r="BU257" s="221"/>
      <c r="BV257" s="221"/>
      <c r="BW257" s="221"/>
      <c r="BX257" s="221"/>
      <c r="BY257" s="221"/>
      <c r="BZ257" s="221"/>
      <c r="CA257" s="221"/>
      <c r="CB257" s="221"/>
      <c r="CC257" s="221"/>
      <c r="CD257" s="221"/>
      <c r="CE257" s="221"/>
      <c r="CF257" s="221"/>
      <c r="CG257" s="221"/>
      <c r="CH257" s="221"/>
      <c r="CI257" s="221"/>
      <c r="CJ257" s="221"/>
      <c r="CK257" s="221"/>
      <c r="CL257" s="221"/>
      <c r="CM257" s="221"/>
      <c r="CN257" s="221"/>
      <c r="CO257" s="221"/>
      <c r="CP257" s="221"/>
      <c r="CQ257" s="221"/>
      <c r="CR257" s="221"/>
      <c r="CS257" s="221"/>
      <c r="CT257" s="221"/>
      <c r="CU257" s="221"/>
      <c r="CV257" s="221"/>
      <c r="CW257" s="221"/>
      <c r="CX257" s="221"/>
      <c r="CY257" s="221"/>
      <c r="CZ257" s="221"/>
      <c r="DA257" s="221"/>
      <c r="DB257" s="221"/>
      <c r="DC257" s="221"/>
      <c r="DD257" s="221"/>
      <c r="DE257" s="221"/>
      <c r="DF257" s="221"/>
      <c r="DG257" s="221"/>
      <c r="DH257" s="221"/>
      <c r="DI257" s="221"/>
      <c r="DJ257" s="221"/>
      <c r="DK257" s="221"/>
      <c r="DL257" s="221"/>
      <c r="DM257" s="221"/>
      <c r="DN257" s="221"/>
      <c r="DO257" s="264"/>
      <c r="DP257" s="556"/>
    </row>
    <row r="258" spans="1:120" x14ac:dyDescent="0.25">
      <c r="A258" s="537" t="s">
        <v>446</v>
      </c>
      <c r="B258" s="537"/>
      <c r="C258" s="537"/>
      <c r="D258" s="541" t="s">
        <v>404</v>
      </c>
      <c r="E258" s="542"/>
      <c r="F258" s="33"/>
      <c r="G258" s="34"/>
      <c r="H258" s="34"/>
      <c r="I258" s="31"/>
      <c r="J258" s="32"/>
      <c r="K258" s="245">
        <f>+COUNTIF(L258:DO258, "Yes b.")</f>
        <v>0</v>
      </c>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221"/>
      <c r="AL258" s="221"/>
      <c r="AM258" s="221"/>
      <c r="AN258" s="221"/>
      <c r="AO258" s="221"/>
      <c r="AP258" s="221"/>
      <c r="AQ258" s="221"/>
      <c r="AR258" s="221"/>
      <c r="AS258" s="221"/>
      <c r="AT258" s="221"/>
      <c r="AU258" s="221"/>
      <c r="AV258" s="221"/>
      <c r="AW258" s="221"/>
      <c r="AX258" s="221"/>
      <c r="AY258" s="221"/>
      <c r="AZ258" s="221"/>
      <c r="BA258" s="221"/>
      <c r="BB258" s="221"/>
      <c r="BC258" s="221"/>
      <c r="BD258" s="221"/>
      <c r="BE258" s="221"/>
      <c r="BF258" s="221"/>
      <c r="BG258" s="221"/>
      <c r="BH258" s="221"/>
      <c r="BI258" s="221"/>
      <c r="BJ258" s="221"/>
      <c r="BK258" s="221"/>
      <c r="BL258" s="221"/>
      <c r="BM258" s="221"/>
      <c r="BN258" s="221"/>
      <c r="BO258" s="221"/>
      <c r="BP258" s="221"/>
      <c r="BQ258" s="221"/>
      <c r="BR258" s="221"/>
      <c r="BS258" s="221"/>
      <c r="BT258" s="221"/>
      <c r="BU258" s="221"/>
      <c r="BV258" s="221"/>
      <c r="BW258" s="221"/>
      <c r="BX258" s="221"/>
      <c r="BY258" s="221"/>
      <c r="BZ258" s="221"/>
      <c r="CA258" s="221"/>
      <c r="CB258" s="221"/>
      <c r="CC258" s="221"/>
      <c r="CD258" s="221"/>
      <c r="CE258" s="221"/>
      <c r="CF258" s="221"/>
      <c r="CG258" s="221"/>
      <c r="CH258" s="221"/>
      <c r="CI258" s="221"/>
      <c r="CJ258" s="221"/>
      <c r="CK258" s="221"/>
      <c r="CL258" s="221"/>
      <c r="CM258" s="221"/>
      <c r="CN258" s="221"/>
      <c r="CO258" s="221"/>
      <c r="CP258" s="221"/>
      <c r="CQ258" s="221"/>
      <c r="CR258" s="221"/>
      <c r="CS258" s="221"/>
      <c r="CT258" s="221"/>
      <c r="CU258" s="221"/>
      <c r="CV258" s="221"/>
      <c r="CW258" s="221"/>
      <c r="CX258" s="221"/>
      <c r="CY258" s="221"/>
      <c r="CZ258" s="221"/>
      <c r="DA258" s="221"/>
      <c r="DB258" s="221"/>
      <c r="DC258" s="221"/>
      <c r="DD258" s="221"/>
      <c r="DE258" s="221"/>
      <c r="DF258" s="221"/>
      <c r="DG258" s="221"/>
      <c r="DH258" s="221"/>
      <c r="DI258" s="221"/>
      <c r="DJ258" s="221"/>
      <c r="DK258" s="221"/>
      <c r="DL258" s="221"/>
      <c r="DM258" s="221"/>
      <c r="DN258" s="221"/>
      <c r="DO258" s="264"/>
      <c r="DP258" s="556"/>
    </row>
    <row r="259" spans="1:120" x14ac:dyDescent="0.25">
      <c r="A259" s="537" t="s">
        <v>446</v>
      </c>
      <c r="B259" s="537"/>
      <c r="C259" s="537"/>
      <c r="D259" s="541" t="s">
        <v>378</v>
      </c>
      <c r="E259" s="542"/>
      <c r="F259" s="33"/>
      <c r="G259" s="34"/>
      <c r="H259" s="34"/>
      <c r="I259" s="31"/>
      <c r="J259" s="32"/>
      <c r="K259" s="245">
        <f>+COUNTIF(L259:DO259, "Yes c.")</f>
        <v>0</v>
      </c>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c r="AK259" s="221"/>
      <c r="AL259" s="221"/>
      <c r="AM259" s="221"/>
      <c r="AN259" s="221"/>
      <c r="AO259" s="221"/>
      <c r="AP259" s="221"/>
      <c r="AQ259" s="221"/>
      <c r="AR259" s="221"/>
      <c r="AS259" s="221"/>
      <c r="AT259" s="221"/>
      <c r="AU259" s="221"/>
      <c r="AV259" s="221"/>
      <c r="AW259" s="221"/>
      <c r="AX259" s="221"/>
      <c r="AY259" s="221"/>
      <c r="AZ259" s="221"/>
      <c r="BA259" s="221"/>
      <c r="BB259" s="221"/>
      <c r="BC259" s="221"/>
      <c r="BD259" s="221"/>
      <c r="BE259" s="221"/>
      <c r="BF259" s="221"/>
      <c r="BG259" s="221"/>
      <c r="BH259" s="221"/>
      <c r="BI259" s="221"/>
      <c r="BJ259" s="221"/>
      <c r="BK259" s="221"/>
      <c r="BL259" s="221"/>
      <c r="BM259" s="221"/>
      <c r="BN259" s="221"/>
      <c r="BO259" s="221"/>
      <c r="BP259" s="221"/>
      <c r="BQ259" s="221"/>
      <c r="BR259" s="221"/>
      <c r="BS259" s="221"/>
      <c r="BT259" s="221"/>
      <c r="BU259" s="221"/>
      <c r="BV259" s="221"/>
      <c r="BW259" s="221"/>
      <c r="BX259" s="221"/>
      <c r="BY259" s="221"/>
      <c r="BZ259" s="221"/>
      <c r="CA259" s="221"/>
      <c r="CB259" s="221"/>
      <c r="CC259" s="221"/>
      <c r="CD259" s="221"/>
      <c r="CE259" s="221"/>
      <c r="CF259" s="221"/>
      <c r="CG259" s="221"/>
      <c r="CH259" s="221"/>
      <c r="CI259" s="221"/>
      <c r="CJ259" s="221"/>
      <c r="CK259" s="221"/>
      <c r="CL259" s="221"/>
      <c r="CM259" s="221"/>
      <c r="CN259" s="221"/>
      <c r="CO259" s="221"/>
      <c r="CP259" s="221"/>
      <c r="CQ259" s="221"/>
      <c r="CR259" s="221"/>
      <c r="CS259" s="221"/>
      <c r="CT259" s="221"/>
      <c r="CU259" s="221"/>
      <c r="CV259" s="221"/>
      <c r="CW259" s="221"/>
      <c r="CX259" s="221"/>
      <c r="CY259" s="221"/>
      <c r="CZ259" s="221"/>
      <c r="DA259" s="221"/>
      <c r="DB259" s="221"/>
      <c r="DC259" s="221"/>
      <c r="DD259" s="221"/>
      <c r="DE259" s="221"/>
      <c r="DF259" s="221"/>
      <c r="DG259" s="221"/>
      <c r="DH259" s="221"/>
      <c r="DI259" s="221"/>
      <c r="DJ259" s="221"/>
      <c r="DK259" s="221"/>
      <c r="DL259" s="221"/>
      <c r="DM259" s="221"/>
      <c r="DN259" s="221"/>
      <c r="DO259" s="264"/>
      <c r="DP259" s="556"/>
    </row>
    <row r="260" spans="1:120" x14ac:dyDescent="0.25">
      <c r="A260" s="537" t="s">
        <v>446</v>
      </c>
      <c r="B260" s="537"/>
      <c r="C260" s="537"/>
      <c r="D260" s="549" t="s">
        <v>71</v>
      </c>
      <c r="E260" s="550"/>
      <c r="F260" s="33"/>
      <c r="G260" s="34"/>
      <c r="H260" s="34"/>
      <c r="I260" s="222"/>
      <c r="J260" s="223"/>
      <c r="K260" s="245">
        <f>+COUNTIF(L260:DO260, "0-30")+COUNTIF(L260:DO260, "31-60")+COUNTIF(L260:DO260, "61-90")+COUNTIF(L260:DO260, "over 90 days")</f>
        <v>0</v>
      </c>
      <c r="L260" s="224"/>
      <c r="M260" s="224"/>
      <c r="N260" s="224"/>
      <c r="O260" s="224"/>
      <c r="P260" s="224"/>
      <c r="Q260" s="224"/>
      <c r="R260" s="224"/>
      <c r="S260" s="224"/>
      <c r="T260" s="224"/>
      <c r="U260" s="224"/>
      <c r="V260" s="224"/>
      <c r="W260" s="224"/>
      <c r="X260" s="224"/>
      <c r="Y260" s="224"/>
      <c r="Z260" s="224"/>
      <c r="AA260" s="224"/>
      <c r="AB260" s="224"/>
      <c r="AC260" s="224"/>
      <c r="AD260" s="224"/>
      <c r="AE260" s="224"/>
      <c r="AF260" s="224"/>
      <c r="AG260" s="224"/>
      <c r="AH260" s="224"/>
      <c r="AI260" s="224"/>
      <c r="AJ260" s="224"/>
      <c r="AK260" s="224"/>
      <c r="AL260" s="224"/>
      <c r="AM260" s="224"/>
      <c r="AN260" s="224"/>
      <c r="AO260" s="224"/>
      <c r="AP260" s="224"/>
      <c r="AQ260" s="224"/>
      <c r="AR260" s="224"/>
      <c r="AS260" s="224"/>
      <c r="AT260" s="224"/>
      <c r="AU260" s="224"/>
      <c r="AV260" s="224"/>
      <c r="AW260" s="224"/>
      <c r="AX260" s="224"/>
      <c r="AY260" s="224"/>
      <c r="AZ260" s="224"/>
      <c r="BA260" s="224"/>
      <c r="BB260" s="224"/>
      <c r="BC260" s="224"/>
      <c r="BD260" s="224"/>
      <c r="BE260" s="224"/>
      <c r="BF260" s="224"/>
      <c r="BG260" s="224"/>
      <c r="BH260" s="224"/>
      <c r="BI260" s="224"/>
      <c r="BJ260" s="224"/>
      <c r="BK260" s="224"/>
      <c r="BL260" s="224"/>
      <c r="BM260" s="224"/>
      <c r="BN260" s="224"/>
      <c r="BO260" s="224"/>
      <c r="BP260" s="224"/>
      <c r="BQ260" s="224"/>
      <c r="BR260" s="224"/>
      <c r="BS260" s="224"/>
      <c r="BT260" s="224"/>
      <c r="BU260" s="224"/>
      <c r="BV260" s="224"/>
      <c r="BW260" s="224"/>
      <c r="BX260" s="224"/>
      <c r="BY260" s="224"/>
      <c r="BZ260" s="224"/>
      <c r="CA260" s="224"/>
      <c r="CB260" s="224"/>
      <c r="CC260" s="224"/>
      <c r="CD260" s="224"/>
      <c r="CE260" s="224"/>
      <c r="CF260" s="224"/>
      <c r="CG260" s="224"/>
      <c r="CH260" s="224"/>
      <c r="CI260" s="224"/>
      <c r="CJ260" s="224"/>
      <c r="CK260" s="224"/>
      <c r="CL260" s="224"/>
      <c r="CM260" s="224"/>
      <c r="CN260" s="224"/>
      <c r="CO260" s="224"/>
      <c r="CP260" s="224"/>
      <c r="CQ260" s="224"/>
      <c r="CR260" s="224"/>
      <c r="CS260" s="224"/>
      <c r="CT260" s="224"/>
      <c r="CU260" s="224"/>
      <c r="CV260" s="224"/>
      <c r="CW260" s="224"/>
      <c r="CX260" s="224"/>
      <c r="CY260" s="224"/>
      <c r="CZ260" s="224"/>
      <c r="DA260" s="224"/>
      <c r="DB260" s="224"/>
      <c r="DC260" s="224"/>
      <c r="DD260" s="224"/>
      <c r="DE260" s="224"/>
      <c r="DF260" s="224"/>
      <c r="DG260" s="224"/>
      <c r="DH260" s="224"/>
      <c r="DI260" s="224"/>
      <c r="DJ260" s="224"/>
      <c r="DK260" s="224"/>
      <c r="DL260" s="224"/>
      <c r="DM260" s="224"/>
      <c r="DN260" s="224"/>
      <c r="DO260" s="265"/>
      <c r="DP260" s="556"/>
    </row>
    <row r="261" spans="1:120" x14ac:dyDescent="0.25">
      <c r="A261" s="537" t="s">
        <v>446</v>
      </c>
      <c r="B261" s="537"/>
      <c r="C261" s="537"/>
      <c r="D261" s="538" t="s">
        <v>448</v>
      </c>
      <c r="E261" s="539"/>
      <c r="F261" s="33"/>
      <c r="G261" s="34"/>
      <c r="H261" s="34"/>
      <c r="I261" s="222"/>
      <c r="J261" s="223"/>
      <c r="K261" s="245">
        <f>+COUNTIF(L260:DO260, "0-30")</f>
        <v>0</v>
      </c>
      <c r="L261" s="236"/>
      <c r="M261" s="237"/>
      <c r="N261" s="237"/>
      <c r="O261" s="237"/>
      <c r="P261" s="237"/>
      <c r="Q261" s="237"/>
      <c r="R261" s="237"/>
      <c r="S261" s="237"/>
      <c r="T261" s="237"/>
      <c r="U261" s="237"/>
      <c r="V261" s="237"/>
      <c r="W261" s="237"/>
      <c r="X261" s="237"/>
      <c r="Y261" s="237"/>
      <c r="Z261" s="237"/>
      <c r="AA261" s="237"/>
      <c r="AB261" s="237"/>
      <c r="AC261" s="237"/>
      <c r="AD261" s="237"/>
      <c r="AE261" s="237"/>
      <c r="AF261" s="237"/>
      <c r="AG261" s="237"/>
      <c r="AH261" s="237"/>
      <c r="AI261" s="237"/>
      <c r="AJ261" s="237"/>
      <c r="AK261" s="237"/>
      <c r="AL261" s="237"/>
      <c r="AM261" s="237"/>
      <c r="AN261" s="237"/>
      <c r="AO261" s="237"/>
      <c r="AP261" s="237"/>
      <c r="AQ261" s="237"/>
      <c r="AR261" s="237"/>
      <c r="AS261" s="237"/>
      <c r="AT261" s="237"/>
      <c r="AU261" s="237"/>
      <c r="AV261" s="237"/>
      <c r="AW261" s="237"/>
      <c r="AX261" s="237"/>
      <c r="AY261" s="237"/>
      <c r="AZ261" s="237"/>
      <c r="BA261" s="237"/>
      <c r="BB261" s="237"/>
      <c r="BC261" s="237"/>
      <c r="BD261" s="237"/>
      <c r="BE261" s="237"/>
      <c r="BF261" s="237"/>
      <c r="BG261" s="237"/>
      <c r="BH261" s="237"/>
      <c r="BI261" s="237"/>
      <c r="BJ261" s="237"/>
      <c r="BK261" s="237"/>
      <c r="BL261" s="237"/>
      <c r="BM261" s="237"/>
      <c r="BN261" s="237"/>
      <c r="BO261" s="237"/>
      <c r="BP261" s="237"/>
      <c r="BQ261" s="237"/>
      <c r="BR261" s="237"/>
      <c r="BS261" s="237"/>
      <c r="BT261" s="237"/>
      <c r="BU261" s="237"/>
      <c r="BV261" s="237"/>
      <c r="BW261" s="237"/>
      <c r="BX261" s="237"/>
      <c r="BY261" s="237"/>
      <c r="BZ261" s="237"/>
      <c r="CA261" s="237"/>
      <c r="CB261" s="237"/>
      <c r="CC261" s="237"/>
      <c r="CD261" s="237"/>
      <c r="CE261" s="237"/>
      <c r="CF261" s="237"/>
      <c r="CG261" s="237"/>
      <c r="CH261" s="237"/>
      <c r="CI261" s="237"/>
      <c r="CJ261" s="237"/>
      <c r="CK261" s="237"/>
      <c r="CL261" s="237"/>
      <c r="CM261" s="237"/>
      <c r="CN261" s="237"/>
      <c r="CO261" s="237"/>
      <c r="CP261" s="237"/>
      <c r="CQ261" s="237"/>
      <c r="CR261" s="237"/>
      <c r="CS261" s="237"/>
      <c r="CT261" s="237"/>
      <c r="CU261" s="237"/>
      <c r="CV261" s="237"/>
      <c r="CW261" s="237"/>
      <c r="CX261" s="237"/>
      <c r="CY261" s="237"/>
      <c r="CZ261" s="237"/>
      <c r="DA261" s="237"/>
      <c r="DB261" s="237"/>
      <c r="DC261" s="237"/>
      <c r="DD261" s="237"/>
      <c r="DE261" s="237"/>
      <c r="DF261" s="237"/>
      <c r="DG261" s="237"/>
      <c r="DH261" s="237"/>
      <c r="DI261" s="237"/>
      <c r="DJ261" s="237"/>
      <c r="DK261" s="237"/>
      <c r="DL261" s="237"/>
      <c r="DM261" s="237"/>
      <c r="DN261" s="237"/>
      <c r="DO261" s="237"/>
      <c r="DP261" s="556"/>
    </row>
    <row r="262" spans="1:120" x14ac:dyDescent="0.25">
      <c r="A262" s="537" t="s">
        <v>446</v>
      </c>
      <c r="B262" s="537"/>
      <c r="C262" s="537"/>
      <c r="D262" s="538" t="s">
        <v>449</v>
      </c>
      <c r="E262" s="539"/>
      <c r="F262" s="33"/>
      <c r="G262" s="34"/>
      <c r="H262" s="34"/>
      <c r="I262" s="222"/>
      <c r="J262" s="223"/>
      <c r="K262" s="245">
        <f>+COUNTIF(L260:DO260, "31-60")</f>
        <v>0</v>
      </c>
      <c r="L262" s="238"/>
      <c r="M262" s="239"/>
      <c r="N262" s="239"/>
      <c r="O262" s="239"/>
      <c r="P262" s="239"/>
      <c r="Q262" s="239"/>
      <c r="R262" s="239"/>
      <c r="S262" s="239"/>
      <c r="T262" s="239"/>
      <c r="U262" s="239"/>
      <c r="V262" s="239"/>
      <c r="W262" s="239"/>
      <c r="X262" s="239"/>
      <c r="Y262" s="239"/>
      <c r="Z262" s="239"/>
      <c r="AA262" s="239"/>
      <c r="AB262" s="239"/>
      <c r="AC262" s="239"/>
      <c r="AD262" s="239"/>
      <c r="AE262" s="239"/>
      <c r="AF262" s="239"/>
      <c r="AG262" s="239"/>
      <c r="AH262" s="239"/>
      <c r="AI262" s="239"/>
      <c r="AJ262" s="239"/>
      <c r="AK262" s="239"/>
      <c r="AL262" s="239"/>
      <c r="AM262" s="239"/>
      <c r="AN262" s="239"/>
      <c r="AO262" s="239"/>
      <c r="AP262" s="239"/>
      <c r="AQ262" s="239"/>
      <c r="AR262" s="239"/>
      <c r="AS262" s="239"/>
      <c r="AT262" s="239"/>
      <c r="AU262" s="239"/>
      <c r="AV262" s="239"/>
      <c r="AW262" s="239"/>
      <c r="AX262" s="239"/>
      <c r="AY262" s="239"/>
      <c r="AZ262" s="239"/>
      <c r="BA262" s="239"/>
      <c r="BB262" s="239"/>
      <c r="BC262" s="239"/>
      <c r="BD262" s="239"/>
      <c r="BE262" s="239"/>
      <c r="BF262" s="239"/>
      <c r="BG262" s="239"/>
      <c r="BH262" s="239"/>
      <c r="BI262" s="239"/>
      <c r="BJ262" s="239"/>
      <c r="BK262" s="239"/>
      <c r="BL262" s="239"/>
      <c r="BM262" s="239"/>
      <c r="BN262" s="239"/>
      <c r="BO262" s="239"/>
      <c r="BP262" s="239"/>
      <c r="BQ262" s="239"/>
      <c r="BR262" s="239"/>
      <c r="BS262" s="239"/>
      <c r="BT262" s="239"/>
      <c r="BU262" s="239"/>
      <c r="BV262" s="239"/>
      <c r="BW262" s="239"/>
      <c r="BX262" s="239"/>
      <c r="BY262" s="239"/>
      <c r="BZ262" s="239"/>
      <c r="CA262" s="239"/>
      <c r="CB262" s="239"/>
      <c r="CC262" s="239"/>
      <c r="CD262" s="239"/>
      <c r="CE262" s="239"/>
      <c r="CF262" s="239"/>
      <c r="CG262" s="239"/>
      <c r="CH262" s="239"/>
      <c r="CI262" s="239"/>
      <c r="CJ262" s="239"/>
      <c r="CK262" s="239"/>
      <c r="CL262" s="239"/>
      <c r="CM262" s="239"/>
      <c r="CN262" s="239"/>
      <c r="CO262" s="239"/>
      <c r="CP262" s="239"/>
      <c r="CQ262" s="239"/>
      <c r="CR262" s="239"/>
      <c r="CS262" s="239"/>
      <c r="CT262" s="239"/>
      <c r="CU262" s="239"/>
      <c r="CV262" s="239"/>
      <c r="CW262" s="239"/>
      <c r="CX262" s="239"/>
      <c r="CY262" s="239"/>
      <c r="CZ262" s="239"/>
      <c r="DA262" s="239"/>
      <c r="DB262" s="239"/>
      <c r="DC262" s="239"/>
      <c r="DD262" s="239"/>
      <c r="DE262" s="239"/>
      <c r="DF262" s="239"/>
      <c r="DG262" s="239"/>
      <c r="DH262" s="239"/>
      <c r="DI262" s="239"/>
      <c r="DJ262" s="239"/>
      <c r="DK262" s="239"/>
      <c r="DL262" s="239"/>
      <c r="DM262" s="239"/>
      <c r="DN262" s="239"/>
      <c r="DO262" s="239"/>
      <c r="DP262" s="556"/>
    </row>
    <row r="263" spans="1:120" x14ac:dyDescent="0.25">
      <c r="A263" s="537" t="s">
        <v>446</v>
      </c>
      <c r="B263" s="537"/>
      <c r="C263" s="537"/>
      <c r="D263" s="538" t="s">
        <v>450</v>
      </c>
      <c r="E263" s="539"/>
      <c r="F263" s="33"/>
      <c r="G263" s="34"/>
      <c r="H263" s="34"/>
      <c r="I263" s="222"/>
      <c r="J263" s="223"/>
      <c r="K263" s="245">
        <f>+COUNTIF(L260:DO260, "61-90")</f>
        <v>0</v>
      </c>
      <c r="L263" s="238"/>
      <c r="M263" s="239"/>
      <c r="N263" s="239"/>
      <c r="O263" s="239"/>
      <c r="P263" s="239"/>
      <c r="Q263" s="239"/>
      <c r="R263" s="239"/>
      <c r="S263" s="239"/>
      <c r="T263" s="239"/>
      <c r="U263" s="239"/>
      <c r="V263" s="239"/>
      <c r="W263" s="239"/>
      <c r="X263" s="239"/>
      <c r="Y263" s="239"/>
      <c r="Z263" s="239"/>
      <c r="AA263" s="239"/>
      <c r="AB263" s="239"/>
      <c r="AC263" s="239"/>
      <c r="AD263" s="239"/>
      <c r="AE263" s="239"/>
      <c r="AF263" s="239"/>
      <c r="AG263" s="239"/>
      <c r="AH263" s="239"/>
      <c r="AI263" s="239"/>
      <c r="AJ263" s="239"/>
      <c r="AK263" s="239"/>
      <c r="AL263" s="239"/>
      <c r="AM263" s="239"/>
      <c r="AN263" s="239"/>
      <c r="AO263" s="239"/>
      <c r="AP263" s="239"/>
      <c r="AQ263" s="239"/>
      <c r="AR263" s="239"/>
      <c r="AS263" s="239"/>
      <c r="AT263" s="239"/>
      <c r="AU263" s="239"/>
      <c r="AV263" s="239"/>
      <c r="AW263" s="239"/>
      <c r="AX263" s="239"/>
      <c r="AY263" s="239"/>
      <c r="AZ263" s="239"/>
      <c r="BA263" s="239"/>
      <c r="BB263" s="239"/>
      <c r="BC263" s="239"/>
      <c r="BD263" s="239"/>
      <c r="BE263" s="239"/>
      <c r="BF263" s="239"/>
      <c r="BG263" s="239"/>
      <c r="BH263" s="239"/>
      <c r="BI263" s="239"/>
      <c r="BJ263" s="239"/>
      <c r="BK263" s="239"/>
      <c r="BL263" s="239"/>
      <c r="BM263" s="239"/>
      <c r="BN263" s="239"/>
      <c r="BO263" s="239"/>
      <c r="BP263" s="239"/>
      <c r="BQ263" s="239"/>
      <c r="BR263" s="239"/>
      <c r="BS263" s="239"/>
      <c r="BT263" s="239"/>
      <c r="BU263" s="239"/>
      <c r="BV263" s="239"/>
      <c r="BW263" s="239"/>
      <c r="BX263" s="239"/>
      <c r="BY263" s="239"/>
      <c r="BZ263" s="239"/>
      <c r="CA263" s="239"/>
      <c r="CB263" s="239"/>
      <c r="CC263" s="239"/>
      <c r="CD263" s="239"/>
      <c r="CE263" s="239"/>
      <c r="CF263" s="239"/>
      <c r="CG263" s="239"/>
      <c r="CH263" s="239"/>
      <c r="CI263" s="239"/>
      <c r="CJ263" s="239"/>
      <c r="CK263" s="239"/>
      <c r="CL263" s="239"/>
      <c r="CM263" s="239"/>
      <c r="CN263" s="239"/>
      <c r="CO263" s="239"/>
      <c r="CP263" s="239"/>
      <c r="CQ263" s="239"/>
      <c r="CR263" s="239"/>
      <c r="CS263" s="239"/>
      <c r="CT263" s="239"/>
      <c r="CU263" s="239"/>
      <c r="CV263" s="239"/>
      <c r="CW263" s="239"/>
      <c r="CX263" s="239"/>
      <c r="CY263" s="239"/>
      <c r="CZ263" s="239"/>
      <c r="DA263" s="239"/>
      <c r="DB263" s="239"/>
      <c r="DC263" s="239"/>
      <c r="DD263" s="239"/>
      <c r="DE263" s="239"/>
      <c r="DF263" s="239"/>
      <c r="DG263" s="239"/>
      <c r="DH263" s="239"/>
      <c r="DI263" s="239"/>
      <c r="DJ263" s="239"/>
      <c r="DK263" s="239"/>
      <c r="DL263" s="239"/>
      <c r="DM263" s="239"/>
      <c r="DN263" s="239"/>
      <c r="DO263" s="239"/>
      <c r="DP263" s="556"/>
    </row>
    <row r="264" spans="1:120" x14ac:dyDescent="0.25">
      <c r="A264" s="537" t="s">
        <v>446</v>
      </c>
      <c r="B264" s="537"/>
      <c r="C264" s="537"/>
      <c r="D264" s="560" t="s">
        <v>451</v>
      </c>
      <c r="E264" s="561"/>
      <c r="F264" s="33"/>
      <c r="G264" s="34"/>
      <c r="H264" s="34"/>
      <c r="I264" s="222"/>
      <c r="J264" s="223"/>
      <c r="K264" s="245">
        <f>+COUNTIF(L260:DO260, "over 90 days")</f>
        <v>0</v>
      </c>
      <c r="L264" s="240"/>
      <c r="M264" s="241"/>
      <c r="N264" s="241"/>
      <c r="O264" s="241"/>
      <c r="P264" s="241"/>
      <c r="Q264" s="241"/>
      <c r="R264" s="241"/>
      <c r="S264" s="241"/>
      <c r="T264" s="241"/>
      <c r="U264" s="241"/>
      <c r="V264" s="241"/>
      <c r="W264" s="241"/>
      <c r="X264" s="241"/>
      <c r="Y264" s="241"/>
      <c r="Z264" s="241"/>
      <c r="AA264" s="241"/>
      <c r="AB264" s="241"/>
      <c r="AC264" s="241"/>
      <c r="AD264" s="241"/>
      <c r="AE264" s="241"/>
      <c r="AF264" s="241"/>
      <c r="AG264" s="241"/>
      <c r="AH264" s="241"/>
      <c r="AI264" s="241"/>
      <c r="AJ264" s="241"/>
      <c r="AK264" s="241"/>
      <c r="AL264" s="241"/>
      <c r="AM264" s="241"/>
      <c r="AN264" s="241"/>
      <c r="AO264" s="241"/>
      <c r="AP264" s="241"/>
      <c r="AQ264" s="241"/>
      <c r="AR264" s="241"/>
      <c r="AS264" s="241"/>
      <c r="AT264" s="241"/>
      <c r="AU264" s="241"/>
      <c r="AV264" s="241"/>
      <c r="AW264" s="241"/>
      <c r="AX264" s="241"/>
      <c r="AY264" s="241"/>
      <c r="AZ264" s="241"/>
      <c r="BA264" s="241"/>
      <c r="BB264" s="241"/>
      <c r="BC264" s="241"/>
      <c r="BD264" s="241"/>
      <c r="BE264" s="241"/>
      <c r="BF264" s="241"/>
      <c r="BG264" s="241"/>
      <c r="BH264" s="241"/>
      <c r="BI264" s="241"/>
      <c r="BJ264" s="241"/>
      <c r="BK264" s="241"/>
      <c r="BL264" s="241"/>
      <c r="BM264" s="241"/>
      <c r="BN264" s="241"/>
      <c r="BO264" s="241"/>
      <c r="BP264" s="241"/>
      <c r="BQ264" s="241"/>
      <c r="BR264" s="241"/>
      <c r="BS264" s="241"/>
      <c r="BT264" s="241"/>
      <c r="BU264" s="241"/>
      <c r="BV264" s="241"/>
      <c r="BW264" s="241"/>
      <c r="BX264" s="241"/>
      <c r="BY264" s="241"/>
      <c r="BZ264" s="241"/>
      <c r="CA264" s="241"/>
      <c r="CB264" s="241"/>
      <c r="CC264" s="241"/>
      <c r="CD264" s="241"/>
      <c r="CE264" s="241"/>
      <c r="CF264" s="241"/>
      <c r="CG264" s="241"/>
      <c r="CH264" s="241"/>
      <c r="CI264" s="241"/>
      <c r="CJ264" s="241"/>
      <c r="CK264" s="241"/>
      <c r="CL264" s="241"/>
      <c r="CM264" s="241"/>
      <c r="CN264" s="241"/>
      <c r="CO264" s="241"/>
      <c r="CP264" s="241"/>
      <c r="CQ264" s="241"/>
      <c r="CR264" s="241"/>
      <c r="CS264" s="241"/>
      <c r="CT264" s="241"/>
      <c r="CU264" s="241"/>
      <c r="CV264" s="241"/>
      <c r="CW264" s="241"/>
      <c r="CX264" s="241"/>
      <c r="CY264" s="241"/>
      <c r="CZ264" s="241"/>
      <c r="DA264" s="241"/>
      <c r="DB264" s="241"/>
      <c r="DC264" s="241"/>
      <c r="DD264" s="241"/>
      <c r="DE264" s="241"/>
      <c r="DF264" s="241"/>
      <c r="DG264" s="241"/>
      <c r="DH264" s="241"/>
      <c r="DI264" s="241"/>
      <c r="DJ264" s="241"/>
      <c r="DK264" s="241"/>
      <c r="DL264" s="241"/>
      <c r="DM264" s="241"/>
      <c r="DN264" s="241"/>
      <c r="DO264" s="241"/>
      <c r="DP264" s="556"/>
    </row>
    <row r="265" spans="1:120" ht="14.4" thickBot="1" x14ac:dyDescent="0.3">
      <c r="A265" s="544" t="s">
        <v>446</v>
      </c>
      <c r="B265" s="544"/>
      <c r="C265" s="544"/>
      <c r="D265" s="609" t="s">
        <v>458</v>
      </c>
      <c r="E265" s="610"/>
      <c r="F265" s="33"/>
      <c r="G265" s="34"/>
      <c r="H265" s="34"/>
      <c r="I265" s="242"/>
      <c r="J265" s="243"/>
      <c r="K265" s="244">
        <f>+COUNTIF(L265:DO265, "Yes d.")</f>
        <v>0</v>
      </c>
      <c r="L265" s="260"/>
      <c r="M265" s="260"/>
      <c r="N265" s="260"/>
      <c r="O265" s="260"/>
      <c r="P265" s="260"/>
      <c r="Q265" s="260"/>
      <c r="R265" s="260"/>
      <c r="S265" s="260"/>
      <c r="T265" s="260"/>
      <c r="U265" s="260"/>
      <c r="V265" s="260"/>
      <c r="W265" s="260"/>
      <c r="X265" s="260"/>
      <c r="Y265" s="260"/>
      <c r="Z265" s="260"/>
      <c r="AA265" s="260"/>
      <c r="AB265" s="260"/>
      <c r="AC265" s="260"/>
      <c r="AD265" s="260"/>
      <c r="AE265" s="260"/>
      <c r="AF265" s="260"/>
      <c r="AG265" s="260"/>
      <c r="AH265" s="260"/>
      <c r="AI265" s="260"/>
      <c r="AJ265" s="260"/>
      <c r="AK265" s="260"/>
      <c r="AL265" s="260"/>
      <c r="AM265" s="260"/>
      <c r="AN265" s="260"/>
      <c r="AO265" s="260"/>
      <c r="AP265" s="260"/>
      <c r="AQ265" s="260"/>
      <c r="AR265" s="260"/>
      <c r="AS265" s="260"/>
      <c r="AT265" s="260"/>
      <c r="AU265" s="260"/>
      <c r="AV265" s="260"/>
      <c r="AW265" s="260"/>
      <c r="AX265" s="260"/>
      <c r="AY265" s="260"/>
      <c r="AZ265" s="260"/>
      <c r="BA265" s="260"/>
      <c r="BB265" s="260"/>
      <c r="BC265" s="260"/>
      <c r="BD265" s="260"/>
      <c r="BE265" s="260"/>
      <c r="BF265" s="260"/>
      <c r="BG265" s="260"/>
      <c r="BH265" s="260"/>
      <c r="BI265" s="260"/>
      <c r="BJ265" s="260"/>
      <c r="BK265" s="260"/>
      <c r="BL265" s="260"/>
      <c r="BM265" s="260"/>
      <c r="BN265" s="260"/>
      <c r="BO265" s="260"/>
      <c r="BP265" s="260"/>
      <c r="BQ265" s="260"/>
      <c r="BR265" s="260"/>
      <c r="BS265" s="260"/>
      <c r="BT265" s="260"/>
      <c r="BU265" s="260"/>
      <c r="BV265" s="260"/>
      <c r="BW265" s="260"/>
      <c r="BX265" s="260"/>
      <c r="BY265" s="260"/>
      <c r="BZ265" s="260"/>
      <c r="CA265" s="260"/>
      <c r="CB265" s="260"/>
      <c r="CC265" s="260"/>
      <c r="CD265" s="260"/>
      <c r="CE265" s="260"/>
      <c r="CF265" s="260"/>
      <c r="CG265" s="260"/>
      <c r="CH265" s="260"/>
      <c r="CI265" s="260"/>
      <c r="CJ265" s="260"/>
      <c r="CK265" s="260"/>
      <c r="CL265" s="260"/>
      <c r="CM265" s="260"/>
      <c r="CN265" s="260"/>
      <c r="CO265" s="260"/>
      <c r="CP265" s="260"/>
      <c r="CQ265" s="260"/>
      <c r="CR265" s="260"/>
      <c r="CS265" s="260"/>
      <c r="CT265" s="260"/>
      <c r="CU265" s="260"/>
      <c r="CV265" s="260"/>
      <c r="CW265" s="260"/>
      <c r="CX265" s="260"/>
      <c r="CY265" s="260"/>
      <c r="CZ265" s="260"/>
      <c r="DA265" s="260"/>
      <c r="DB265" s="260"/>
      <c r="DC265" s="260"/>
      <c r="DD265" s="260"/>
      <c r="DE265" s="260"/>
      <c r="DF265" s="260"/>
      <c r="DG265" s="260"/>
      <c r="DH265" s="260"/>
      <c r="DI265" s="260"/>
      <c r="DJ265" s="260"/>
      <c r="DK265" s="260"/>
      <c r="DL265" s="260"/>
      <c r="DM265" s="260"/>
      <c r="DN265" s="260"/>
      <c r="DO265" s="267"/>
      <c r="DP265" s="564"/>
    </row>
    <row r="266" spans="1:120" s="297" customFormat="1" ht="34.200000000000003" x14ac:dyDescent="0.25">
      <c r="A266" s="391" t="s">
        <v>444</v>
      </c>
      <c r="B266" s="391">
        <v>57</v>
      </c>
      <c r="C266" s="25" t="s">
        <v>460</v>
      </c>
      <c r="D266" s="42" t="s">
        <v>236</v>
      </c>
      <c r="E266" s="292" t="str">
        <f>IF(F266=0,"",IF(F266=G266,"N/A",IF(ISERROR(J266/I266),1,J266/I266)))</f>
        <v/>
      </c>
      <c r="F266" s="293">
        <f>COUNTIF(L266:DO266,"1 Yes")+COUNTIF(L266:DO266,"2 No")+COUNTIF(L266:DO266,"3 N/A")</f>
        <v>0</v>
      </c>
      <c r="G266" s="293">
        <f>COUNTIF(L266:DO266,"3 N/A")</f>
        <v>0</v>
      </c>
      <c r="H266" s="294">
        <f>+COUNTIF(L266:DO266, "2 No")</f>
        <v>0</v>
      </c>
      <c r="I266" s="295">
        <f>+COUNTIF(L266:DO266, "2 No")+COUNTIF(L266:DO266,"1 Yes")</f>
        <v>0</v>
      </c>
      <c r="J266" s="295">
        <f>+COUNTIF(L266:DO266, "1 Yes")</f>
        <v>0</v>
      </c>
      <c r="K266" s="305"/>
      <c r="L266" s="296"/>
      <c r="M266" s="296"/>
      <c r="N266" s="296"/>
      <c r="O266" s="296"/>
      <c r="P266" s="296"/>
      <c r="Q266" s="296"/>
      <c r="R266" s="296"/>
      <c r="S266" s="296"/>
      <c r="T266" s="296"/>
      <c r="U266" s="296"/>
      <c r="V266" s="296"/>
      <c r="W266" s="296"/>
      <c r="X266" s="296"/>
      <c r="Y266" s="296"/>
      <c r="Z266" s="296"/>
      <c r="AA266" s="296"/>
      <c r="AB266" s="296"/>
      <c r="AC266" s="296"/>
      <c r="AD266" s="296"/>
      <c r="AE266" s="296"/>
      <c r="AF266" s="296"/>
      <c r="AG266" s="296"/>
      <c r="AH266" s="296"/>
      <c r="AI266" s="296"/>
      <c r="AJ266" s="296"/>
      <c r="AK266" s="296"/>
      <c r="AL266" s="296"/>
      <c r="AM266" s="296"/>
      <c r="AN266" s="296"/>
      <c r="AO266" s="296"/>
      <c r="AP266" s="296"/>
      <c r="AQ266" s="296"/>
      <c r="AR266" s="296"/>
      <c r="AS266" s="296"/>
      <c r="AT266" s="296"/>
      <c r="AU266" s="296"/>
      <c r="AV266" s="296"/>
      <c r="AW266" s="296"/>
      <c r="AX266" s="296"/>
      <c r="AY266" s="296"/>
      <c r="AZ266" s="296"/>
      <c r="BA266" s="296"/>
      <c r="BB266" s="296"/>
      <c r="BC266" s="296"/>
      <c r="BD266" s="296"/>
      <c r="BE266" s="296"/>
      <c r="BF266" s="296"/>
      <c r="BG266" s="296"/>
      <c r="BH266" s="296"/>
      <c r="BI266" s="296"/>
      <c r="BJ266" s="296"/>
      <c r="BK266" s="296"/>
      <c r="BL266" s="296"/>
      <c r="BM266" s="296"/>
      <c r="BN266" s="296"/>
      <c r="BO266" s="296"/>
      <c r="BP266" s="296"/>
      <c r="BQ266" s="296"/>
      <c r="BR266" s="296"/>
      <c r="BS266" s="296"/>
      <c r="BT266" s="296"/>
      <c r="BU266" s="296"/>
      <c r="BV266" s="296"/>
      <c r="BW266" s="296"/>
      <c r="BX266" s="296"/>
      <c r="BY266" s="296"/>
      <c r="BZ266" s="296"/>
      <c r="CA266" s="296"/>
      <c r="CB266" s="296"/>
      <c r="CC266" s="296"/>
      <c r="CD266" s="296"/>
      <c r="CE266" s="296"/>
      <c r="CF266" s="296"/>
      <c r="CG266" s="296"/>
      <c r="CH266" s="296"/>
      <c r="CI266" s="296"/>
      <c r="CJ266" s="296"/>
      <c r="CK266" s="296"/>
      <c r="CL266" s="296"/>
      <c r="CM266" s="296"/>
      <c r="CN266" s="296"/>
      <c r="CO266" s="296"/>
      <c r="CP266" s="296"/>
      <c r="CQ266" s="296"/>
      <c r="CR266" s="296"/>
      <c r="CS266" s="296"/>
      <c r="CT266" s="296"/>
      <c r="CU266" s="296"/>
      <c r="CV266" s="296"/>
      <c r="CW266" s="296"/>
      <c r="CX266" s="296"/>
      <c r="CY266" s="296"/>
      <c r="CZ266" s="296"/>
      <c r="DA266" s="296"/>
      <c r="DB266" s="296"/>
      <c r="DC266" s="296"/>
      <c r="DD266" s="296"/>
      <c r="DE266" s="296"/>
      <c r="DF266" s="296"/>
      <c r="DG266" s="296"/>
      <c r="DH266" s="296"/>
      <c r="DI266" s="296"/>
      <c r="DJ266" s="296"/>
      <c r="DK266" s="296"/>
      <c r="DL266" s="296"/>
      <c r="DM266" s="296"/>
      <c r="DN266" s="296"/>
      <c r="DO266" s="523"/>
      <c r="DP266" s="531" t="s">
        <v>461</v>
      </c>
    </row>
    <row r="267" spans="1:120" s="249" customFormat="1" ht="15" customHeight="1" x14ac:dyDescent="0.25">
      <c r="A267" s="536" t="s">
        <v>446</v>
      </c>
      <c r="B267" s="537"/>
      <c r="C267" s="537"/>
      <c r="D267" s="620" t="s">
        <v>403</v>
      </c>
      <c r="E267" s="620"/>
      <c r="F267" s="250"/>
      <c r="G267" s="250"/>
      <c r="H267" s="250"/>
      <c r="I267" s="250"/>
      <c r="J267" s="250"/>
      <c r="K267" s="251">
        <f>+COUNTIF(L267:DO267, "Yes a.")</f>
        <v>0</v>
      </c>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c r="AL267" s="221"/>
      <c r="AM267" s="221"/>
      <c r="AN267" s="221"/>
      <c r="AO267" s="221"/>
      <c r="AP267" s="221"/>
      <c r="AQ267" s="221"/>
      <c r="AR267" s="221"/>
      <c r="AS267" s="221"/>
      <c r="AT267" s="221"/>
      <c r="AU267" s="221"/>
      <c r="AV267" s="221"/>
      <c r="AW267" s="221"/>
      <c r="AX267" s="221"/>
      <c r="AY267" s="221"/>
      <c r="AZ267" s="221"/>
      <c r="BA267" s="221"/>
      <c r="BB267" s="221"/>
      <c r="BC267" s="221"/>
      <c r="BD267" s="221"/>
      <c r="BE267" s="221"/>
      <c r="BF267" s="221"/>
      <c r="BG267" s="221"/>
      <c r="BH267" s="221"/>
      <c r="BI267" s="221"/>
      <c r="BJ267" s="221"/>
      <c r="BK267" s="221"/>
      <c r="BL267" s="221"/>
      <c r="BM267" s="221"/>
      <c r="BN267" s="221"/>
      <c r="BO267" s="221"/>
      <c r="BP267" s="221"/>
      <c r="BQ267" s="221"/>
      <c r="BR267" s="221"/>
      <c r="BS267" s="221"/>
      <c r="BT267" s="221"/>
      <c r="BU267" s="221"/>
      <c r="BV267" s="221"/>
      <c r="BW267" s="221"/>
      <c r="BX267" s="221"/>
      <c r="BY267" s="221"/>
      <c r="BZ267" s="221"/>
      <c r="CA267" s="221"/>
      <c r="CB267" s="221"/>
      <c r="CC267" s="221"/>
      <c r="CD267" s="221"/>
      <c r="CE267" s="221"/>
      <c r="CF267" s="221"/>
      <c r="CG267" s="221"/>
      <c r="CH267" s="221"/>
      <c r="CI267" s="221"/>
      <c r="CJ267" s="221"/>
      <c r="CK267" s="221"/>
      <c r="CL267" s="221"/>
      <c r="CM267" s="221"/>
      <c r="CN267" s="221"/>
      <c r="CO267" s="221"/>
      <c r="CP267" s="221"/>
      <c r="CQ267" s="221"/>
      <c r="CR267" s="221"/>
      <c r="CS267" s="221"/>
      <c r="CT267" s="221"/>
      <c r="CU267" s="221"/>
      <c r="CV267" s="221"/>
      <c r="CW267" s="221"/>
      <c r="CX267" s="221"/>
      <c r="CY267" s="221"/>
      <c r="CZ267" s="221"/>
      <c r="DA267" s="221"/>
      <c r="DB267" s="221"/>
      <c r="DC267" s="221"/>
      <c r="DD267" s="221"/>
      <c r="DE267" s="221"/>
      <c r="DF267" s="221"/>
      <c r="DG267" s="221"/>
      <c r="DH267" s="221"/>
      <c r="DI267" s="221"/>
      <c r="DJ267" s="221"/>
      <c r="DK267" s="221"/>
      <c r="DL267" s="221"/>
      <c r="DM267" s="221"/>
      <c r="DN267" s="221"/>
      <c r="DO267" s="264"/>
      <c r="DP267" s="573"/>
    </row>
    <row r="268" spans="1:120" s="249" customFormat="1" ht="15" customHeight="1" x14ac:dyDescent="0.25">
      <c r="A268" s="536" t="s">
        <v>446</v>
      </c>
      <c r="B268" s="537"/>
      <c r="C268" s="537"/>
      <c r="D268" s="620" t="s">
        <v>404</v>
      </c>
      <c r="E268" s="620"/>
      <c r="F268" s="250"/>
      <c r="G268" s="250"/>
      <c r="H268" s="250"/>
      <c r="I268" s="250"/>
      <c r="J268" s="250"/>
      <c r="K268" s="251">
        <f>+COUNTIF(L268:DO268, "Yes b.")</f>
        <v>0</v>
      </c>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221"/>
      <c r="AL268" s="221"/>
      <c r="AM268" s="221"/>
      <c r="AN268" s="221"/>
      <c r="AO268" s="221"/>
      <c r="AP268" s="221"/>
      <c r="AQ268" s="221"/>
      <c r="AR268" s="221"/>
      <c r="AS268" s="221"/>
      <c r="AT268" s="221"/>
      <c r="AU268" s="221"/>
      <c r="AV268" s="221"/>
      <c r="AW268" s="221"/>
      <c r="AX268" s="221"/>
      <c r="AY268" s="221"/>
      <c r="AZ268" s="221"/>
      <c r="BA268" s="221"/>
      <c r="BB268" s="221"/>
      <c r="BC268" s="221"/>
      <c r="BD268" s="221"/>
      <c r="BE268" s="221"/>
      <c r="BF268" s="221"/>
      <c r="BG268" s="221"/>
      <c r="BH268" s="221"/>
      <c r="BI268" s="221"/>
      <c r="BJ268" s="221"/>
      <c r="BK268" s="221"/>
      <c r="BL268" s="221"/>
      <c r="BM268" s="221"/>
      <c r="BN268" s="221"/>
      <c r="BO268" s="221"/>
      <c r="BP268" s="221"/>
      <c r="BQ268" s="221"/>
      <c r="BR268" s="221"/>
      <c r="BS268" s="221"/>
      <c r="BT268" s="221"/>
      <c r="BU268" s="221"/>
      <c r="BV268" s="221"/>
      <c r="BW268" s="221"/>
      <c r="BX268" s="221"/>
      <c r="BY268" s="221"/>
      <c r="BZ268" s="221"/>
      <c r="CA268" s="221"/>
      <c r="CB268" s="221"/>
      <c r="CC268" s="221"/>
      <c r="CD268" s="221"/>
      <c r="CE268" s="221"/>
      <c r="CF268" s="221"/>
      <c r="CG268" s="221"/>
      <c r="CH268" s="221"/>
      <c r="CI268" s="221"/>
      <c r="CJ268" s="221"/>
      <c r="CK268" s="221"/>
      <c r="CL268" s="221"/>
      <c r="CM268" s="221"/>
      <c r="CN268" s="221"/>
      <c r="CO268" s="221"/>
      <c r="CP268" s="221"/>
      <c r="CQ268" s="221"/>
      <c r="CR268" s="221"/>
      <c r="CS268" s="221"/>
      <c r="CT268" s="221"/>
      <c r="CU268" s="221"/>
      <c r="CV268" s="221"/>
      <c r="CW268" s="221"/>
      <c r="CX268" s="221"/>
      <c r="CY268" s="221"/>
      <c r="CZ268" s="221"/>
      <c r="DA268" s="221"/>
      <c r="DB268" s="221"/>
      <c r="DC268" s="221"/>
      <c r="DD268" s="221"/>
      <c r="DE268" s="221"/>
      <c r="DF268" s="221"/>
      <c r="DG268" s="221"/>
      <c r="DH268" s="221"/>
      <c r="DI268" s="221"/>
      <c r="DJ268" s="221"/>
      <c r="DK268" s="221"/>
      <c r="DL268" s="221"/>
      <c r="DM268" s="221"/>
      <c r="DN268" s="221"/>
      <c r="DO268" s="264"/>
      <c r="DP268" s="573"/>
    </row>
    <row r="269" spans="1:120" s="249" customFormat="1" ht="15" customHeight="1" x14ac:dyDescent="0.25">
      <c r="A269" s="536" t="s">
        <v>446</v>
      </c>
      <c r="B269" s="537"/>
      <c r="C269" s="537"/>
      <c r="D269" s="620" t="s">
        <v>378</v>
      </c>
      <c r="E269" s="620"/>
      <c r="F269" s="250"/>
      <c r="G269" s="250"/>
      <c r="H269" s="250"/>
      <c r="I269" s="250"/>
      <c r="J269" s="250"/>
      <c r="K269" s="251">
        <f>+COUNTIF(L269:DO269, "Yes c.")</f>
        <v>0</v>
      </c>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c r="AL269" s="221"/>
      <c r="AM269" s="221"/>
      <c r="AN269" s="221"/>
      <c r="AO269" s="221"/>
      <c r="AP269" s="221"/>
      <c r="AQ269" s="221"/>
      <c r="AR269" s="221"/>
      <c r="AS269" s="221"/>
      <c r="AT269" s="221"/>
      <c r="AU269" s="221"/>
      <c r="AV269" s="221"/>
      <c r="AW269" s="221"/>
      <c r="AX269" s="221"/>
      <c r="AY269" s="221"/>
      <c r="AZ269" s="221"/>
      <c r="BA269" s="221"/>
      <c r="BB269" s="221"/>
      <c r="BC269" s="221"/>
      <c r="BD269" s="221"/>
      <c r="BE269" s="221"/>
      <c r="BF269" s="221"/>
      <c r="BG269" s="221"/>
      <c r="BH269" s="221"/>
      <c r="BI269" s="221"/>
      <c r="BJ269" s="221"/>
      <c r="BK269" s="221"/>
      <c r="BL269" s="221"/>
      <c r="BM269" s="221"/>
      <c r="BN269" s="221"/>
      <c r="BO269" s="221"/>
      <c r="BP269" s="221"/>
      <c r="BQ269" s="221"/>
      <c r="BR269" s="221"/>
      <c r="BS269" s="221"/>
      <c r="BT269" s="221"/>
      <c r="BU269" s="221"/>
      <c r="BV269" s="221"/>
      <c r="BW269" s="221"/>
      <c r="BX269" s="221"/>
      <c r="BY269" s="221"/>
      <c r="BZ269" s="221"/>
      <c r="CA269" s="221"/>
      <c r="CB269" s="221"/>
      <c r="CC269" s="221"/>
      <c r="CD269" s="221"/>
      <c r="CE269" s="221"/>
      <c r="CF269" s="221"/>
      <c r="CG269" s="221"/>
      <c r="CH269" s="221"/>
      <c r="CI269" s="221"/>
      <c r="CJ269" s="221"/>
      <c r="CK269" s="221"/>
      <c r="CL269" s="221"/>
      <c r="CM269" s="221"/>
      <c r="CN269" s="221"/>
      <c r="CO269" s="221"/>
      <c r="CP269" s="221"/>
      <c r="CQ269" s="221"/>
      <c r="CR269" s="221"/>
      <c r="CS269" s="221"/>
      <c r="CT269" s="221"/>
      <c r="CU269" s="221"/>
      <c r="CV269" s="221"/>
      <c r="CW269" s="221"/>
      <c r="CX269" s="221"/>
      <c r="CY269" s="221"/>
      <c r="CZ269" s="221"/>
      <c r="DA269" s="221"/>
      <c r="DB269" s="221"/>
      <c r="DC269" s="221"/>
      <c r="DD269" s="221"/>
      <c r="DE269" s="221"/>
      <c r="DF269" s="221"/>
      <c r="DG269" s="221"/>
      <c r="DH269" s="221"/>
      <c r="DI269" s="221"/>
      <c r="DJ269" s="221"/>
      <c r="DK269" s="221"/>
      <c r="DL269" s="221"/>
      <c r="DM269" s="221"/>
      <c r="DN269" s="221"/>
      <c r="DO269" s="264"/>
      <c r="DP269" s="573"/>
    </row>
    <row r="270" spans="1:120" s="249" customFormat="1" ht="15" customHeight="1" x14ac:dyDescent="0.25">
      <c r="A270" s="536" t="s">
        <v>446</v>
      </c>
      <c r="B270" s="537"/>
      <c r="C270" s="537"/>
      <c r="D270" s="540" t="s">
        <v>462</v>
      </c>
      <c r="E270" s="540"/>
      <c r="F270" s="250"/>
      <c r="G270" s="250"/>
      <c r="H270" s="250"/>
      <c r="I270" s="250"/>
      <c r="J270" s="250"/>
      <c r="K270" s="251">
        <f>+COUNTIF(L270:DO270, "0-30")+COUNTIF(L270:DO270, "31-60")+COUNTIF(L270:DO270, "61-90")+COUNTIF(L270:DO270, "over 90 days")</f>
        <v>0</v>
      </c>
      <c r="L270" s="224"/>
      <c r="M270" s="224"/>
      <c r="N270" s="224"/>
      <c r="O270" s="224"/>
      <c r="P270" s="224"/>
      <c r="Q270" s="224"/>
      <c r="R270" s="224"/>
      <c r="S270" s="224"/>
      <c r="T270" s="224"/>
      <c r="U270" s="224"/>
      <c r="V270" s="224"/>
      <c r="W270" s="224"/>
      <c r="X270" s="224"/>
      <c r="Y270" s="224"/>
      <c r="Z270" s="224"/>
      <c r="AA270" s="224"/>
      <c r="AB270" s="224"/>
      <c r="AC270" s="224"/>
      <c r="AD270" s="224"/>
      <c r="AE270" s="224"/>
      <c r="AF270" s="224"/>
      <c r="AG270" s="224"/>
      <c r="AH270" s="224"/>
      <c r="AI270" s="224"/>
      <c r="AJ270" s="224"/>
      <c r="AK270" s="224"/>
      <c r="AL270" s="224"/>
      <c r="AM270" s="224"/>
      <c r="AN270" s="224"/>
      <c r="AO270" s="224"/>
      <c r="AP270" s="224"/>
      <c r="AQ270" s="224"/>
      <c r="AR270" s="224"/>
      <c r="AS270" s="224"/>
      <c r="AT270" s="224"/>
      <c r="AU270" s="224"/>
      <c r="AV270" s="224"/>
      <c r="AW270" s="224"/>
      <c r="AX270" s="224"/>
      <c r="AY270" s="224"/>
      <c r="AZ270" s="224"/>
      <c r="BA270" s="224"/>
      <c r="BB270" s="224"/>
      <c r="BC270" s="224"/>
      <c r="BD270" s="224"/>
      <c r="BE270" s="224"/>
      <c r="BF270" s="224"/>
      <c r="BG270" s="224"/>
      <c r="BH270" s="224"/>
      <c r="BI270" s="224"/>
      <c r="BJ270" s="224"/>
      <c r="BK270" s="224"/>
      <c r="BL270" s="224"/>
      <c r="BM270" s="224"/>
      <c r="BN270" s="224"/>
      <c r="BO270" s="224"/>
      <c r="BP270" s="224"/>
      <c r="BQ270" s="224"/>
      <c r="BR270" s="224"/>
      <c r="BS270" s="224"/>
      <c r="BT270" s="224"/>
      <c r="BU270" s="224"/>
      <c r="BV270" s="224"/>
      <c r="BW270" s="224"/>
      <c r="BX270" s="224"/>
      <c r="BY270" s="224"/>
      <c r="BZ270" s="224"/>
      <c r="CA270" s="224"/>
      <c r="CB270" s="224"/>
      <c r="CC270" s="224"/>
      <c r="CD270" s="224"/>
      <c r="CE270" s="224"/>
      <c r="CF270" s="224"/>
      <c r="CG270" s="224"/>
      <c r="CH270" s="224"/>
      <c r="CI270" s="224"/>
      <c r="CJ270" s="224"/>
      <c r="CK270" s="224"/>
      <c r="CL270" s="224"/>
      <c r="CM270" s="224"/>
      <c r="CN270" s="224"/>
      <c r="CO270" s="224"/>
      <c r="CP270" s="224"/>
      <c r="CQ270" s="224"/>
      <c r="CR270" s="224"/>
      <c r="CS270" s="224"/>
      <c r="CT270" s="224"/>
      <c r="CU270" s="224"/>
      <c r="CV270" s="224"/>
      <c r="CW270" s="224"/>
      <c r="CX270" s="224"/>
      <c r="CY270" s="224"/>
      <c r="CZ270" s="224"/>
      <c r="DA270" s="224"/>
      <c r="DB270" s="224"/>
      <c r="DC270" s="224"/>
      <c r="DD270" s="224"/>
      <c r="DE270" s="224"/>
      <c r="DF270" s="224"/>
      <c r="DG270" s="224"/>
      <c r="DH270" s="224"/>
      <c r="DI270" s="224"/>
      <c r="DJ270" s="224"/>
      <c r="DK270" s="224"/>
      <c r="DL270" s="224"/>
      <c r="DM270" s="224"/>
      <c r="DN270" s="224"/>
      <c r="DO270" s="265"/>
      <c r="DP270" s="573"/>
    </row>
    <row r="271" spans="1:120" s="249" customFormat="1" ht="15" customHeight="1" x14ac:dyDescent="0.25">
      <c r="A271" s="536" t="s">
        <v>446</v>
      </c>
      <c r="B271" s="537"/>
      <c r="C271" s="537"/>
      <c r="D271" s="540" t="s">
        <v>448</v>
      </c>
      <c r="E271" s="540"/>
      <c r="F271" s="250"/>
      <c r="G271" s="250"/>
      <c r="H271" s="250"/>
      <c r="I271" s="250"/>
      <c r="J271" s="250"/>
      <c r="K271" s="251">
        <f>+COUNTIF(L270:DO270, "0-30")</f>
        <v>0</v>
      </c>
      <c r="L271" s="236"/>
      <c r="M271" s="237"/>
      <c r="N271" s="237"/>
      <c r="O271" s="237"/>
      <c r="P271" s="237"/>
      <c r="Q271" s="237"/>
      <c r="R271" s="237"/>
      <c r="S271" s="237"/>
      <c r="T271" s="237"/>
      <c r="U271" s="237"/>
      <c r="V271" s="237"/>
      <c r="W271" s="237"/>
      <c r="X271" s="237"/>
      <c r="Y271" s="237"/>
      <c r="Z271" s="237"/>
      <c r="AA271" s="237"/>
      <c r="AB271" s="237"/>
      <c r="AC271" s="237"/>
      <c r="AD271" s="237"/>
      <c r="AE271" s="237"/>
      <c r="AF271" s="237"/>
      <c r="AG271" s="237"/>
      <c r="AH271" s="237"/>
      <c r="AI271" s="237"/>
      <c r="AJ271" s="237"/>
      <c r="AK271" s="237"/>
      <c r="AL271" s="237"/>
      <c r="AM271" s="237"/>
      <c r="AN271" s="237"/>
      <c r="AO271" s="237"/>
      <c r="AP271" s="237"/>
      <c r="AQ271" s="237"/>
      <c r="AR271" s="237"/>
      <c r="AS271" s="237"/>
      <c r="AT271" s="237"/>
      <c r="AU271" s="237"/>
      <c r="AV271" s="237"/>
      <c r="AW271" s="237"/>
      <c r="AX271" s="237"/>
      <c r="AY271" s="237"/>
      <c r="AZ271" s="237"/>
      <c r="BA271" s="237"/>
      <c r="BB271" s="237"/>
      <c r="BC271" s="237"/>
      <c r="BD271" s="237"/>
      <c r="BE271" s="237"/>
      <c r="BF271" s="237"/>
      <c r="BG271" s="237"/>
      <c r="BH271" s="237"/>
      <c r="BI271" s="237"/>
      <c r="BJ271" s="237"/>
      <c r="BK271" s="237"/>
      <c r="BL271" s="237"/>
      <c r="BM271" s="237"/>
      <c r="BN271" s="237"/>
      <c r="BO271" s="237"/>
      <c r="BP271" s="237"/>
      <c r="BQ271" s="237"/>
      <c r="BR271" s="237"/>
      <c r="BS271" s="237"/>
      <c r="BT271" s="237"/>
      <c r="BU271" s="237"/>
      <c r="BV271" s="237"/>
      <c r="BW271" s="237"/>
      <c r="BX271" s="237"/>
      <c r="BY271" s="237"/>
      <c r="BZ271" s="237"/>
      <c r="CA271" s="237"/>
      <c r="CB271" s="237"/>
      <c r="CC271" s="237"/>
      <c r="CD271" s="237"/>
      <c r="CE271" s="237"/>
      <c r="CF271" s="237"/>
      <c r="CG271" s="237"/>
      <c r="CH271" s="237"/>
      <c r="CI271" s="237"/>
      <c r="CJ271" s="237"/>
      <c r="CK271" s="237"/>
      <c r="CL271" s="237"/>
      <c r="CM271" s="237"/>
      <c r="CN271" s="237"/>
      <c r="CO271" s="237"/>
      <c r="CP271" s="237"/>
      <c r="CQ271" s="237"/>
      <c r="CR271" s="237"/>
      <c r="CS271" s="237"/>
      <c r="CT271" s="237"/>
      <c r="CU271" s="237"/>
      <c r="CV271" s="237"/>
      <c r="CW271" s="237"/>
      <c r="CX271" s="237"/>
      <c r="CY271" s="237"/>
      <c r="CZ271" s="237"/>
      <c r="DA271" s="237"/>
      <c r="DB271" s="237"/>
      <c r="DC271" s="237"/>
      <c r="DD271" s="237"/>
      <c r="DE271" s="237"/>
      <c r="DF271" s="237"/>
      <c r="DG271" s="237"/>
      <c r="DH271" s="237"/>
      <c r="DI271" s="237"/>
      <c r="DJ271" s="237"/>
      <c r="DK271" s="237"/>
      <c r="DL271" s="237"/>
      <c r="DM271" s="237"/>
      <c r="DN271" s="237"/>
      <c r="DO271" s="237"/>
      <c r="DP271" s="573"/>
    </row>
    <row r="272" spans="1:120" s="249" customFormat="1" ht="15" customHeight="1" x14ac:dyDescent="0.25">
      <c r="A272" s="536" t="s">
        <v>446</v>
      </c>
      <c r="B272" s="537"/>
      <c r="C272" s="537"/>
      <c r="D272" s="540" t="s">
        <v>449</v>
      </c>
      <c r="E272" s="540"/>
      <c r="F272" s="250"/>
      <c r="G272" s="250"/>
      <c r="H272" s="250"/>
      <c r="I272" s="250"/>
      <c r="J272" s="250"/>
      <c r="K272" s="251">
        <f>+COUNTIF(L270:DO270, "31-60")</f>
        <v>0</v>
      </c>
      <c r="L272" s="238"/>
      <c r="M272" s="239"/>
      <c r="N272" s="239"/>
      <c r="O272" s="239"/>
      <c r="P272" s="239"/>
      <c r="Q272" s="239"/>
      <c r="R272" s="239"/>
      <c r="S272" s="239"/>
      <c r="T272" s="239"/>
      <c r="U272" s="239"/>
      <c r="V272" s="239"/>
      <c r="W272" s="239"/>
      <c r="X272" s="239"/>
      <c r="Y272" s="239"/>
      <c r="Z272" s="239"/>
      <c r="AA272" s="239"/>
      <c r="AB272" s="239"/>
      <c r="AC272" s="239"/>
      <c r="AD272" s="239"/>
      <c r="AE272" s="239"/>
      <c r="AF272" s="239"/>
      <c r="AG272" s="239"/>
      <c r="AH272" s="239"/>
      <c r="AI272" s="239"/>
      <c r="AJ272" s="239"/>
      <c r="AK272" s="239"/>
      <c r="AL272" s="239"/>
      <c r="AM272" s="239"/>
      <c r="AN272" s="239"/>
      <c r="AO272" s="239"/>
      <c r="AP272" s="239"/>
      <c r="AQ272" s="239"/>
      <c r="AR272" s="239"/>
      <c r="AS272" s="239"/>
      <c r="AT272" s="239"/>
      <c r="AU272" s="239"/>
      <c r="AV272" s="239"/>
      <c r="AW272" s="239"/>
      <c r="AX272" s="239"/>
      <c r="AY272" s="239"/>
      <c r="AZ272" s="239"/>
      <c r="BA272" s="239"/>
      <c r="BB272" s="239"/>
      <c r="BC272" s="239"/>
      <c r="BD272" s="239"/>
      <c r="BE272" s="239"/>
      <c r="BF272" s="239"/>
      <c r="BG272" s="239"/>
      <c r="BH272" s="239"/>
      <c r="BI272" s="239"/>
      <c r="BJ272" s="239"/>
      <c r="BK272" s="239"/>
      <c r="BL272" s="239"/>
      <c r="BM272" s="239"/>
      <c r="BN272" s="239"/>
      <c r="BO272" s="239"/>
      <c r="BP272" s="239"/>
      <c r="BQ272" s="239"/>
      <c r="BR272" s="239"/>
      <c r="BS272" s="239"/>
      <c r="BT272" s="239"/>
      <c r="BU272" s="239"/>
      <c r="BV272" s="239"/>
      <c r="BW272" s="239"/>
      <c r="BX272" s="239"/>
      <c r="BY272" s="239"/>
      <c r="BZ272" s="239"/>
      <c r="CA272" s="239"/>
      <c r="CB272" s="239"/>
      <c r="CC272" s="239"/>
      <c r="CD272" s="239"/>
      <c r="CE272" s="239"/>
      <c r="CF272" s="239"/>
      <c r="CG272" s="239"/>
      <c r="CH272" s="239"/>
      <c r="CI272" s="239"/>
      <c r="CJ272" s="239"/>
      <c r="CK272" s="239"/>
      <c r="CL272" s="239"/>
      <c r="CM272" s="239"/>
      <c r="CN272" s="239"/>
      <c r="CO272" s="239"/>
      <c r="CP272" s="239"/>
      <c r="CQ272" s="239"/>
      <c r="CR272" s="239"/>
      <c r="CS272" s="239"/>
      <c r="CT272" s="239"/>
      <c r="CU272" s="239"/>
      <c r="CV272" s="239"/>
      <c r="CW272" s="239"/>
      <c r="CX272" s="239"/>
      <c r="CY272" s="239"/>
      <c r="CZ272" s="239"/>
      <c r="DA272" s="239"/>
      <c r="DB272" s="239"/>
      <c r="DC272" s="239"/>
      <c r="DD272" s="239"/>
      <c r="DE272" s="239"/>
      <c r="DF272" s="239"/>
      <c r="DG272" s="239"/>
      <c r="DH272" s="239"/>
      <c r="DI272" s="239"/>
      <c r="DJ272" s="239"/>
      <c r="DK272" s="239"/>
      <c r="DL272" s="239"/>
      <c r="DM272" s="239"/>
      <c r="DN272" s="239"/>
      <c r="DO272" s="239"/>
      <c r="DP272" s="573"/>
    </row>
    <row r="273" spans="1:120" s="249" customFormat="1" ht="15" customHeight="1" x14ac:dyDescent="0.25">
      <c r="A273" s="536" t="s">
        <v>446</v>
      </c>
      <c r="B273" s="537"/>
      <c r="C273" s="537"/>
      <c r="D273" s="540" t="s">
        <v>450</v>
      </c>
      <c r="E273" s="540"/>
      <c r="F273" s="250"/>
      <c r="G273" s="250"/>
      <c r="H273" s="250"/>
      <c r="I273" s="250"/>
      <c r="J273" s="250"/>
      <c r="K273" s="251">
        <f>+COUNTIF(L270:DO270, "61-90")</f>
        <v>0</v>
      </c>
      <c r="L273" s="238"/>
      <c r="M273" s="239"/>
      <c r="N273" s="239"/>
      <c r="O273" s="239"/>
      <c r="P273" s="239"/>
      <c r="Q273" s="239"/>
      <c r="R273" s="239"/>
      <c r="S273" s="239"/>
      <c r="T273" s="239"/>
      <c r="U273" s="239"/>
      <c r="V273" s="239"/>
      <c r="W273" s="239"/>
      <c r="X273" s="239"/>
      <c r="Y273" s="239"/>
      <c r="Z273" s="239"/>
      <c r="AA273" s="239"/>
      <c r="AB273" s="239"/>
      <c r="AC273" s="239"/>
      <c r="AD273" s="239"/>
      <c r="AE273" s="239"/>
      <c r="AF273" s="239"/>
      <c r="AG273" s="239"/>
      <c r="AH273" s="239"/>
      <c r="AI273" s="239"/>
      <c r="AJ273" s="239"/>
      <c r="AK273" s="239"/>
      <c r="AL273" s="239"/>
      <c r="AM273" s="239"/>
      <c r="AN273" s="239"/>
      <c r="AO273" s="239"/>
      <c r="AP273" s="239"/>
      <c r="AQ273" s="239"/>
      <c r="AR273" s="239"/>
      <c r="AS273" s="239"/>
      <c r="AT273" s="239"/>
      <c r="AU273" s="239"/>
      <c r="AV273" s="239"/>
      <c r="AW273" s="239"/>
      <c r="AX273" s="239"/>
      <c r="AY273" s="239"/>
      <c r="AZ273" s="239"/>
      <c r="BA273" s="239"/>
      <c r="BB273" s="239"/>
      <c r="BC273" s="239"/>
      <c r="BD273" s="239"/>
      <c r="BE273" s="239"/>
      <c r="BF273" s="239"/>
      <c r="BG273" s="239"/>
      <c r="BH273" s="239"/>
      <c r="BI273" s="239"/>
      <c r="BJ273" s="239"/>
      <c r="BK273" s="239"/>
      <c r="BL273" s="239"/>
      <c r="BM273" s="239"/>
      <c r="BN273" s="239"/>
      <c r="BO273" s="239"/>
      <c r="BP273" s="239"/>
      <c r="BQ273" s="239"/>
      <c r="BR273" s="239"/>
      <c r="BS273" s="239"/>
      <c r="BT273" s="239"/>
      <c r="BU273" s="239"/>
      <c r="BV273" s="239"/>
      <c r="BW273" s="239"/>
      <c r="BX273" s="239"/>
      <c r="BY273" s="239"/>
      <c r="BZ273" s="239"/>
      <c r="CA273" s="239"/>
      <c r="CB273" s="239"/>
      <c r="CC273" s="239"/>
      <c r="CD273" s="239"/>
      <c r="CE273" s="239"/>
      <c r="CF273" s="239"/>
      <c r="CG273" s="239"/>
      <c r="CH273" s="239"/>
      <c r="CI273" s="239"/>
      <c r="CJ273" s="239"/>
      <c r="CK273" s="239"/>
      <c r="CL273" s="239"/>
      <c r="CM273" s="239"/>
      <c r="CN273" s="239"/>
      <c r="CO273" s="239"/>
      <c r="CP273" s="239"/>
      <c r="CQ273" s="239"/>
      <c r="CR273" s="239"/>
      <c r="CS273" s="239"/>
      <c r="CT273" s="239"/>
      <c r="CU273" s="239"/>
      <c r="CV273" s="239"/>
      <c r="CW273" s="239"/>
      <c r="CX273" s="239"/>
      <c r="CY273" s="239"/>
      <c r="CZ273" s="239"/>
      <c r="DA273" s="239"/>
      <c r="DB273" s="239"/>
      <c r="DC273" s="239"/>
      <c r="DD273" s="239"/>
      <c r="DE273" s="239"/>
      <c r="DF273" s="239"/>
      <c r="DG273" s="239"/>
      <c r="DH273" s="239"/>
      <c r="DI273" s="239"/>
      <c r="DJ273" s="239"/>
      <c r="DK273" s="239"/>
      <c r="DL273" s="239"/>
      <c r="DM273" s="239"/>
      <c r="DN273" s="239"/>
      <c r="DO273" s="239"/>
      <c r="DP273" s="573"/>
    </row>
    <row r="274" spans="1:120" s="249" customFormat="1" ht="15" customHeight="1" x14ac:dyDescent="0.25">
      <c r="A274" s="536" t="s">
        <v>446</v>
      </c>
      <c r="B274" s="537"/>
      <c r="C274" s="537"/>
      <c r="D274" s="540" t="s">
        <v>451</v>
      </c>
      <c r="E274" s="540"/>
      <c r="F274" s="250"/>
      <c r="G274" s="250"/>
      <c r="H274" s="250"/>
      <c r="I274" s="250"/>
      <c r="J274" s="250"/>
      <c r="K274" s="251">
        <f>+COUNTIF(L270:DO270, "over 90 days")</f>
        <v>0</v>
      </c>
      <c r="L274" s="240"/>
      <c r="M274" s="241"/>
      <c r="N274" s="241"/>
      <c r="O274" s="241"/>
      <c r="P274" s="241"/>
      <c r="Q274" s="241"/>
      <c r="R274" s="241"/>
      <c r="S274" s="241"/>
      <c r="T274" s="241"/>
      <c r="U274" s="241"/>
      <c r="V274" s="241"/>
      <c r="W274" s="241"/>
      <c r="X274" s="241"/>
      <c r="Y274" s="241"/>
      <c r="Z274" s="241"/>
      <c r="AA274" s="241"/>
      <c r="AB274" s="241"/>
      <c r="AC274" s="241"/>
      <c r="AD274" s="241"/>
      <c r="AE274" s="241"/>
      <c r="AF274" s="241"/>
      <c r="AG274" s="241"/>
      <c r="AH274" s="241"/>
      <c r="AI274" s="241"/>
      <c r="AJ274" s="241"/>
      <c r="AK274" s="241"/>
      <c r="AL274" s="241"/>
      <c r="AM274" s="241"/>
      <c r="AN274" s="241"/>
      <c r="AO274" s="241"/>
      <c r="AP274" s="241"/>
      <c r="AQ274" s="241"/>
      <c r="AR274" s="241"/>
      <c r="AS274" s="241"/>
      <c r="AT274" s="241"/>
      <c r="AU274" s="241"/>
      <c r="AV274" s="241"/>
      <c r="AW274" s="241"/>
      <c r="AX274" s="241"/>
      <c r="AY274" s="241"/>
      <c r="AZ274" s="241"/>
      <c r="BA274" s="241"/>
      <c r="BB274" s="241"/>
      <c r="BC274" s="241"/>
      <c r="BD274" s="241"/>
      <c r="BE274" s="241"/>
      <c r="BF274" s="241"/>
      <c r="BG274" s="241"/>
      <c r="BH274" s="241"/>
      <c r="BI274" s="241"/>
      <c r="BJ274" s="241"/>
      <c r="BK274" s="241"/>
      <c r="BL274" s="241"/>
      <c r="BM274" s="241"/>
      <c r="BN274" s="241"/>
      <c r="BO274" s="241"/>
      <c r="BP274" s="241"/>
      <c r="BQ274" s="241"/>
      <c r="BR274" s="241"/>
      <c r="BS274" s="241"/>
      <c r="BT274" s="241"/>
      <c r="BU274" s="241"/>
      <c r="BV274" s="241"/>
      <c r="BW274" s="241"/>
      <c r="BX274" s="241"/>
      <c r="BY274" s="241"/>
      <c r="BZ274" s="241"/>
      <c r="CA274" s="241"/>
      <c r="CB274" s="241"/>
      <c r="CC274" s="241"/>
      <c r="CD274" s="241"/>
      <c r="CE274" s="241"/>
      <c r="CF274" s="241"/>
      <c r="CG274" s="241"/>
      <c r="CH274" s="241"/>
      <c r="CI274" s="241"/>
      <c r="CJ274" s="241"/>
      <c r="CK274" s="241"/>
      <c r="CL274" s="241"/>
      <c r="CM274" s="241"/>
      <c r="CN274" s="241"/>
      <c r="CO274" s="241"/>
      <c r="CP274" s="241"/>
      <c r="CQ274" s="241"/>
      <c r="CR274" s="241"/>
      <c r="CS274" s="241"/>
      <c r="CT274" s="241"/>
      <c r="CU274" s="241"/>
      <c r="CV274" s="241"/>
      <c r="CW274" s="241"/>
      <c r="CX274" s="241"/>
      <c r="CY274" s="241"/>
      <c r="CZ274" s="241"/>
      <c r="DA274" s="241"/>
      <c r="DB274" s="241"/>
      <c r="DC274" s="241"/>
      <c r="DD274" s="241"/>
      <c r="DE274" s="241"/>
      <c r="DF274" s="241"/>
      <c r="DG274" s="241"/>
      <c r="DH274" s="241"/>
      <c r="DI274" s="241"/>
      <c r="DJ274" s="241"/>
      <c r="DK274" s="241"/>
      <c r="DL274" s="241"/>
      <c r="DM274" s="241"/>
      <c r="DN274" s="241"/>
      <c r="DO274" s="241"/>
      <c r="DP274" s="573"/>
    </row>
    <row r="275" spans="1:120" s="249" customFormat="1" ht="15.75" customHeight="1" thickBot="1" x14ac:dyDescent="0.3">
      <c r="A275" s="543" t="s">
        <v>446</v>
      </c>
      <c r="B275" s="544"/>
      <c r="C275" s="544"/>
      <c r="D275" s="545" t="s">
        <v>458</v>
      </c>
      <c r="E275" s="545"/>
      <c r="F275" s="252"/>
      <c r="G275" s="252"/>
      <c r="H275" s="252"/>
      <c r="I275" s="252"/>
      <c r="J275" s="252"/>
      <c r="K275" s="253">
        <f>+COUNTIF(L275:DO275, "Yes d.")</f>
        <v>0</v>
      </c>
      <c r="L275" s="260"/>
      <c r="M275" s="260"/>
      <c r="N275" s="260"/>
      <c r="O275" s="260"/>
      <c r="P275" s="260"/>
      <c r="Q275" s="260"/>
      <c r="R275" s="260"/>
      <c r="S275" s="260"/>
      <c r="T275" s="260"/>
      <c r="U275" s="260"/>
      <c r="V275" s="260"/>
      <c r="W275" s="260"/>
      <c r="X275" s="260"/>
      <c r="Y275" s="260"/>
      <c r="Z275" s="260"/>
      <c r="AA275" s="260"/>
      <c r="AB275" s="260"/>
      <c r="AC275" s="260"/>
      <c r="AD275" s="260"/>
      <c r="AE275" s="260"/>
      <c r="AF275" s="260"/>
      <c r="AG275" s="260"/>
      <c r="AH275" s="260"/>
      <c r="AI275" s="260"/>
      <c r="AJ275" s="260"/>
      <c r="AK275" s="260"/>
      <c r="AL275" s="260"/>
      <c r="AM275" s="260"/>
      <c r="AN275" s="260"/>
      <c r="AO275" s="260"/>
      <c r="AP275" s="260"/>
      <c r="AQ275" s="260"/>
      <c r="AR275" s="260"/>
      <c r="AS275" s="260"/>
      <c r="AT275" s="260"/>
      <c r="AU275" s="260"/>
      <c r="AV275" s="260"/>
      <c r="AW275" s="260"/>
      <c r="AX275" s="260"/>
      <c r="AY275" s="260"/>
      <c r="AZ275" s="260"/>
      <c r="BA275" s="260"/>
      <c r="BB275" s="260"/>
      <c r="BC275" s="260"/>
      <c r="BD275" s="260"/>
      <c r="BE275" s="260"/>
      <c r="BF275" s="260"/>
      <c r="BG275" s="260"/>
      <c r="BH275" s="260"/>
      <c r="BI275" s="260"/>
      <c r="BJ275" s="260"/>
      <c r="BK275" s="260"/>
      <c r="BL275" s="260"/>
      <c r="BM275" s="260"/>
      <c r="BN275" s="260"/>
      <c r="BO275" s="260"/>
      <c r="BP275" s="260"/>
      <c r="BQ275" s="260"/>
      <c r="BR275" s="260"/>
      <c r="BS275" s="260"/>
      <c r="BT275" s="260"/>
      <c r="BU275" s="260"/>
      <c r="BV275" s="260"/>
      <c r="BW275" s="260"/>
      <c r="BX275" s="260"/>
      <c r="BY275" s="260"/>
      <c r="BZ275" s="260"/>
      <c r="CA275" s="260"/>
      <c r="CB275" s="260"/>
      <c r="CC275" s="260"/>
      <c r="CD275" s="260"/>
      <c r="CE275" s="260"/>
      <c r="CF275" s="260"/>
      <c r="CG275" s="260"/>
      <c r="CH275" s="260"/>
      <c r="CI275" s="260"/>
      <c r="CJ275" s="260"/>
      <c r="CK275" s="260"/>
      <c r="CL275" s="260"/>
      <c r="CM275" s="260"/>
      <c r="CN275" s="260"/>
      <c r="CO275" s="260"/>
      <c r="CP275" s="260"/>
      <c r="CQ275" s="260"/>
      <c r="CR275" s="260"/>
      <c r="CS275" s="260"/>
      <c r="CT275" s="260"/>
      <c r="CU275" s="260"/>
      <c r="CV275" s="260"/>
      <c r="CW275" s="260"/>
      <c r="CX275" s="260"/>
      <c r="CY275" s="260"/>
      <c r="CZ275" s="260"/>
      <c r="DA275" s="260"/>
      <c r="DB275" s="260"/>
      <c r="DC275" s="260"/>
      <c r="DD275" s="260"/>
      <c r="DE275" s="260"/>
      <c r="DF275" s="260"/>
      <c r="DG275" s="260"/>
      <c r="DH275" s="260"/>
      <c r="DI275" s="260"/>
      <c r="DJ275" s="260"/>
      <c r="DK275" s="260"/>
      <c r="DL275" s="260"/>
      <c r="DM275" s="260"/>
      <c r="DN275" s="260"/>
      <c r="DO275" s="267"/>
      <c r="DP275" s="574"/>
    </row>
    <row r="276" spans="1:120" ht="37.5" customHeight="1" thickBot="1" x14ac:dyDescent="0.3">
      <c r="A276" s="587" t="s">
        <v>444</v>
      </c>
      <c r="B276" s="592">
        <v>58</v>
      </c>
      <c r="C276" s="590" t="s">
        <v>460</v>
      </c>
      <c r="D276" s="625" t="s">
        <v>241</v>
      </c>
      <c r="E276" s="627" t="s">
        <v>61</v>
      </c>
      <c r="F276" s="271"/>
      <c r="G276" s="270"/>
      <c r="H276" s="272">
        <f>+COUNTIF(L276:DO276, "N")</f>
        <v>0</v>
      </c>
      <c r="I276" s="629">
        <f>+COUNTIF(L276:DO276, "N")+COUNTIF(L276:DO276,"1 Yes")</f>
        <v>0</v>
      </c>
      <c r="J276" s="631">
        <f>+COUNTIF(L276:DO276, "1 Yes")</f>
        <v>0</v>
      </c>
      <c r="K276" s="39"/>
      <c r="L276" s="551"/>
      <c r="M276" s="551"/>
      <c r="N276" s="551"/>
      <c r="O276" s="551"/>
      <c r="P276" s="551"/>
      <c r="Q276" s="551"/>
      <c r="R276" s="551"/>
      <c r="S276" s="551"/>
      <c r="T276" s="551"/>
      <c r="U276" s="551"/>
      <c r="V276" s="551"/>
      <c r="W276" s="551"/>
      <c r="X276" s="551"/>
      <c r="Y276" s="551"/>
      <c r="Z276" s="551"/>
      <c r="AA276" s="551"/>
      <c r="AB276" s="551"/>
      <c r="AC276" s="551"/>
      <c r="AD276" s="551"/>
      <c r="AE276" s="551"/>
      <c r="AF276" s="551"/>
      <c r="AG276" s="551"/>
      <c r="AH276" s="551"/>
      <c r="AI276" s="551"/>
      <c r="AJ276" s="551"/>
      <c r="AK276" s="551"/>
      <c r="AL276" s="551"/>
      <c r="AM276" s="551"/>
      <c r="AN276" s="551"/>
      <c r="AO276" s="551"/>
      <c r="AP276" s="551"/>
      <c r="AQ276" s="551"/>
      <c r="AR276" s="551"/>
      <c r="AS276" s="551"/>
      <c r="AT276" s="551"/>
      <c r="AU276" s="551"/>
      <c r="AV276" s="551"/>
      <c r="AW276" s="551"/>
      <c r="AX276" s="551"/>
      <c r="AY276" s="551"/>
      <c r="AZ276" s="551"/>
      <c r="BA276" s="551"/>
      <c r="BB276" s="551"/>
      <c r="BC276" s="551"/>
      <c r="BD276" s="551"/>
      <c r="BE276" s="551"/>
      <c r="BF276" s="551"/>
      <c r="BG276" s="551"/>
      <c r="BH276" s="551"/>
      <c r="BI276" s="551"/>
      <c r="BJ276" s="551"/>
      <c r="BK276" s="551"/>
      <c r="BL276" s="551"/>
      <c r="BM276" s="551"/>
      <c r="BN276" s="551"/>
      <c r="BO276" s="551"/>
      <c r="BP276" s="551"/>
      <c r="BQ276" s="551"/>
      <c r="BR276" s="551"/>
      <c r="BS276" s="551"/>
      <c r="BT276" s="551"/>
      <c r="BU276" s="551"/>
      <c r="BV276" s="551"/>
      <c r="BW276" s="551"/>
      <c r="BX276" s="551"/>
      <c r="BY276" s="551"/>
      <c r="BZ276" s="551"/>
      <c r="CA276" s="551"/>
      <c r="CB276" s="551"/>
      <c r="CC276" s="551"/>
      <c r="CD276" s="551"/>
      <c r="CE276" s="551"/>
      <c r="CF276" s="551"/>
      <c r="CG276" s="551"/>
      <c r="CH276" s="551"/>
      <c r="CI276" s="551"/>
      <c r="CJ276" s="551"/>
      <c r="CK276" s="551"/>
      <c r="CL276" s="551"/>
      <c r="CM276" s="551"/>
      <c r="CN276" s="551"/>
      <c r="CO276" s="551"/>
      <c r="CP276" s="551"/>
      <c r="CQ276" s="551"/>
      <c r="CR276" s="551"/>
      <c r="CS276" s="551"/>
      <c r="CT276" s="551"/>
      <c r="CU276" s="551"/>
      <c r="CV276" s="551"/>
      <c r="CW276" s="551"/>
      <c r="CX276" s="551"/>
      <c r="CY276" s="551"/>
      <c r="CZ276" s="551"/>
      <c r="DA276" s="551"/>
      <c r="DB276" s="551"/>
      <c r="DC276" s="551"/>
      <c r="DD276" s="551"/>
      <c r="DE276" s="551"/>
      <c r="DF276" s="551"/>
      <c r="DG276" s="551"/>
      <c r="DH276" s="551"/>
      <c r="DI276" s="551"/>
      <c r="DJ276" s="551"/>
      <c r="DK276" s="551"/>
      <c r="DL276" s="551"/>
      <c r="DM276" s="551"/>
      <c r="DN276" s="551"/>
      <c r="DO276" s="553"/>
      <c r="DP276" s="529" t="s">
        <v>463</v>
      </c>
    </row>
    <row r="277" spans="1:120" ht="35.25" customHeight="1" thickBot="1" x14ac:dyDescent="0.3">
      <c r="A277" s="633"/>
      <c r="B277" s="634"/>
      <c r="C277" s="624"/>
      <c r="D277" s="626"/>
      <c r="E277" s="628"/>
      <c r="F277" s="131"/>
      <c r="G277" s="132"/>
      <c r="H277" s="235"/>
      <c r="I277" s="630"/>
      <c r="J277" s="632"/>
      <c r="K277" s="270"/>
      <c r="L277" s="552"/>
      <c r="M277" s="552"/>
      <c r="N277" s="552"/>
      <c r="O277" s="552"/>
      <c r="P277" s="552"/>
      <c r="Q277" s="552"/>
      <c r="R277" s="552"/>
      <c r="S277" s="552"/>
      <c r="T277" s="552"/>
      <c r="U277" s="552"/>
      <c r="V277" s="552"/>
      <c r="W277" s="552"/>
      <c r="X277" s="552"/>
      <c r="Y277" s="552"/>
      <c r="Z277" s="552"/>
      <c r="AA277" s="552"/>
      <c r="AB277" s="552"/>
      <c r="AC277" s="552"/>
      <c r="AD277" s="552"/>
      <c r="AE277" s="552"/>
      <c r="AF277" s="552"/>
      <c r="AG277" s="552"/>
      <c r="AH277" s="552"/>
      <c r="AI277" s="552"/>
      <c r="AJ277" s="552"/>
      <c r="AK277" s="552"/>
      <c r="AL277" s="552"/>
      <c r="AM277" s="552"/>
      <c r="AN277" s="552"/>
      <c r="AO277" s="552"/>
      <c r="AP277" s="552"/>
      <c r="AQ277" s="552"/>
      <c r="AR277" s="552"/>
      <c r="AS277" s="552"/>
      <c r="AT277" s="552"/>
      <c r="AU277" s="552"/>
      <c r="AV277" s="552"/>
      <c r="AW277" s="552"/>
      <c r="AX277" s="552"/>
      <c r="AY277" s="552"/>
      <c r="AZ277" s="552"/>
      <c r="BA277" s="552"/>
      <c r="BB277" s="552"/>
      <c r="BC277" s="552"/>
      <c r="BD277" s="552"/>
      <c r="BE277" s="552"/>
      <c r="BF277" s="552"/>
      <c r="BG277" s="552"/>
      <c r="BH277" s="552"/>
      <c r="BI277" s="552"/>
      <c r="BJ277" s="552"/>
      <c r="BK277" s="552"/>
      <c r="BL277" s="552"/>
      <c r="BM277" s="552"/>
      <c r="BN277" s="552"/>
      <c r="BO277" s="552"/>
      <c r="BP277" s="552"/>
      <c r="BQ277" s="552"/>
      <c r="BR277" s="552"/>
      <c r="BS277" s="552"/>
      <c r="BT277" s="552"/>
      <c r="BU277" s="552"/>
      <c r="BV277" s="552"/>
      <c r="BW277" s="552"/>
      <c r="BX277" s="552"/>
      <c r="BY277" s="552"/>
      <c r="BZ277" s="552"/>
      <c r="CA277" s="552"/>
      <c r="CB277" s="552"/>
      <c r="CC277" s="552"/>
      <c r="CD277" s="552"/>
      <c r="CE277" s="552"/>
      <c r="CF277" s="552"/>
      <c r="CG277" s="552"/>
      <c r="CH277" s="552"/>
      <c r="CI277" s="552"/>
      <c r="CJ277" s="552"/>
      <c r="CK277" s="552"/>
      <c r="CL277" s="552"/>
      <c r="CM277" s="552"/>
      <c r="CN277" s="552"/>
      <c r="CO277" s="552"/>
      <c r="CP277" s="552"/>
      <c r="CQ277" s="552"/>
      <c r="CR277" s="552"/>
      <c r="CS277" s="552"/>
      <c r="CT277" s="552"/>
      <c r="CU277" s="552"/>
      <c r="CV277" s="552"/>
      <c r="CW277" s="552"/>
      <c r="CX277" s="552"/>
      <c r="CY277" s="552"/>
      <c r="CZ277" s="552"/>
      <c r="DA277" s="552"/>
      <c r="DB277" s="552"/>
      <c r="DC277" s="552"/>
      <c r="DD277" s="552"/>
      <c r="DE277" s="552"/>
      <c r="DF277" s="552"/>
      <c r="DG277" s="552"/>
      <c r="DH277" s="552"/>
      <c r="DI277" s="552"/>
      <c r="DJ277" s="552"/>
      <c r="DK277" s="552"/>
      <c r="DL277" s="552"/>
      <c r="DM277" s="552"/>
      <c r="DN277" s="552"/>
      <c r="DO277" s="554"/>
      <c r="DP277" s="504"/>
    </row>
    <row r="278" spans="1:120" ht="29.25" customHeight="1" x14ac:dyDescent="0.25">
      <c r="A278" s="391" t="s">
        <v>444</v>
      </c>
      <c r="B278" s="25">
        <v>59</v>
      </c>
      <c r="C278" s="391" t="s">
        <v>460</v>
      </c>
      <c r="D278" s="26" t="s">
        <v>242</v>
      </c>
      <c r="E278" s="22" t="str">
        <f>IF(F278=0,"",IF(F278=G278,"N/A",IF(ISERROR(J278/I278),1,J278/I278)))</f>
        <v/>
      </c>
      <c r="F278" s="258">
        <f>COUNTIF(L278:DO278,"1 Yes")+COUNTIF(L278:DO278,"2 No")+COUNTIF(L278:DO278,"3 N/A")</f>
        <v>0</v>
      </c>
      <c r="G278" s="258">
        <f>COUNTIF(L278:DO278,"3 N/A")</f>
        <v>0</v>
      </c>
      <c r="H278" s="259">
        <f>+COUNTIF(L278:DO278, "2 No")</f>
        <v>0</v>
      </c>
      <c r="I278" s="23">
        <f>+COUNTIF(L278:DO278, "2 No")+COUNTIF(L278:DO278,"1 Yes")</f>
        <v>0</v>
      </c>
      <c r="J278" s="17">
        <f>+COUNTIF(L278:DO278, "1 Yes")</f>
        <v>0</v>
      </c>
      <c r="K278" s="17"/>
      <c r="L278" s="220"/>
      <c r="M278" s="220"/>
      <c r="N278" s="220"/>
      <c r="O278" s="220"/>
      <c r="P278" s="220"/>
      <c r="Q278" s="220"/>
      <c r="R278" s="220"/>
      <c r="S278" s="220"/>
      <c r="T278" s="220"/>
      <c r="U278" s="220"/>
      <c r="V278" s="220"/>
      <c r="W278" s="220"/>
      <c r="X278" s="220"/>
      <c r="Y278" s="220"/>
      <c r="Z278" s="220"/>
      <c r="AA278" s="220"/>
      <c r="AB278" s="220"/>
      <c r="AC278" s="220"/>
      <c r="AD278" s="220"/>
      <c r="AE278" s="220"/>
      <c r="AF278" s="220"/>
      <c r="AG278" s="220"/>
      <c r="AH278" s="220"/>
      <c r="AI278" s="220"/>
      <c r="AJ278" s="220"/>
      <c r="AK278" s="220"/>
      <c r="AL278" s="220"/>
      <c r="AM278" s="220"/>
      <c r="AN278" s="220"/>
      <c r="AO278" s="220"/>
      <c r="AP278" s="220"/>
      <c r="AQ278" s="220"/>
      <c r="AR278" s="220"/>
      <c r="AS278" s="220"/>
      <c r="AT278" s="220"/>
      <c r="AU278" s="220"/>
      <c r="AV278" s="220"/>
      <c r="AW278" s="220"/>
      <c r="AX278" s="220"/>
      <c r="AY278" s="220"/>
      <c r="AZ278" s="220"/>
      <c r="BA278" s="220"/>
      <c r="BB278" s="220"/>
      <c r="BC278" s="220"/>
      <c r="BD278" s="220"/>
      <c r="BE278" s="220"/>
      <c r="BF278" s="220"/>
      <c r="BG278" s="220"/>
      <c r="BH278" s="220"/>
      <c r="BI278" s="220"/>
      <c r="BJ278" s="220"/>
      <c r="BK278" s="220"/>
      <c r="BL278" s="220"/>
      <c r="BM278" s="220"/>
      <c r="BN278" s="220"/>
      <c r="BO278" s="220"/>
      <c r="BP278" s="220"/>
      <c r="BQ278" s="220"/>
      <c r="BR278" s="220"/>
      <c r="BS278" s="220"/>
      <c r="BT278" s="220"/>
      <c r="BU278" s="220"/>
      <c r="BV278" s="220"/>
      <c r="BW278" s="220"/>
      <c r="BX278" s="220"/>
      <c r="BY278" s="220"/>
      <c r="BZ278" s="220"/>
      <c r="CA278" s="220"/>
      <c r="CB278" s="220"/>
      <c r="CC278" s="220"/>
      <c r="CD278" s="220"/>
      <c r="CE278" s="220"/>
      <c r="CF278" s="220"/>
      <c r="CG278" s="220"/>
      <c r="CH278" s="220"/>
      <c r="CI278" s="220"/>
      <c r="CJ278" s="220"/>
      <c r="CK278" s="220"/>
      <c r="CL278" s="220"/>
      <c r="CM278" s="220"/>
      <c r="CN278" s="220"/>
      <c r="CO278" s="220"/>
      <c r="CP278" s="220"/>
      <c r="CQ278" s="220"/>
      <c r="CR278" s="220"/>
      <c r="CS278" s="220"/>
      <c r="CT278" s="220"/>
      <c r="CU278" s="220"/>
      <c r="CV278" s="220"/>
      <c r="CW278" s="220"/>
      <c r="CX278" s="220"/>
      <c r="CY278" s="220"/>
      <c r="CZ278" s="220"/>
      <c r="DA278" s="220"/>
      <c r="DB278" s="220"/>
      <c r="DC278" s="220"/>
      <c r="DD278" s="220"/>
      <c r="DE278" s="220"/>
      <c r="DF278" s="220"/>
      <c r="DG278" s="220"/>
      <c r="DH278" s="220"/>
      <c r="DI278" s="220"/>
      <c r="DJ278" s="220"/>
      <c r="DK278" s="220"/>
      <c r="DL278" s="220"/>
      <c r="DM278" s="220"/>
      <c r="DN278" s="220"/>
      <c r="DO278" s="263"/>
      <c r="DP278" s="555"/>
    </row>
    <row r="279" spans="1:120" x14ac:dyDescent="0.25">
      <c r="A279" s="537" t="s">
        <v>446</v>
      </c>
      <c r="B279" s="537"/>
      <c r="C279" s="537"/>
      <c r="D279" s="541" t="s">
        <v>464</v>
      </c>
      <c r="E279" s="542"/>
      <c r="F279" s="29"/>
      <c r="G279" s="30"/>
      <c r="H279" s="30"/>
      <c r="I279" s="31"/>
      <c r="J279" s="32"/>
      <c r="K279" s="245">
        <f>+COUNTIF(L279:DO279, "Yes a.")</f>
        <v>0</v>
      </c>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c r="AL279" s="221"/>
      <c r="AM279" s="221"/>
      <c r="AN279" s="221"/>
      <c r="AO279" s="221"/>
      <c r="AP279" s="221"/>
      <c r="AQ279" s="221"/>
      <c r="AR279" s="221"/>
      <c r="AS279" s="221"/>
      <c r="AT279" s="221"/>
      <c r="AU279" s="221"/>
      <c r="AV279" s="221"/>
      <c r="AW279" s="221"/>
      <c r="AX279" s="221"/>
      <c r="AY279" s="221"/>
      <c r="AZ279" s="221"/>
      <c r="BA279" s="221"/>
      <c r="BB279" s="221"/>
      <c r="BC279" s="221"/>
      <c r="BD279" s="221"/>
      <c r="BE279" s="221"/>
      <c r="BF279" s="221"/>
      <c r="BG279" s="221"/>
      <c r="BH279" s="221"/>
      <c r="BI279" s="221"/>
      <c r="BJ279" s="221"/>
      <c r="BK279" s="221"/>
      <c r="BL279" s="221"/>
      <c r="BM279" s="221"/>
      <c r="BN279" s="221"/>
      <c r="BO279" s="221"/>
      <c r="BP279" s="221"/>
      <c r="BQ279" s="221"/>
      <c r="BR279" s="221"/>
      <c r="BS279" s="221"/>
      <c r="BT279" s="221"/>
      <c r="BU279" s="221"/>
      <c r="BV279" s="221"/>
      <c r="BW279" s="221"/>
      <c r="BX279" s="221"/>
      <c r="BY279" s="221"/>
      <c r="BZ279" s="221"/>
      <c r="CA279" s="221"/>
      <c r="CB279" s="221"/>
      <c r="CC279" s="221"/>
      <c r="CD279" s="221"/>
      <c r="CE279" s="221"/>
      <c r="CF279" s="221"/>
      <c r="CG279" s="221"/>
      <c r="CH279" s="221"/>
      <c r="CI279" s="221"/>
      <c r="CJ279" s="221"/>
      <c r="CK279" s="221"/>
      <c r="CL279" s="221"/>
      <c r="CM279" s="221"/>
      <c r="CN279" s="221"/>
      <c r="CO279" s="221"/>
      <c r="CP279" s="221"/>
      <c r="CQ279" s="221"/>
      <c r="CR279" s="221"/>
      <c r="CS279" s="221"/>
      <c r="CT279" s="221"/>
      <c r="CU279" s="221"/>
      <c r="CV279" s="221"/>
      <c r="CW279" s="221"/>
      <c r="CX279" s="221"/>
      <c r="CY279" s="221"/>
      <c r="CZ279" s="221"/>
      <c r="DA279" s="221"/>
      <c r="DB279" s="221"/>
      <c r="DC279" s="221"/>
      <c r="DD279" s="221"/>
      <c r="DE279" s="221"/>
      <c r="DF279" s="221"/>
      <c r="DG279" s="221"/>
      <c r="DH279" s="221"/>
      <c r="DI279" s="221"/>
      <c r="DJ279" s="221"/>
      <c r="DK279" s="221"/>
      <c r="DL279" s="221"/>
      <c r="DM279" s="221"/>
      <c r="DN279" s="221"/>
      <c r="DO279" s="264"/>
      <c r="DP279" s="556"/>
    </row>
    <row r="280" spans="1:120" x14ac:dyDescent="0.25">
      <c r="A280" s="537" t="s">
        <v>446</v>
      </c>
      <c r="B280" s="537"/>
      <c r="C280" s="537"/>
      <c r="D280" s="541" t="s">
        <v>396</v>
      </c>
      <c r="E280" s="542"/>
      <c r="F280" s="33"/>
      <c r="G280" s="34"/>
      <c r="H280" s="34"/>
      <c r="I280" s="31"/>
      <c r="J280" s="32"/>
      <c r="K280" s="245">
        <f>+COUNTIF(L280:DO280, "Yes b.")</f>
        <v>0</v>
      </c>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c r="AK280" s="221"/>
      <c r="AL280" s="221"/>
      <c r="AM280" s="221"/>
      <c r="AN280" s="221"/>
      <c r="AO280" s="221"/>
      <c r="AP280" s="221"/>
      <c r="AQ280" s="221"/>
      <c r="AR280" s="221"/>
      <c r="AS280" s="221"/>
      <c r="AT280" s="221"/>
      <c r="AU280" s="221"/>
      <c r="AV280" s="221"/>
      <c r="AW280" s="221"/>
      <c r="AX280" s="221"/>
      <c r="AY280" s="221"/>
      <c r="AZ280" s="221"/>
      <c r="BA280" s="221"/>
      <c r="BB280" s="221"/>
      <c r="BC280" s="221"/>
      <c r="BD280" s="221"/>
      <c r="BE280" s="221"/>
      <c r="BF280" s="221"/>
      <c r="BG280" s="221"/>
      <c r="BH280" s="221"/>
      <c r="BI280" s="221"/>
      <c r="BJ280" s="221"/>
      <c r="BK280" s="221"/>
      <c r="BL280" s="221"/>
      <c r="BM280" s="221"/>
      <c r="BN280" s="221"/>
      <c r="BO280" s="221"/>
      <c r="BP280" s="221"/>
      <c r="BQ280" s="221"/>
      <c r="BR280" s="221"/>
      <c r="BS280" s="221"/>
      <c r="BT280" s="221"/>
      <c r="BU280" s="221"/>
      <c r="BV280" s="221"/>
      <c r="BW280" s="221"/>
      <c r="BX280" s="221"/>
      <c r="BY280" s="221"/>
      <c r="BZ280" s="221"/>
      <c r="CA280" s="221"/>
      <c r="CB280" s="221"/>
      <c r="CC280" s="221"/>
      <c r="CD280" s="221"/>
      <c r="CE280" s="221"/>
      <c r="CF280" s="221"/>
      <c r="CG280" s="221"/>
      <c r="CH280" s="221"/>
      <c r="CI280" s="221"/>
      <c r="CJ280" s="221"/>
      <c r="CK280" s="221"/>
      <c r="CL280" s="221"/>
      <c r="CM280" s="221"/>
      <c r="CN280" s="221"/>
      <c r="CO280" s="221"/>
      <c r="CP280" s="221"/>
      <c r="CQ280" s="221"/>
      <c r="CR280" s="221"/>
      <c r="CS280" s="221"/>
      <c r="CT280" s="221"/>
      <c r="CU280" s="221"/>
      <c r="CV280" s="221"/>
      <c r="CW280" s="221"/>
      <c r="CX280" s="221"/>
      <c r="CY280" s="221"/>
      <c r="CZ280" s="221"/>
      <c r="DA280" s="221"/>
      <c r="DB280" s="221"/>
      <c r="DC280" s="221"/>
      <c r="DD280" s="221"/>
      <c r="DE280" s="221"/>
      <c r="DF280" s="221"/>
      <c r="DG280" s="221"/>
      <c r="DH280" s="221"/>
      <c r="DI280" s="221"/>
      <c r="DJ280" s="221"/>
      <c r="DK280" s="221"/>
      <c r="DL280" s="221"/>
      <c r="DM280" s="221"/>
      <c r="DN280" s="221"/>
      <c r="DO280" s="264"/>
      <c r="DP280" s="556"/>
    </row>
    <row r="281" spans="1:120" x14ac:dyDescent="0.25">
      <c r="A281" s="537" t="s">
        <v>446</v>
      </c>
      <c r="B281" s="537"/>
      <c r="C281" s="537"/>
      <c r="D281" s="549" t="s">
        <v>71</v>
      </c>
      <c r="E281" s="550"/>
      <c r="F281" s="33"/>
      <c r="G281" s="34"/>
      <c r="H281" s="34"/>
      <c r="I281" s="222"/>
      <c r="J281" s="223"/>
      <c r="K281" s="245">
        <f>+COUNTIF(L281:DO281, "0-30")+COUNTIF(L281:DO281, "31-60")+COUNTIF(L281:DO281, "61-90")+COUNTIF(L281:DO281, "over 90 days")</f>
        <v>0</v>
      </c>
      <c r="L281" s="224"/>
      <c r="M281" s="224"/>
      <c r="N281" s="224"/>
      <c r="O281" s="224"/>
      <c r="P281" s="224"/>
      <c r="Q281" s="224"/>
      <c r="R281" s="224"/>
      <c r="S281" s="224"/>
      <c r="T281" s="224"/>
      <c r="U281" s="224"/>
      <c r="V281" s="224"/>
      <c r="W281" s="224"/>
      <c r="X281" s="224"/>
      <c r="Y281" s="224"/>
      <c r="Z281" s="224"/>
      <c r="AA281" s="224"/>
      <c r="AB281" s="224"/>
      <c r="AC281" s="224"/>
      <c r="AD281" s="224"/>
      <c r="AE281" s="224"/>
      <c r="AF281" s="224"/>
      <c r="AG281" s="224"/>
      <c r="AH281" s="224"/>
      <c r="AI281" s="224"/>
      <c r="AJ281" s="224"/>
      <c r="AK281" s="224"/>
      <c r="AL281" s="224"/>
      <c r="AM281" s="224"/>
      <c r="AN281" s="224"/>
      <c r="AO281" s="224"/>
      <c r="AP281" s="224"/>
      <c r="AQ281" s="224"/>
      <c r="AR281" s="224"/>
      <c r="AS281" s="224"/>
      <c r="AT281" s="224"/>
      <c r="AU281" s="224"/>
      <c r="AV281" s="224"/>
      <c r="AW281" s="224"/>
      <c r="AX281" s="224"/>
      <c r="AY281" s="224"/>
      <c r="AZ281" s="224"/>
      <c r="BA281" s="224"/>
      <c r="BB281" s="224"/>
      <c r="BC281" s="224"/>
      <c r="BD281" s="224"/>
      <c r="BE281" s="224"/>
      <c r="BF281" s="224"/>
      <c r="BG281" s="224"/>
      <c r="BH281" s="224"/>
      <c r="BI281" s="224"/>
      <c r="BJ281" s="224"/>
      <c r="BK281" s="224"/>
      <c r="BL281" s="224"/>
      <c r="BM281" s="224"/>
      <c r="BN281" s="224"/>
      <c r="BO281" s="224"/>
      <c r="BP281" s="224"/>
      <c r="BQ281" s="224"/>
      <c r="BR281" s="224"/>
      <c r="BS281" s="224"/>
      <c r="BT281" s="224"/>
      <c r="BU281" s="224"/>
      <c r="BV281" s="224"/>
      <c r="BW281" s="224"/>
      <c r="BX281" s="224"/>
      <c r="BY281" s="224"/>
      <c r="BZ281" s="224"/>
      <c r="CA281" s="224"/>
      <c r="CB281" s="224"/>
      <c r="CC281" s="224"/>
      <c r="CD281" s="224"/>
      <c r="CE281" s="224"/>
      <c r="CF281" s="224"/>
      <c r="CG281" s="224"/>
      <c r="CH281" s="224"/>
      <c r="CI281" s="224"/>
      <c r="CJ281" s="224"/>
      <c r="CK281" s="224"/>
      <c r="CL281" s="224"/>
      <c r="CM281" s="224"/>
      <c r="CN281" s="224"/>
      <c r="CO281" s="224"/>
      <c r="CP281" s="224"/>
      <c r="CQ281" s="224"/>
      <c r="CR281" s="224"/>
      <c r="CS281" s="224"/>
      <c r="CT281" s="224"/>
      <c r="CU281" s="224"/>
      <c r="CV281" s="224"/>
      <c r="CW281" s="224"/>
      <c r="CX281" s="224"/>
      <c r="CY281" s="224"/>
      <c r="CZ281" s="224"/>
      <c r="DA281" s="224"/>
      <c r="DB281" s="224"/>
      <c r="DC281" s="224"/>
      <c r="DD281" s="224"/>
      <c r="DE281" s="224"/>
      <c r="DF281" s="224"/>
      <c r="DG281" s="224"/>
      <c r="DH281" s="224"/>
      <c r="DI281" s="224"/>
      <c r="DJ281" s="224"/>
      <c r="DK281" s="224"/>
      <c r="DL281" s="224"/>
      <c r="DM281" s="224"/>
      <c r="DN281" s="224"/>
      <c r="DO281" s="265"/>
      <c r="DP281" s="556"/>
    </row>
    <row r="282" spans="1:120" x14ac:dyDescent="0.25">
      <c r="A282" s="537" t="s">
        <v>446</v>
      </c>
      <c r="B282" s="537"/>
      <c r="C282" s="537"/>
      <c r="D282" s="538" t="s">
        <v>448</v>
      </c>
      <c r="E282" s="539"/>
      <c r="F282" s="33"/>
      <c r="G282" s="34"/>
      <c r="H282" s="34"/>
      <c r="I282" s="222"/>
      <c r="J282" s="223"/>
      <c r="K282" s="245">
        <f>+COUNTIF(L281:DO281, "0-30")</f>
        <v>0</v>
      </c>
      <c r="L282" s="236"/>
      <c r="M282" s="237"/>
      <c r="N282" s="237"/>
      <c r="O282" s="237"/>
      <c r="P282" s="237"/>
      <c r="Q282" s="237"/>
      <c r="R282" s="237"/>
      <c r="S282" s="237"/>
      <c r="T282" s="237"/>
      <c r="U282" s="237"/>
      <c r="V282" s="237"/>
      <c r="W282" s="237"/>
      <c r="X282" s="237"/>
      <c r="Y282" s="237"/>
      <c r="Z282" s="237"/>
      <c r="AA282" s="237"/>
      <c r="AB282" s="237"/>
      <c r="AC282" s="237"/>
      <c r="AD282" s="237"/>
      <c r="AE282" s="237"/>
      <c r="AF282" s="237"/>
      <c r="AG282" s="237"/>
      <c r="AH282" s="237"/>
      <c r="AI282" s="237"/>
      <c r="AJ282" s="237"/>
      <c r="AK282" s="237"/>
      <c r="AL282" s="237"/>
      <c r="AM282" s="237"/>
      <c r="AN282" s="237"/>
      <c r="AO282" s="237"/>
      <c r="AP282" s="237"/>
      <c r="AQ282" s="237"/>
      <c r="AR282" s="237"/>
      <c r="AS282" s="237"/>
      <c r="AT282" s="237"/>
      <c r="AU282" s="237"/>
      <c r="AV282" s="237"/>
      <c r="AW282" s="237"/>
      <c r="AX282" s="237"/>
      <c r="AY282" s="237"/>
      <c r="AZ282" s="237"/>
      <c r="BA282" s="237"/>
      <c r="BB282" s="237"/>
      <c r="BC282" s="237"/>
      <c r="BD282" s="237"/>
      <c r="BE282" s="237"/>
      <c r="BF282" s="237"/>
      <c r="BG282" s="237"/>
      <c r="BH282" s="237"/>
      <c r="BI282" s="237"/>
      <c r="BJ282" s="237"/>
      <c r="BK282" s="237"/>
      <c r="BL282" s="237"/>
      <c r="BM282" s="237"/>
      <c r="BN282" s="237"/>
      <c r="BO282" s="237"/>
      <c r="BP282" s="237"/>
      <c r="BQ282" s="237"/>
      <c r="BR282" s="237"/>
      <c r="BS282" s="237"/>
      <c r="BT282" s="237"/>
      <c r="BU282" s="237"/>
      <c r="BV282" s="237"/>
      <c r="BW282" s="237"/>
      <c r="BX282" s="237"/>
      <c r="BY282" s="237"/>
      <c r="BZ282" s="237"/>
      <c r="CA282" s="237"/>
      <c r="CB282" s="237"/>
      <c r="CC282" s="237"/>
      <c r="CD282" s="237"/>
      <c r="CE282" s="237"/>
      <c r="CF282" s="237"/>
      <c r="CG282" s="237"/>
      <c r="CH282" s="237"/>
      <c r="CI282" s="237"/>
      <c r="CJ282" s="237"/>
      <c r="CK282" s="237"/>
      <c r="CL282" s="237"/>
      <c r="CM282" s="237"/>
      <c r="CN282" s="237"/>
      <c r="CO282" s="237"/>
      <c r="CP282" s="237"/>
      <c r="CQ282" s="237"/>
      <c r="CR282" s="237"/>
      <c r="CS282" s="237"/>
      <c r="CT282" s="237"/>
      <c r="CU282" s="237"/>
      <c r="CV282" s="237"/>
      <c r="CW282" s="237"/>
      <c r="CX282" s="237"/>
      <c r="CY282" s="237"/>
      <c r="CZ282" s="237"/>
      <c r="DA282" s="237"/>
      <c r="DB282" s="237"/>
      <c r="DC282" s="237"/>
      <c r="DD282" s="237"/>
      <c r="DE282" s="237"/>
      <c r="DF282" s="237"/>
      <c r="DG282" s="237"/>
      <c r="DH282" s="237"/>
      <c r="DI282" s="237"/>
      <c r="DJ282" s="237"/>
      <c r="DK282" s="237"/>
      <c r="DL282" s="237"/>
      <c r="DM282" s="237"/>
      <c r="DN282" s="237"/>
      <c r="DO282" s="237"/>
      <c r="DP282" s="556"/>
    </row>
    <row r="283" spans="1:120" x14ac:dyDescent="0.25">
      <c r="A283" s="537" t="s">
        <v>446</v>
      </c>
      <c r="B283" s="537"/>
      <c r="C283" s="537"/>
      <c r="D283" s="538" t="s">
        <v>449</v>
      </c>
      <c r="E283" s="539"/>
      <c r="F283" s="33"/>
      <c r="G283" s="34"/>
      <c r="H283" s="34"/>
      <c r="I283" s="222"/>
      <c r="J283" s="223"/>
      <c r="K283" s="245">
        <f>+COUNTIF(L281:DO281, "31-60")</f>
        <v>0</v>
      </c>
      <c r="L283" s="238"/>
      <c r="M283" s="239"/>
      <c r="N283" s="239"/>
      <c r="O283" s="239"/>
      <c r="P283" s="239"/>
      <c r="Q283" s="239"/>
      <c r="R283" s="239"/>
      <c r="S283" s="239"/>
      <c r="T283" s="239"/>
      <c r="U283" s="239"/>
      <c r="V283" s="239"/>
      <c r="W283" s="239"/>
      <c r="X283" s="239"/>
      <c r="Y283" s="239"/>
      <c r="Z283" s="239"/>
      <c r="AA283" s="239"/>
      <c r="AB283" s="239"/>
      <c r="AC283" s="239"/>
      <c r="AD283" s="239"/>
      <c r="AE283" s="239"/>
      <c r="AF283" s="239"/>
      <c r="AG283" s="239"/>
      <c r="AH283" s="239"/>
      <c r="AI283" s="239"/>
      <c r="AJ283" s="239"/>
      <c r="AK283" s="239"/>
      <c r="AL283" s="239"/>
      <c r="AM283" s="239"/>
      <c r="AN283" s="239"/>
      <c r="AO283" s="239"/>
      <c r="AP283" s="239"/>
      <c r="AQ283" s="239"/>
      <c r="AR283" s="239"/>
      <c r="AS283" s="239"/>
      <c r="AT283" s="239"/>
      <c r="AU283" s="239"/>
      <c r="AV283" s="239"/>
      <c r="AW283" s="239"/>
      <c r="AX283" s="239"/>
      <c r="AY283" s="239"/>
      <c r="AZ283" s="239"/>
      <c r="BA283" s="239"/>
      <c r="BB283" s="239"/>
      <c r="BC283" s="239"/>
      <c r="BD283" s="239"/>
      <c r="BE283" s="239"/>
      <c r="BF283" s="239"/>
      <c r="BG283" s="239"/>
      <c r="BH283" s="239"/>
      <c r="BI283" s="239"/>
      <c r="BJ283" s="239"/>
      <c r="BK283" s="239"/>
      <c r="BL283" s="239"/>
      <c r="BM283" s="239"/>
      <c r="BN283" s="239"/>
      <c r="BO283" s="239"/>
      <c r="BP283" s="239"/>
      <c r="BQ283" s="239"/>
      <c r="BR283" s="239"/>
      <c r="BS283" s="239"/>
      <c r="BT283" s="239"/>
      <c r="BU283" s="239"/>
      <c r="BV283" s="239"/>
      <c r="BW283" s="239"/>
      <c r="BX283" s="239"/>
      <c r="BY283" s="239"/>
      <c r="BZ283" s="239"/>
      <c r="CA283" s="239"/>
      <c r="CB283" s="239"/>
      <c r="CC283" s="239"/>
      <c r="CD283" s="239"/>
      <c r="CE283" s="239"/>
      <c r="CF283" s="239"/>
      <c r="CG283" s="239"/>
      <c r="CH283" s="239"/>
      <c r="CI283" s="239"/>
      <c r="CJ283" s="239"/>
      <c r="CK283" s="239"/>
      <c r="CL283" s="239"/>
      <c r="CM283" s="239"/>
      <c r="CN283" s="239"/>
      <c r="CO283" s="239"/>
      <c r="CP283" s="239"/>
      <c r="CQ283" s="239"/>
      <c r="CR283" s="239"/>
      <c r="CS283" s="239"/>
      <c r="CT283" s="239"/>
      <c r="CU283" s="239"/>
      <c r="CV283" s="239"/>
      <c r="CW283" s="239"/>
      <c r="CX283" s="239"/>
      <c r="CY283" s="239"/>
      <c r="CZ283" s="239"/>
      <c r="DA283" s="239"/>
      <c r="DB283" s="239"/>
      <c r="DC283" s="239"/>
      <c r="DD283" s="239"/>
      <c r="DE283" s="239"/>
      <c r="DF283" s="239"/>
      <c r="DG283" s="239"/>
      <c r="DH283" s="239"/>
      <c r="DI283" s="239"/>
      <c r="DJ283" s="239"/>
      <c r="DK283" s="239"/>
      <c r="DL283" s="239"/>
      <c r="DM283" s="239"/>
      <c r="DN283" s="239"/>
      <c r="DO283" s="239"/>
      <c r="DP283" s="556"/>
    </row>
    <row r="284" spans="1:120" x14ac:dyDescent="0.25">
      <c r="A284" s="537" t="s">
        <v>446</v>
      </c>
      <c r="B284" s="537"/>
      <c r="C284" s="537"/>
      <c r="D284" s="538" t="s">
        <v>450</v>
      </c>
      <c r="E284" s="539"/>
      <c r="F284" s="33"/>
      <c r="G284" s="34"/>
      <c r="H284" s="34"/>
      <c r="I284" s="222"/>
      <c r="J284" s="223"/>
      <c r="K284" s="245">
        <f>+COUNTIF(L281:DO281, "61-90")</f>
        <v>0</v>
      </c>
      <c r="L284" s="238"/>
      <c r="M284" s="239"/>
      <c r="N284" s="239"/>
      <c r="O284" s="239"/>
      <c r="P284" s="239"/>
      <c r="Q284" s="239"/>
      <c r="R284" s="239"/>
      <c r="S284" s="239"/>
      <c r="T284" s="239"/>
      <c r="U284" s="239"/>
      <c r="V284" s="239"/>
      <c r="W284" s="239"/>
      <c r="X284" s="239"/>
      <c r="Y284" s="239"/>
      <c r="Z284" s="239"/>
      <c r="AA284" s="239"/>
      <c r="AB284" s="239"/>
      <c r="AC284" s="239"/>
      <c r="AD284" s="239"/>
      <c r="AE284" s="239"/>
      <c r="AF284" s="239"/>
      <c r="AG284" s="239"/>
      <c r="AH284" s="239"/>
      <c r="AI284" s="239"/>
      <c r="AJ284" s="239"/>
      <c r="AK284" s="239"/>
      <c r="AL284" s="239"/>
      <c r="AM284" s="239"/>
      <c r="AN284" s="239"/>
      <c r="AO284" s="239"/>
      <c r="AP284" s="239"/>
      <c r="AQ284" s="239"/>
      <c r="AR284" s="239"/>
      <c r="AS284" s="239"/>
      <c r="AT284" s="239"/>
      <c r="AU284" s="239"/>
      <c r="AV284" s="239"/>
      <c r="AW284" s="239"/>
      <c r="AX284" s="239"/>
      <c r="AY284" s="239"/>
      <c r="AZ284" s="239"/>
      <c r="BA284" s="239"/>
      <c r="BB284" s="239"/>
      <c r="BC284" s="239"/>
      <c r="BD284" s="239"/>
      <c r="BE284" s="239"/>
      <c r="BF284" s="239"/>
      <c r="BG284" s="239"/>
      <c r="BH284" s="239"/>
      <c r="BI284" s="239"/>
      <c r="BJ284" s="239"/>
      <c r="BK284" s="239"/>
      <c r="BL284" s="239"/>
      <c r="BM284" s="239"/>
      <c r="BN284" s="239"/>
      <c r="BO284" s="239"/>
      <c r="BP284" s="239"/>
      <c r="BQ284" s="239"/>
      <c r="BR284" s="239"/>
      <c r="BS284" s="239"/>
      <c r="BT284" s="239"/>
      <c r="BU284" s="239"/>
      <c r="BV284" s="239"/>
      <c r="BW284" s="239"/>
      <c r="BX284" s="239"/>
      <c r="BY284" s="239"/>
      <c r="BZ284" s="239"/>
      <c r="CA284" s="239"/>
      <c r="CB284" s="239"/>
      <c r="CC284" s="239"/>
      <c r="CD284" s="239"/>
      <c r="CE284" s="239"/>
      <c r="CF284" s="239"/>
      <c r="CG284" s="239"/>
      <c r="CH284" s="239"/>
      <c r="CI284" s="239"/>
      <c r="CJ284" s="239"/>
      <c r="CK284" s="239"/>
      <c r="CL284" s="239"/>
      <c r="CM284" s="239"/>
      <c r="CN284" s="239"/>
      <c r="CO284" s="239"/>
      <c r="CP284" s="239"/>
      <c r="CQ284" s="239"/>
      <c r="CR284" s="239"/>
      <c r="CS284" s="239"/>
      <c r="CT284" s="239"/>
      <c r="CU284" s="239"/>
      <c r="CV284" s="239"/>
      <c r="CW284" s="239"/>
      <c r="CX284" s="239"/>
      <c r="CY284" s="239"/>
      <c r="CZ284" s="239"/>
      <c r="DA284" s="239"/>
      <c r="DB284" s="239"/>
      <c r="DC284" s="239"/>
      <c r="DD284" s="239"/>
      <c r="DE284" s="239"/>
      <c r="DF284" s="239"/>
      <c r="DG284" s="239"/>
      <c r="DH284" s="239"/>
      <c r="DI284" s="239"/>
      <c r="DJ284" s="239"/>
      <c r="DK284" s="239"/>
      <c r="DL284" s="239"/>
      <c r="DM284" s="239"/>
      <c r="DN284" s="239"/>
      <c r="DO284" s="239"/>
      <c r="DP284" s="556"/>
    </row>
    <row r="285" spans="1:120" x14ac:dyDescent="0.25">
      <c r="A285" s="537" t="s">
        <v>446</v>
      </c>
      <c r="B285" s="537"/>
      <c r="C285" s="537"/>
      <c r="D285" s="560" t="s">
        <v>451</v>
      </c>
      <c r="E285" s="561"/>
      <c r="F285" s="33"/>
      <c r="G285" s="34"/>
      <c r="H285" s="34"/>
      <c r="I285" s="222"/>
      <c r="J285" s="223"/>
      <c r="K285" s="245">
        <f>+COUNTIF(L281:DO281, "over 90 days")</f>
        <v>0</v>
      </c>
      <c r="L285" s="240"/>
      <c r="M285" s="241"/>
      <c r="N285" s="241"/>
      <c r="O285" s="241"/>
      <c r="P285" s="241"/>
      <c r="Q285" s="241"/>
      <c r="R285" s="241"/>
      <c r="S285" s="241"/>
      <c r="T285" s="241"/>
      <c r="U285" s="241"/>
      <c r="V285" s="241"/>
      <c r="W285" s="241"/>
      <c r="X285" s="241"/>
      <c r="Y285" s="241"/>
      <c r="Z285" s="241"/>
      <c r="AA285" s="241"/>
      <c r="AB285" s="241"/>
      <c r="AC285" s="241"/>
      <c r="AD285" s="241"/>
      <c r="AE285" s="241"/>
      <c r="AF285" s="241"/>
      <c r="AG285" s="241"/>
      <c r="AH285" s="241"/>
      <c r="AI285" s="241"/>
      <c r="AJ285" s="241"/>
      <c r="AK285" s="241"/>
      <c r="AL285" s="241"/>
      <c r="AM285" s="241"/>
      <c r="AN285" s="241"/>
      <c r="AO285" s="241"/>
      <c r="AP285" s="241"/>
      <c r="AQ285" s="241"/>
      <c r="AR285" s="241"/>
      <c r="AS285" s="241"/>
      <c r="AT285" s="241"/>
      <c r="AU285" s="241"/>
      <c r="AV285" s="241"/>
      <c r="AW285" s="241"/>
      <c r="AX285" s="241"/>
      <c r="AY285" s="241"/>
      <c r="AZ285" s="241"/>
      <c r="BA285" s="241"/>
      <c r="BB285" s="241"/>
      <c r="BC285" s="241"/>
      <c r="BD285" s="241"/>
      <c r="BE285" s="241"/>
      <c r="BF285" s="241"/>
      <c r="BG285" s="241"/>
      <c r="BH285" s="241"/>
      <c r="BI285" s="241"/>
      <c r="BJ285" s="241"/>
      <c r="BK285" s="241"/>
      <c r="BL285" s="241"/>
      <c r="BM285" s="241"/>
      <c r="BN285" s="241"/>
      <c r="BO285" s="241"/>
      <c r="BP285" s="241"/>
      <c r="BQ285" s="241"/>
      <c r="BR285" s="241"/>
      <c r="BS285" s="241"/>
      <c r="BT285" s="241"/>
      <c r="BU285" s="241"/>
      <c r="BV285" s="241"/>
      <c r="BW285" s="241"/>
      <c r="BX285" s="241"/>
      <c r="BY285" s="241"/>
      <c r="BZ285" s="241"/>
      <c r="CA285" s="241"/>
      <c r="CB285" s="241"/>
      <c r="CC285" s="241"/>
      <c r="CD285" s="241"/>
      <c r="CE285" s="241"/>
      <c r="CF285" s="241"/>
      <c r="CG285" s="241"/>
      <c r="CH285" s="241"/>
      <c r="CI285" s="241"/>
      <c r="CJ285" s="241"/>
      <c r="CK285" s="241"/>
      <c r="CL285" s="241"/>
      <c r="CM285" s="241"/>
      <c r="CN285" s="241"/>
      <c r="CO285" s="241"/>
      <c r="CP285" s="241"/>
      <c r="CQ285" s="241"/>
      <c r="CR285" s="241"/>
      <c r="CS285" s="241"/>
      <c r="CT285" s="241"/>
      <c r="CU285" s="241"/>
      <c r="CV285" s="241"/>
      <c r="CW285" s="241"/>
      <c r="CX285" s="241"/>
      <c r="CY285" s="241"/>
      <c r="CZ285" s="241"/>
      <c r="DA285" s="241"/>
      <c r="DB285" s="241"/>
      <c r="DC285" s="241"/>
      <c r="DD285" s="241"/>
      <c r="DE285" s="241"/>
      <c r="DF285" s="241"/>
      <c r="DG285" s="241"/>
      <c r="DH285" s="241"/>
      <c r="DI285" s="241"/>
      <c r="DJ285" s="241"/>
      <c r="DK285" s="241"/>
      <c r="DL285" s="241"/>
      <c r="DM285" s="241"/>
      <c r="DN285" s="241"/>
      <c r="DO285" s="241"/>
      <c r="DP285" s="556"/>
    </row>
    <row r="286" spans="1:120" ht="14.4" thickBot="1" x14ac:dyDescent="0.3">
      <c r="A286" s="544" t="s">
        <v>446</v>
      </c>
      <c r="B286" s="544"/>
      <c r="C286" s="544"/>
      <c r="D286" s="562" t="s">
        <v>452</v>
      </c>
      <c r="E286" s="563"/>
      <c r="F286" s="44"/>
      <c r="G286" s="45"/>
      <c r="H286" s="45"/>
      <c r="I286" s="242"/>
      <c r="J286" s="243"/>
      <c r="K286" s="244">
        <f>+COUNTIF(L286:DO286, "Yes c.")</f>
        <v>0</v>
      </c>
      <c r="L286" s="260"/>
      <c r="M286" s="260"/>
      <c r="N286" s="260"/>
      <c r="O286" s="260"/>
      <c r="P286" s="260"/>
      <c r="Q286" s="260"/>
      <c r="R286" s="260"/>
      <c r="S286" s="260"/>
      <c r="T286" s="260"/>
      <c r="U286" s="260"/>
      <c r="V286" s="260"/>
      <c r="W286" s="260"/>
      <c r="X286" s="260"/>
      <c r="Y286" s="260"/>
      <c r="Z286" s="260"/>
      <c r="AA286" s="260"/>
      <c r="AB286" s="260"/>
      <c r="AC286" s="260"/>
      <c r="AD286" s="260"/>
      <c r="AE286" s="260"/>
      <c r="AF286" s="260"/>
      <c r="AG286" s="260"/>
      <c r="AH286" s="260"/>
      <c r="AI286" s="260"/>
      <c r="AJ286" s="260"/>
      <c r="AK286" s="260"/>
      <c r="AL286" s="260"/>
      <c r="AM286" s="260"/>
      <c r="AN286" s="260"/>
      <c r="AO286" s="260"/>
      <c r="AP286" s="260"/>
      <c r="AQ286" s="260"/>
      <c r="AR286" s="260"/>
      <c r="AS286" s="260"/>
      <c r="AT286" s="260"/>
      <c r="AU286" s="260"/>
      <c r="AV286" s="260"/>
      <c r="AW286" s="260"/>
      <c r="AX286" s="260"/>
      <c r="AY286" s="260"/>
      <c r="AZ286" s="260"/>
      <c r="BA286" s="260"/>
      <c r="BB286" s="260"/>
      <c r="BC286" s="260"/>
      <c r="BD286" s="260"/>
      <c r="BE286" s="260"/>
      <c r="BF286" s="260"/>
      <c r="BG286" s="260"/>
      <c r="BH286" s="260"/>
      <c r="BI286" s="260"/>
      <c r="BJ286" s="260"/>
      <c r="BK286" s="260"/>
      <c r="BL286" s="260"/>
      <c r="BM286" s="260"/>
      <c r="BN286" s="260"/>
      <c r="BO286" s="260"/>
      <c r="BP286" s="260"/>
      <c r="BQ286" s="260"/>
      <c r="BR286" s="260"/>
      <c r="BS286" s="260"/>
      <c r="BT286" s="260"/>
      <c r="BU286" s="260"/>
      <c r="BV286" s="260"/>
      <c r="BW286" s="260"/>
      <c r="BX286" s="260"/>
      <c r="BY286" s="260"/>
      <c r="BZ286" s="260"/>
      <c r="CA286" s="260"/>
      <c r="CB286" s="260"/>
      <c r="CC286" s="260"/>
      <c r="CD286" s="260"/>
      <c r="CE286" s="260"/>
      <c r="CF286" s="260"/>
      <c r="CG286" s="260"/>
      <c r="CH286" s="260"/>
      <c r="CI286" s="260"/>
      <c r="CJ286" s="260"/>
      <c r="CK286" s="260"/>
      <c r="CL286" s="260"/>
      <c r="CM286" s="260"/>
      <c r="CN286" s="260"/>
      <c r="CO286" s="260"/>
      <c r="CP286" s="260"/>
      <c r="CQ286" s="260"/>
      <c r="CR286" s="260"/>
      <c r="CS286" s="260"/>
      <c r="CT286" s="260"/>
      <c r="CU286" s="260"/>
      <c r="CV286" s="260"/>
      <c r="CW286" s="260"/>
      <c r="CX286" s="260"/>
      <c r="CY286" s="260"/>
      <c r="CZ286" s="260"/>
      <c r="DA286" s="260"/>
      <c r="DB286" s="260"/>
      <c r="DC286" s="260"/>
      <c r="DD286" s="260"/>
      <c r="DE286" s="260"/>
      <c r="DF286" s="260"/>
      <c r="DG286" s="260"/>
      <c r="DH286" s="260"/>
      <c r="DI286" s="260"/>
      <c r="DJ286" s="260"/>
      <c r="DK286" s="260"/>
      <c r="DL286" s="260"/>
      <c r="DM286" s="260"/>
      <c r="DN286" s="260"/>
      <c r="DO286" s="267"/>
      <c r="DP286" s="556"/>
    </row>
    <row r="287" spans="1:120" ht="66" x14ac:dyDescent="0.25">
      <c r="A287" s="391" t="s">
        <v>444</v>
      </c>
      <c r="B287" s="25">
        <v>60</v>
      </c>
      <c r="C287" s="391" t="s">
        <v>460</v>
      </c>
      <c r="D287" s="26" t="s">
        <v>245</v>
      </c>
      <c r="E287" s="22" t="str">
        <f>IF(F287=0,"",IF(F287=G287,"N/A",IF(ISERROR(J287/I287),1,J287/I287)))</f>
        <v/>
      </c>
      <c r="F287" s="27">
        <f>COUNTIF(L287:DO287,"1 Yes")+COUNTIF(L287:DO287,"2 No")+COUNTIF(L287:DO287,"3 N/A")</f>
        <v>0</v>
      </c>
      <c r="G287" s="27">
        <f>COUNTIF(L287:DO287,"3 N/A")</f>
        <v>0</v>
      </c>
      <c r="H287" s="28">
        <f>+COUNTIF(L287:DO287, "2 No")</f>
        <v>0</v>
      </c>
      <c r="I287" s="23">
        <f>+COUNTIF(L287:DO287, "2 No")+COUNTIF(L287:DO287,"1 Yes")</f>
        <v>0</v>
      </c>
      <c r="J287" s="17">
        <f>+COUNTIF(L287:DO287, "1 Yes")</f>
        <v>0</v>
      </c>
      <c r="K287" s="273" t="s">
        <v>465</v>
      </c>
      <c r="L287" s="220"/>
      <c r="M287" s="220"/>
      <c r="N287" s="220"/>
      <c r="O287" s="220"/>
      <c r="P287" s="220"/>
      <c r="Q287" s="220"/>
      <c r="R287" s="220"/>
      <c r="S287" s="220"/>
      <c r="T287" s="220"/>
      <c r="U287" s="220"/>
      <c r="V287" s="220"/>
      <c r="W287" s="220"/>
      <c r="X287" s="220"/>
      <c r="Y287" s="220"/>
      <c r="Z287" s="220"/>
      <c r="AA287" s="220"/>
      <c r="AB287" s="220"/>
      <c r="AC287" s="220"/>
      <c r="AD287" s="220"/>
      <c r="AE287" s="220"/>
      <c r="AF287" s="220"/>
      <c r="AG287" s="220"/>
      <c r="AH287" s="220"/>
      <c r="AI287" s="220"/>
      <c r="AJ287" s="220"/>
      <c r="AK287" s="220"/>
      <c r="AL287" s="220"/>
      <c r="AM287" s="220"/>
      <c r="AN287" s="220"/>
      <c r="AO287" s="220"/>
      <c r="AP287" s="220"/>
      <c r="AQ287" s="220"/>
      <c r="AR287" s="220"/>
      <c r="AS287" s="220"/>
      <c r="AT287" s="220"/>
      <c r="AU287" s="220"/>
      <c r="AV287" s="220"/>
      <c r="AW287" s="220"/>
      <c r="AX287" s="220"/>
      <c r="AY287" s="220"/>
      <c r="AZ287" s="220"/>
      <c r="BA287" s="220"/>
      <c r="BB287" s="220"/>
      <c r="BC287" s="220"/>
      <c r="BD287" s="220"/>
      <c r="BE287" s="220"/>
      <c r="BF287" s="220"/>
      <c r="BG287" s="220"/>
      <c r="BH287" s="220"/>
      <c r="BI287" s="220"/>
      <c r="BJ287" s="220"/>
      <c r="BK287" s="220"/>
      <c r="BL287" s="220"/>
      <c r="BM287" s="220"/>
      <c r="BN287" s="220"/>
      <c r="BO287" s="220"/>
      <c r="BP287" s="220"/>
      <c r="BQ287" s="220"/>
      <c r="BR287" s="220"/>
      <c r="BS287" s="220"/>
      <c r="BT287" s="220"/>
      <c r="BU287" s="220"/>
      <c r="BV287" s="220"/>
      <c r="BW287" s="220"/>
      <c r="BX287" s="220"/>
      <c r="BY287" s="220"/>
      <c r="BZ287" s="220"/>
      <c r="CA287" s="220"/>
      <c r="CB287" s="220"/>
      <c r="CC287" s="220"/>
      <c r="CD287" s="220"/>
      <c r="CE287" s="220"/>
      <c r="CF287" s="220"/>
      <c r="CG287" s="220"/>
      <c r="CH287" s="220"/>
      <c r="CI287" s="220"/>
      <c r="CJ287" s="220"/>
      <c r="CK287" s="220"/>
      <c r="CL287" s="220"/>
      <c r="CM287" s="220"/>
      <c r="CN287" s="220"/>
      <c r="CO287" s="220"/>
      <c r="CP287" s="220"/>
      <c r="CQ287" s="220"/>
      <c r="CR287" s="220"/>
      <c r="CS287" s="220"/>
      <c r="CT287" s="220"/>
      <c r="CU287" s="220"/>
      <c r="CV287" s="220"/>
      <c r="CW287" s="220"/>
      <c r="CX287" s="220"/>
      <c r="CY287" s="220"/>
      <c r="CZ287" s="220"/>
      <c r="DA287" s="220"/>
      <c r="DB287" s="220"/>
      <c r="DC287" s="220"/>
      <c r="DD287" s="220"/>
      <c r="DE287" s="220"/>
      <c r="DF287" s="220"/>
      <c r="DG287" s="220"/>
      <c r="DH287" s="220"/>
      <c r="DI287" s="220"/>
      <c r="DJ287" s="220"/>
      <c r="DK287" s="220"/>
      <c r="DL287" s="220"/>
      <c r="DM287" s="220"/>
      <c r="DN287" s="220"/>
      <c r="DO287" s="263"/>
      <c r="DP287" s="555"/>
    </row>
    <row r="288" spans="1:120" x14ac:dyDescent="0.25">
      <c r="A288" s="537" t="s">
        <v>446</v>
      </c>
      <c r="B288" s="537"/>
      <c r="C288" s="537"/>
      <c r="D288" s="541" t="s">
        <v>466</v>
      </c>
      <c r="E288" s="542"/>
      <c r="F288" s="29"/>
      <c r="G288" s="30"/>
      <c r="H288" s="30"/>
      <c r="I288" s="31"/>
      <c r="J288" s="32"/>
      <c r="K288" s="245">
        <f>+COUNTIF(L288:DO288, "Yes a.")</f>
        <v>0</v>
      </c>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c r="AL288" s="221"/>
      <c r="AM288" s="221"/>
      <c r="AN288" s="221"/>
      <c r="AO288" s="221"/>
      <c r="AP288" s="221"/>
      <c r="AQ288" s="221"/>
      <c r="AR288" s="221"/>
      <c r="AS288" s="221"/>
      <c r="AT288" s="221"/>
      <c r="AU288" s="221"/>
      <c r="AV288" s="221"/>
      <c r="AW288" s="221"/>
      <c r="AX288" s="221"/>
      <c r="AY288" s="221"/>
      <c r="AZ288" s="221"/>
      <c r="BA288" s="221"/>
      <c r="BB288" s="221"/>
      <c r="BC288" s="221"/>
      <c r="BD288" s="221"/>
      <c r="BE288" s="221"/>
      <c r="BF288" s="221"/>
      <c r="BG288" s="221"/>
      <c r="BH288" s="221"/>
      <c r="BI288" s="221"/>
      <c r="BJ288" s="221"/>
      <c r="BK288" s="221"/>
      <c r="BL288" s="221"/>
      <c r="BM288" s="221"/>
      <c r="BN288" s="221"/>
      <c r="BO288" s="221"/>
      <c r="BP288" s="221"/>
      <c r="BQ288" s="221"/>
      <c r="BR288" s="221"/>
      <c r="BS288" s="221"/>
      <c r="BT288" s="221"/>
      <c r="BU288" s="221"/>
      <c r="BV288" s="221"/>
      <c r="BW288" s="221"/>
      <c r="BX288" s="221"/>
      <c r="BY288" s="221"/>
      <c r="BZ288" s="221"/>
      <c r="CA288" s="221"/>
      <c r="CB288" s="221"/>
      <c r="CC288" s="221"/>
      <c r="CD288" s="221"/>
      <c r="CE288" s="221"/>
      <c r="CF288" s="221"/>
      <c r="CG288" s="221"/>
      <c r="CH288" s="221"/>
      <c r="CI288" s="221"/>
      <c r="CJ288" s="221"/>
      <c r="CK288" s="221"/>
      <c r="CL288" s="221"/>
      <c r="CM288" s="221"/>
      <c r="CN288" s="221"/>
      <c r="CO288" s="221"/>
      <c r="CP288" s="221"/>
      <c r="CQ288" s="221"/>
      <c r="CR288" s="221"/>
      <c r="CS288" s="221"/>
      <c r="CT288" s="221"/>
      <c r="CU288" s="221"/>
      <c r="CV288" s="221"/>
      <c r="CW288" s="221"/>
      <c r="CX288" s="221"/>
      <c r="CY288" s="221"/>
      <c r="CZ288" s="221"/>
      <c r="DA288" s="221"/>
      <c r="DB288" s="221"/>
      <c r="DC288" s="221"/>
      <c r="DD288" s="221"/>
      <c r="DE288" s="221"/>
      <c r="DF288" s="221"/>
      <c r="DG288" s="221"/>
      <c r="DH288" s="221"/>
      <c r="DI288" s="221"/>
      <c r="DJ288" s="221"/>
      <c r="DK288" s="221"/>
      <c r="DL288" s="221"/>
      <c r="DM288" s="221"/>
      <c r="DN288" s="221"/>
      <c r="DO288" s="264"/>
      <c r="DP288" s="556"/>
    </row>
    <row r="289" spans="1:120" x14ac:dyDescent="0.25">
      <c r="A289" s="537" t="s">
        <v>446</v>
      </c>
      <c r="B289" s="537"/>
      <c r="C289" s="537"/>
      <c r="D289" s="541" t="s">
        <v>396</v>
      </c>
      <c r="E289" s="542"/>
      <c r="F289" s="33"/>
      <c r="G289" s="34"/>
      <c r="H289" s="34"/>
      <c r="I289" s="31"/>
      <c r="J289" s="32"/>
      <c r="K289" s="245">
        <f>+COUNTIF(L289:DO289, "Yes b.")</f>
        <v>0</v>
      </c>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c r="AK289" s="221"/>
      <c r="AL289" s="221"/>
      <c r="AM289" s="221"/>
      <c r="AN289" s="221"/>
      <c r="AO289" s="221"/>
      <c r="AP289" s="221"/>
      <c r="AQ289" s="221"/>
      <c r="AR289" s="221"/>
      <c r="AS289" s="221"/>
      <c r="AT289" s="221"/>
      <c r="AU289" s="221"/>
      <c r="AV289" s="221"/>
      <c r="AW289" s="221"/>
      <c r="AX289" s="221"/>
      <c r="AY289" s="221"/>
      <c r="AZ289" s="221"/>
      <c r="BA289" s="221"/>
      <c r="BB289" s="221"/>
      <c r="BC289" s="221"/>
      <c r="BD289" s="221"/>
      <c r="BE289" s="221"/>
      <c r="BF289" s="221"/>
      <c r="BG289" s="221"/>
      <c r="BH289" s="221"/>
      <c r="BI289" s="221"/>
      <c r="BJ289" s="221"/>
      <c r="BK289" s="221"/>
      <c r="BL289" s="221"/>
      <c r="BM289" s="221"/>
      <c r="BN289" s="221"/>
      <c r="BO289" s="221"/>
      <c r="BP289" s="221"/>
      <c r="BQ289" s="221"/>
      <c r="BR289" s="221"/>
      <c r="BS289" s="221"/>
      <c r="BT289" s="221"/>
      <c r="BU289" s="221"/>
      <c r="BV289" s="221"/>
      <c r="BW289" s="221"/>
      <c r="BX289" s="221"/>
      <c r="BY289" s="221"/>
      <c r="BZ289" s="221"/>
      <c r="CA289" s="221"/>
      <c r="CB289" s="221"/>
      <c r="CC289" s="221"/>
      <c r="CD289" s="221"/>
      <c r="CE289" s="221"/>
      <c r="CF289" s="221"/>
      <c r="CG289" s="221"/>
      <c r="CH289" s="221"/>
      <c r="CI289" s="221"/>
      <c r="CJ289" s="221"/>
      <c r="CK289" s="221"/>
      <c r="CL289" s="221"/>
      <c r="CM289" s="221"/>
      <c r="CN289" s="221"/>
      <c r="CO289" s="221"/>
      <c r="CP289" s="221"/>
      <c r="CQ289" s="221"/>
      <c r="CR289" s="221"/>
      <c r="CS289" s="221"/>
      <c r="CT289" s="221"/>
      <c r="CU289" s="221"/>
      <c r="CV289" s="221"/>
      <c r="CW289" s="221"/>
      <c r="CX289" s="221"/>
      <c r="CY289" s="221"/>
      <c r="CZ289" s="221"/>
      <c r="DA289" s="221"/>
      <c r="DB289" s="221"/>
      <c r="DC289" s="221"/>
      <c r="DD289" s="221"/>
      <c r="DE289" s="221"/>
      <c r="DF289" s="221"/>
      <c r="DG289" s="221"/>
      <c r="DH289" s="221"/>
      <c r="DI289" s="221"/>
      <c r="DJ289" s="221"/>
      <c r="DK289" s="221"/>
      <c r="DL289" s="221"/>
      <c r="DM289" s="221"/>
      <c r="DN289" s="221"/>
      <c r="DO289" s="264"/>
      <c r="DP289" s="556"/>
    </row>
    <row r="290" spans="1:120" x14ac:dyDescent="0.25">
      <c r="A290" s="537" t="s">
        <v>446</v>
      </c>
      <c r="B290" s="537"/>
      <c r="C290" s="537"/>
      <c r="D290" s="549" t="s">
        <v>71</v>
      </c>
      <c r="E290" s="550"/>
      <c r="F290" s="33"/>
      <c r="G290" s="34"/>
      <c r="H290" s="34"/>
      <c r="I290" s="222"/>
      <c r="J290" s="223"/>
      <c r="K290" s="245">
        <f>+COUNTIF(L290:DO290, "0-30")+COUNTIF(L290:DO290, "31-60")+COUNTIF(L290:DO290, "61-90")+COUNTIF(L290:DO290, "over 90 days")</f>
        <v>0</v>
      </c>
      <c r="L290" s="224"/>
      <c r="M290" s="224"/>
      <c r="N290" s="224"/>
      <c r="O290" s="224"/>
      <c r="P290" s="224"/>
      <c r="Q290" s="224"/>
      <c r="R290" s="224"/>
      <c r="S290" s="224"/>
      <c r="T290" s="224"/>
      <c r="U290" s="224"/>
      <c r="V290" s="224"/>
      <c r="W290" s="224"/>
      <c r="X290" s="224"/>
      <c r="Y290" s="224"/>
      <c r="Z290" s="224"/>
      <c r="AA290" s="224"/>
      <c r="AB290" s="224"/>
      <c r="AC290" s="224"/>
      <c r="AD290" s="224"/>
      <c r="AE290" s="224"/>
      <c r="AF290" s="224"/>
      <c r="AG290" s="224"/>
      <c r="AH290" s="224"/>
      <c r="AI290" s="224"/>
      <c r="AJ290" s="224"/>
      <c r="AK290" s="224"/>
      <c r="AL290" s="224"/>
      <c r="AM290" s="224"/>
      <c r="AN290" s="224"/>
      <c r="AO290" s="224"/>
      <c r="AP290" s="224"/>
      <c r="AQ290" s="224"/>
      <c r="AR290" s="224"/>
      <c r="AS290" s="224"/>
      <c r="AT290" s="224"/>
      <c r="AU290" s="224"/>
      <c r="AV290" s="224"/>
      <c r="AW290" s="224"/>
      <c r="AX290" s="224"/>
      <c r="AY290" s="224"/>
      <c r="AZ290" s="224"/>
      <c r="BA290" s="224"/>
      <c r="BB290" s="224"/>
      <c r="BC290" s="224"/>
      <c r="BD290" s="224"/>
      <c r="BE290" s="224"/>
      <c r="BF290" s="224"/>
      <c r="BG290" s="224"/>
      <c r="BH290" s="224"/>
      <c r="BI290" s="224"/>
      <c r="BJ290" s="224"/>
      <c r="BK290" s="224"/>
      <c r="BL290" s="224"/>
      <c r="BM290" s="224"/>
      <c r="BN290" s="224"/>
      <c r="BO290" s="224"/>
      <c r="BP290" s="224"/>
      <c r="BQ290" s="224"/>
      <c r="BR290" s="224"/>
      <c r="BS290" s="224"/>
      <c r="BT290" s="224"/>
      <c r="BU290" s="224"/>
      <c r="BV290" s="224"/>
      <c r="BW290" s="224"/>
      <c r="BX290" s="224"/>
      <c r="BY290" s="224"/>
      <c r="BZ290" s="224"/>
      <c r="CA290" s="224"/>
      <c r="CB290" s="224"/>
      <c r="CC290" s="224"/>
      <c r="CD290" s="224"/>
      <c r="CE290" s="224"/>
      <c r="CF290" s="224"/>
      <c r="CG290" s="224"/>
      <c r="CH290" s="224"/>
      <c r="CI290" s="224"/>
      <c r="CJ290" s="224"/>
      <c r="CK290" s="224"/>
      <c r="CL290" s="224"/>
      <c r="CM290" s="224"/>
      <c r="CN290" s="224"/>
      <c r="CO290" s="224"/>
      <c r="CP290" s="224"/>
      <c r="CQ290" s="224"/>
      <c r="CR290" s="224"/>
      <c r="CS290" s="224"/>
      <c r="CT290" s="224"/>
      <c r="CU290" s="224"/>
      <c r="CV290" s="224"/>
      <c r="CW290" s="224"/>
      <c r="CX290" s="224"/>
      <c r="CY290" s="224"/>
      <c r="CZ290" s="224"/>
      <c r="DA290" s="224"/>
      <c r="DB290" s="224"/>
      <c r="DC290" s="224"/>
      <c r="DD290" s="224"/>
      <c r="DE290" s="224"/>
      <c r="DF290" s="224"/>
      <c r="DG290" s="224"/>
      <c r="DH290" s="224"/>
      <c r="DI290" s="224"/>
      <c r="DJ290" s="224"/>
      <c r="DK290" s="224"/>
      <c r="DL290" s="224"/>
      <c r="DM290" s="224"/>
      <c r="DN290" s="224"/>
      <c r="DO290" s="265"/>
      <c r="DP290" s="556"/>
    </row>
    <row r="291" spans="1:120" x14ac:dyDescent="0.25">
      <c r="A291" s="537" t="s">
        <v>446</v>
      </c>
      <c r="B291" s="537"/>
      <c r="C291" s="537"/>
      <c r="D291" s="538" t="s">
        <v>448</v>
      </c>
      <c r="E291" s="539"/>
      <c r="F291" s="33"/>
      <c r="G291" s="34"/>
      <c r="H291" s="34"/>
      <c r="I291" s="222"/>
      <c r="J291" s="223"/>
      <c r="K291" s="245">
        <f>+COUNTIF(L290:DO290, "0-30")</f>
        <v>0</v>
      </c>
      <c r="L291" s="236"/>
      <c r="M291" s="237"/>
      <c r="N291" s="237"/>
      <c r="O291" s="237"/>
      <c r="P291" s="237"/>
      <c r="Q291" s="237"/>
      <c r="R291" s="237"/>
      <c r="S291" s="237"/>
      <c r="T291" s="237"/>
      <c r="U291" s="237"/>
      <c r="V291" s="237"/>
      <c r="W291" s="237"/>
      <c r="X291" s="237"/>
      <c r="Y291" s="237"/>
      <c r="Z291" s="237"/>
      <c r="AA291" s="237"/>
      <c r="AB291" s="237"/>
      <c r="AC291" s="237"/>
      <c r="AD291" s="237"/>
      <c r="AE291" s="237"/>
      <c r="AF291" s="237"/>
      <c r="AG291" s="237"/>
      <c r="AH291" s="237"/>
      <c r="AI291" s="237"/>
      <c r="AJ291" s="237"/>
      <c r="AK291" s="237"/>
      <c r="AL291" s="237"/>
      <c r="AM291" s="237"/>
      <c r="AN291" s="237"/>
      <c r="AO291" s="237"/>
      <c r="AP291" s="237"/>
      <c r="AQ291" s="237"/>
      <c r="AR291" s="237"/>
      <c r="AS291" s="237"/>
      <c r="AT291" s="237"/>
      <c r="AU291" s="237"/>
      <c r="AV291" s="237"/>
      <c r="AW291" s="237"/>
      <c r="AX291" s="237"/>
      <c r="AY291" s="237"/>
      <c r="AZ291" s="237"/>
      <c r="BA291" s="237"/>
      <c r="BB291" s="237"/>
      <c r="BC291" s="237"/>
      <c r="BD291" s="237"/>
      <c r="BE291" s="237"/>
      <c r="BF291" s="237"/>
      <c r="BG291" s="237"/>
      <c r="BH291" s="237"/>
      <c r="BI291" s="237"/>
      <c r="BJ291" s="237"/>
      <c r="BK291" s="237"/>
      <c r="BL291" s="237"/>
      <c r="BM291" s="237"/>
      <c r="BN291" s="237"/>
      <c r="BO291" s="237"/>
      <c r="BP291" s="237"/>
      <c r="BQ291" s="237"/>
      <c r="BR291" s="237"/>
      <c r="BS291" s="237"/>
      <c r="BT291" s="237"/>
      <c r="BU291" s="237"/>
      <c r="BV291" s="237"/>
      <c r="BW291" s="237"/>
      <c r="BX291" s="237"/>
      <c r="BY291" s="237"/>
      <c r="BZ291" s="237"/>
      <c r="CA291" s="237"/>
      <c r="CB291" s="237"/>
      <c r="CC291" s="237"/>
      <c r="CD291" s="237"/>
      <c r="CE291" s="237"/>
      <c r="CF291" s="237"/>
      <c r="CG291" s="237"/>
      <c r="CH291" s="237"/>
      <c r="CI291" s="237"/>
      <c r="CJ291" s="237"/>
      <c r="CK291" s="237"/>
      <c r="CL291" s="237"/>
      <c r="CM291" s="237"/>
      <c r="CN291" s="237"/>
      <c r="CO291" s="237"/>
      <c r="CP291" s="237"/>
      <c r="CQ291" s="237"/>
      <c r="CR291" s="237"/>
      <c r="CS291" s="237"/>
      <c r="CT291" s="237"/>
      <c r="CU291" s="237"/>
      <c r="CV291" s="237"/>
      <c r="CW291" s="237"/>
      <c r="CX291" s="237"/>
      <c r="CY291" s="237"/>
      <c r="CZ291" s="237"/>
      <c r="DA291" s="237"/>
      <c r="DB291" s="237"/>
      <c r="DC291" s="237"/>
      <c r="DD291" s="237"/>
      <c r="DE291" s="237"/>
      <c r="DF291" s="237"/>
      <c r="DG291" s="237"/>
      <c r="DH291" s="237"/>
      <c r="DI291" s="237"/>
      <c r="DJ291" s="237"/>
      <c r="DK291" s="237"/>
      <c r="DL291" s="237"/>
      <c r="DM291" s="237"/>
      <c r="DN291" s="237"/>
      <c r="DO291" s="237"/>
      <c r="DP291" s="556"/>
    </row>
    <row r="292" spans="1:120" x14ac:dyDescent="0.25">
      <c r="A292" s="537" t="s">
        <v>446</v>
      </c>
      <c r="B292" s="537"/>
      <c r="C292" s="537"/>
      <c r="D292" s="538" t="s">
        <v>449</v>
      </c>
      <c r="E292" s="539"/>
      <c r="F292" s="33"/>
      <c r="G292" s="34"/>
      <c r="H292" s="34"/>
      <c r="I292" s="222"/>
      <c r="J292" s="223"/>
      <c r="K292" s="245">
        <f>+COUNTIF(L290:DO290, "31-60")</f>
        <v>0</v>
      </c>
      <c r="L292" s="238"/>
      <c r="M292" s="239"/>
      <c r="N292" s="239"/>
      <c r="O292" s="239"/>
      <c r="P292" s="239"/>
      <c r="Q292" s="239"/>
      <c r="R292" s="239"/>
      <c r="S292" s="239"/>
      <c r="T292" s="239"/>
      <c r="U292" s="239"/>
      <c r="V292" s="239"/>
      <c r="W292" s="239"/>
      <c r="X292" s="239"/>
      <c r="Y292" s="239"/>
      <c r="Z292" s="239"/>
      <c r="AA292" s="239"/>
      <c r="AB292" s="239"/>
      <c r="AC292" s="239"/>
      <c r="AD292" s="239"/>
      <c r="AE292" s="239"/>
      <c r="AF292" s="239"/>
      <c r="AG292" s="239"/>
      <c r="AH292" s="239"/>
      <c r="AI292" s="239"/>
      <c r="AJ292" s="239"/>
      <c r="AK292" s="239"/>
      <c r="AL292" s="239"/>
      <c r="AM292" s="239"/>
      <c r="AN292" s="239"/>
      <c r="AO292" s="239"/>
      <c r="AP292" s="239"/>
      <c r="AQ292" s="239"/>
      <c r="AR292" s="239"/>
      <c r="AS292" s="239"/>
      <c r="AT292" s="239"/>
      <c r="AU292" s="239"/>
      <c r="AV292" s="239"/>
      <c r="AW292" s="239"/>
      <c r="AX292" s="239"/>
      <c r="AY292" s="239"/>
      <c r="AZ292" s="239"/>
      <c r="BA292" s="239"/>
      <c r="BB292" s="239"/>
      <c r="BC292" s="239"/>
      <c r="BD292" s="239"/>
      <c r="BE292" s="239"/>
      <c r="BF292" s="239"/>
      <c r="BG292" s="239"/>
      <c r="BH292" s="239"/>
      <c r="BI292" s="239"/>
      <c r="BJ292" s="239"/>
      <c r="BK292" s="239"/>
      <c r="BL292" s="239"/>
      <c r="BM292" s="239"/>
      <c r="BN292" s="239"/>
      <c r="BO292" s="239"/>
      <c r="BP292" s="239"/>
      <c r="BQ292" s="239"/>
      <c r="BR292" s="239"/>
      <c r="BS292" s="239"/>
      <c r="BT292" s="239"/>
      <c r="BU292" s="239"/>
      <c r="BV292" s="239"/>
      <c r="BW292" s="239"/>
      <c r="BX292" s="239"/>
      <c r="BY292" s="239"/>
      <c r="BZ292" s="239"/>
      <c r="CA292" s="239"/>
      <c r="CB292" s="239"/>
      <c r="CC292" s="239"/>
      <c r="CD292" s="239"/>
      <c r="CE292" s="239"/>
      <c r="CF292" s="239"/>
      <c r="CG292" s="239"/>
      <c r="CH292" s="239"/>
      <c r="CI292" s="239"/>
      <c r="CJ292" s="239"/>
      <c r="CK292" s="239"/>
      <c r="CL292" s="239"/>
      <c r="CM292" s="239"/>
      <c r="CN292" s="239"/>
      <c r="CO292" s="239"/>
      <c r="CP292" s="239"/>
      <c r="CQ292" s="239"/>
      <c r="CR292" s="239"/>
      <c r="CS292" s="239"/>
      <c r="CT292" s="239"/>
      <c r="CU292" s="239"/>
      <c r="CV292" s="239"/>
      <c r="CW292" s="239"/>
      <c r="CX292" s="239"/>
      <c r="CY292" s="239"/>
      <c r="CZ292" s="239"/>
      <c r="DA292" s="239"/>
      <c r="DB292" s="239"/>
      <c r="DC292" s="239"/>
      <c r="DD292" s="239"/>
      <c r="DE292" s="239"/>
      <c r="DF292" s="239"/>
      <c r="DG292" s="239"/>
      <c r="DH292" s="239"/>
      <c r="DI292" s="239"/>
      <c r="DJ292" s="239"/>
      <c r="DK292" s="239"/>
      <c r="DL292" s="239"/>
      <c r="DM292" s="239"/>
      <c r="DN292" s="239"/>
      <c r="DO292" s="239"/>
      <c r="DP292" s="556"/>
    </row>
    <row r="293" spans="1:120" x14ac:dyDescent="0.25">
      <c r="A293" s="537" t="s">
        <v>446</v>
      </c>
      <c r="B293" s="537"/>
      <c r="C293" s="537"/>
      <c r="D293" s="538" t="s">
        <v>450</v>
      </c>
      <c r="E293" s="539"/>
      <c r="F293" s="33"/>
      <c r="G293" s="34"/>
      <c r="H293" s="34"/>
      <c r="I293" s="222"/>
      <c r="J293" s="223"/>
      <c r="K293" s="245">
        <f>+COUNTIF(L290:DO290, "61-90")</f>
        <v>0</v>
      </c>
      <c r="L293" s="238"/>
      <c r="M293" s="239"/>
      <c r="N293" s="239"/>
      <c r="O293" s="239"/>
      <c r="P293" s="239"/>
      <c r="Q293" s="239"/>
      <c r="R293" s="239"/>
      <c r="S293" s="239"/>
      <c r="T293" s="239"/>
      <c r="U293" s="239"/>
      <c r="V293" s="239"/>
      <c r="W293" s="239"/>
      <c r="X293" s="239"/>
      <c r="Y293" s="239"/>
      <c r="Z293" s="239"/>
      <c r="AA293" s="239"/>
      <c r="AB293" s="239"/>
      <c r="AC293" s="239"/>
      <c r="AD293" s="239"/>
      <c r="AE293" s="239"/>
      <c r="AF293" s="239"/>
      <c r="AG293" s="239"/>
      <c r="AH293" s="239"/>
      <c r="AI293" s="239"/>
      <c r="AJ293" s="239"/>
      <c r="AK293" s="239"/>
      <c r="AL293" s="239"/>
      <c r="AM293" s="239"/>
      <c r="AN293" s="239"/>
      <c r="AO293" s="239"/>
      <c r="AP293" s="239"/>
      <c r="AQ293" s="239"/>
      <c r="AR293" s="239"/>
      <c r="AS293" s="239"/>
      <c r="AT293" s="239"/>
      <c r="AU293" s="239"/>
      <c r="AV293" s="239"/>
      <c r="AW293" s="239"/>
      <c r="AX293" s="239"/>
      <c r="AY293" s="239"/>
      <c r="AZ293" s="239"/>
      <c r="BA293" s="239"/>
      <c r="BB293" s="239"/>
      <c r="BC293" s="239"/>
      <c r="BD293" s="239"/>
      <c r="BE293" s="239"/>
      <c r="BF293" s="239"/>
      <c r="BG293" s="239"/>
      <c r="BH293" s="239"/>
      <c r="BI293" s="239"/>
      <c r="BJ293" s="239"/>
      <c r="BK293" s="239"/>
      <c r="BL293" s="239"/>
      <c r="BM293" s="239"/>
      <c r="BN293" s="239"/>
      <c r="BO293" s="239"/>
      <c r="BP293" s="239"/>
      <c r="BQ293" s="239"/>
      <c r="BR293" s="239"/>
      <c r="BS293" s="239"/>
      <c r="BT293" s="239"/>
      <c r="BU293" s="239"/>
      <c r="BV293" s="239"/>
      <c r="BW293" s="239"/>
      <c r="BX293" s="239"/>
      <c r="BY293" s="239"/>
      <c r="BZ293" s="239"/>
      <c r="CA293" s="239"/>
      <c r="CB293" s="239"/>
      <c r="CC293" s="239"/>
      <c r="CD293" s="239"/>
      <c r="CE293" s="239"/>
      <c r="CF293" s="239"/>
      <c r="CG293" s="239"/>
      <c r="CH293" s="239"/>
      <c r="CI293" s="239"/>
      <c r="CJ293" s="239"/>
      <c r="CK293" s="239"/>
      <c r="CL293" s="239"/>
      <c r="CM293" s="239"/>
      <c r="CN293" s="239"/>
      <c r="CO293" s="239"/>
      <c r="CP293" s="239"/>
      <c r="CQ293" s="239"/>
      <c r="CR293" s="239"/>
      <c r="CS293" s="239"/>
      <c r="CT293" s="239"/>
      <c r="CU293" s="239"/>
      <c r="CV293" s="239"/>
      <c r="CW293" s="239"/>
      <c r="CX293" s="239"/>
      <c r="CY293" s="239"/>
      <c r="CZ293" s="239"/>
      <c r="DA293" s="239"/>
      <c r="DB293" s="239"/>
      <c r="DC293" s="239"/>
      <c r="DD293" s="239"/>
      <c r="DE293" s="239"/>
      <c r="DF293" s="239"/>
      <c r="DG293" s="239"/>
      <c r="DH293" s="239"/>
      <c r="DI293" s="239"/>
      <c r="DJ293" s="239"/>
      <c r="DK293" s="239"/>
      <c r="DL293" s="239"/>
      <c r="DM293" s="239"/>
      <c r="DN293" s="239"/>
      <c r="DO293" s="239"/>
      <c r="DP293" s="556"/>
    </row>
    <row r="294" spans="1:120" x14ac:dyDescent="0.25">
      <c r="A294" s="537" t="s">
        <v>446</v>
      </c>
      <c r="B294" s="537"/>
      <c r="C294" s="537"/>
      <c r="D294" s="560" t="s">
        <v>451</v>
      </c>
      <c r="E294" s="561"/>
      <c r="F294" s="33"/>
      <c r="G294" s="34"/>
      <c r="H294" s="34"/>
      <c r="I294" s="222"/>
      <c r="J294" s="223"/>
      <c r="K294" s="245">
        <f>+COUNTIF(L290:DO290, "over 90 days")</f>
        <v>0</v>
      </c>
      <c r="L294" s="240"/>
      <c r="M294" s="241"/>
      <c r="N294" s="241"/>
      <c r="O294" s="241"/>
      <c r="P294" s="241"/>
      <c r="Q294" s="241"/>
      <c r="R294" s="241"/>
      <c r="S294" s="241"/>
      <c r="T294" s="241"/>
      <c r="U294" s="241"/>
      <c r="V294" s="241"/>
      <c r="W294" s="241"/>
      <c r="X294" s="241"/>
      <c r="Y294" s="241"/>
      <c r="Z294" s="241"/>
      <c r="AA294" s="241"/>
      <c r="AB294" s="241"/>
      <c r="AC294" s="241"/>
      <c r="AD294" s="241"/>
      <c r="AE294" s="241"/>
      <c r="AF294" s="241"/>
      <c r="AG294" s="241"/>
      <c r="AH294" s="241"/>
      <c r="AI294" s="241"/>
      <c r="AJ294" s="241"/>
      <c r="AK294" s="241"/>
      <c r="AL294" s="241"/>
      <c r="AM294" s="241"/>
      <c r="AN294" s="241"/>
      <c r="AO294" s="241"/>
      <c r="AP294" s="241"/>
      <c r="AQ294" s="241"/>
      <c r="AR294" s="241"/>
      <c r="AS294" s="241"/>
      <c r="AT294" s="241"/>
      <c r="AU294" s="241"/>
      <c r="AV294" s="241"/>
      <c r="AW294" s="241"/>
      <c r="AX294" s="241"/>
      <c r="AY294" s="241"/>
      <c r="AZ294" s="241"/>
      <c r="BA294" s="241"/>
      <c r="BB294" s="241"/>
      <c r="BC294" s="241"/>
      <c r="BD294" s="241"/>
      <c r="BE294" s="241"/>
      <c r="BF294" s="241"/>
      <c r="BG294" s="241"/>
      <c r="BH294" s="241"/>
      <c r="BI294" s="241"/>
      <c r="BJ294" s="241"/>
      <c r="BK294" s="241"/>
      <c r="BL294" s="241"/>
      <c r="BM294" s="241"/>
      <c r="BN294" s="241"/>
      <c r="BO294" s="241"/>
      <c r="BP294" s="241"/>
      <c r="BQ294" s="241"/>
      <c r="BR294" s="241"/>
      <c r="BS294" s="241"/>
      <c r="BT294" s="241"/>
      <c r="BU294" s="241"/>
      <c r="BV294" s="241"/>
      <c r="BW294" s="241"/>
      <c r="BX294" s="241"/>
      <c r="BY294" s="241"/>
      <c r="BZ294" s="241"/>
      <c r="CA294" s="241"/>
      <c r="CB294" s="241"/>
      <c r="CC294" s="241"/>
      <c r="CD294" s="241"/>
      <c r="CE294" s="241"/>
      <c r="CF294" s="241"/>
      <c r="CG294" s="241"/>
      <c r="CH294" s="241"/>
      <c r="CI294" s="241"/>
      <c r="CJ294" s="241"/>
      <c r="CK294" s="241"/>
      <c r="CL294" s="241"/>
      <c r="CM294" s="241"/>
      <c r="CN294" s="241"/>
      <c r="CO294" s="241"/>
      <c r="CP294" s="241"/>
      <c r="CQ294" s="241"/>
      <c r="CR294" s="241"/>
      <c r="CS294" s="241"/>
      <c r="CT294" s="241"/>
      <c r="CU294" s="241"/>
      <c r="CV294" s="241"/>
      <c r="CW294" s="241"/>
      <c r="CX294" s="241"/>
      <c r="CY294" s="241"/>
      <c r="CZ294" s="241"/>
      <c r="DA294" s="241"/>
      <c r="DB294" s="241"/>
      <c r="DC294" s="241"/>
      <c r="DD294" s="241"/>
      <c r="DE294" s="241"/>
      <c r="DF294" s="241"/>
      <c r="DG294" s="241"/>
      <c r="DH294" s="241"/>
      <c r="DI294" s="241"/>
      <c r="DJ294" s="241"/>
      <c r="DK294" s="241"/>
      <c r="DL294" s="241"/>
      <c r="DM294" s="241"/>
      <c r="DN294" s="241"/>
      <c r="DO294" s="241"/>
      <c r="DP294" s="556"/>
    </row>
    <row r="295" spans="1:120" ht="14.4" thickBot="1" x14ac:dyDescent="0.3">
      <c r="A295" s="544" t="s">
        <v>446</v>
      </c>
      <c r="B295" s="544"/>
      <c r="C295" s="544"/>
      <c r="D295" s="562" t="s">
        <v>452</v>
      </c>
      <c r="E295" s="563"/>
      <c r="F295" s="44"/>
      <c r="G295" s="45"/>
      <c r="H295" s="45"/>
      <c r="I295" s="242"/>
      <c r="J295" s="243"/>
      <c r="K295" s="244">
        <f>+COUNTIF(L295:DO295, "Yes c.")</f>
        <v>0</v>
      </c>
      <c r="L295" s="260"/>
      <c r="M295" s="260"/>
      <c r="N295" s="260"/>
      <c r="O295" s="260"/>
      <c r="P295" s="260"/>
      <c r="Q295" s="260"/>
      <c r="R295" s="260"/>
      <c r="S295" s="260"/>
      <c r="T295" s="260"/>
      <c r="U295" s="260"/>
      <c r="V295" s="260"/>
      <c r="W295" s="260"/>
      <c r="X295" s="260"/>
      <c r="Y295" s="260"/>
      <c r="Z295" s="260"/>
      <c r="AA295" s="260"/>
      <c r="AB295" s="260"/>
      <c r="AC295" s="260"/>
      <c r="AD295" s="260"/>
      <c r="AE295" s="260"/>
      <c r="AF295" s="260"/>
      <c r="AG295" s="260"/>
      <c r="AH295" s="260"/>
      <c r="AI295" s="260"/>
      <c r="AJ295" s="260"/>
      <c r="AK295" s="260"/>
      <c r="AL295" s="260"/>
      <c r="AM295" s="260"/>
      <c r="AN295" s="260"/>
      <c r="AO295" s="260"/>
      <c r="AP295" s="260"/>
      <c r="AQ295" s="260"/>
      <c r="AR295" s="260"/>
      <c r="AS295" s="260"/>
      <c r="AT295" s="260"/>
      <c r="AU295" s="260"/>
      <c r="AV295" s="260"/>
      <c r="AW295" s="260"/>
      <c r="AX295" s="260"/>
      <c r="AY295" s="260"/>
      <c r="AZ295" s="260"/>
      <c r="BA295" s="260"/>
      <c r="BB295" s="260"/>
      <c r="BC295" s="260"/>
      <c r="BD295" s="260"/>
      <c r="BE295" s="260"/>
      <c r="BF295" s="260"/>
      <c r="BG295" s="260"/>
      <c r="BH295" s="260"/>
      <c r="BI295" s="260"/>
      <c r="BJ295" s="260"/>
      <c r="BK295" s="260"/>
      <c r="BL295" s="260"/>
      <c r="BM295" s="260"/>
      <c r="BN295" s="260"/>
      <c r="BO295" s="260"/>
      <c r="BP295" s="260"/>
      <c r="BQ295" s="260"/>
      <c r="BR295" s="260"/>
      <c r="BS295" s="260"/>
      <c r="BT295" s="260"/>
      <c r="BU295" s="260"/>
      <c r="BV295" s="260"/>
      <c r="BW295" s="260"/>
      <c r="BX295" s="260"/>
      <c r="BY295" s="260"/>
      <c r="BZ295" s="260"/>
      <c r="CA295" s="260"/>
      <c r="CB295" s="260"/>
      <c r="CC295" s="260"/>
      <c r="CD295" s="260"/>
      <c r="CE295" s="260"/>
      <c r="CF295" s="260"/>
      <c r="CG295" s="260"/>
      <c r="CH295" s="260"/>
      <c r="CI295" s="260"/>
      <c r="CJ295" s="260"/>
      <c r="CK295" s="260"/>
      <c r="CL295" s="260"/>
      <c r="CM295" s="260"/>
      <c r="CN295" s="260"/>
      <c r="CO295" s="260"/>
      <c r="CP295" s="260"/>
      <c r="CQ295" s="260"/>
      <c r="CR295" s="260"/>
      <c r="CS295" s="260"/>
      <c r="CT295" s="260"/>
      <c r="CU295" s="260"/>
      <c r="CV295" s="260"/>
      <c r="CW295" s="260"/>
      <c r="CX295" s="260"/>
      <c r="CY295" s="260"/>
      <c r="CZ295" s="260"/>
      <c r="DA295" s="260"/>
      <c r="DB295" s="260"/>
      <c r="DC295" s="260"/>
      <c r="DD295" s="260"/>
      <c r="DE295" s="260"/>
      <c r="DF295" s="260"/>
      <c r="DG295" s="260"/>
      <c r="DH295" s="260"/>
      <c r="DI295" s="260"/>
      <c r="DJ295" s="260"/>
      <c r="DK295" s="260"/>
      <c r="DL295" s="260"/>
      <c r="DM295" s="260"/>
      <c r="DN295" s="260"/>
      <c r="DO295" s="267"/>
      <c r="DP295" s="556"/>
    </row>
    <row r="296" spans="1:120" ht="34.200000000000003" x14ac:dyDescent="0.25">
      <c r="A296" s="391" t="s">
        <v>444</v>
      </c>
      <c r="B296" s="25">
        <v>61</v>
      </c>
      <c r="C296" s="391" t="s">
        <v>460</v>
      </c>
      <c r="D296" s="26" t="s">
        <v>559</v>
      </c>
      <c r="E296" s="22" t="str">
        <f>IF(F296=0,"",IF(F296=G296,"N/A",IF(ISERROR(J296/I296),1,J296/I296)))</f>
        <v/>
      </c>
      <c r="F296" s="27">
        <f>COUNTIF(L296:DO296,"1 Yes")+COUNTIF(L296:DO296,"2 No")+COUNTIF(L296:DO296,"3 N/A")</f>
        <v>0</v>
      </c>
      <c r="G296" s="27">
        <f>COUNTIF(L296:DO296,"3 N/A")</f>
        <v>0</v>
      </c>
      <c r="H296" s="28">
        <f>+COUNTIF(L296:DO296, "2 No")</f>
        <v>0</v>
      </c>
      <c r="I296" s="23">
        <f>+COUNTIF(L296:DO296, "2 No")+COUNTIF(L296:DO296,"1 Yes")</f>
        <v>0</v>
      </c>
      <c r="J296" s="17">
        <f>+COUNTIF(L296:DO296, "1 Yes")</f>
        <v>0</v>
      </c>
      <c r="K296" s="273" t="s">
        <v>467</v>
      </c>
      <c r="L296" s="220"/>
      <c r="M296" s="220"/>
      <c r="N296" s="220"/>
      <c r="O296" s="220"/>
      <c r="P296" s="220"/>
      <c r="Q296" s="220"/>
      <c r="R296" s="220"/>
      <c r="S296" s="220"/>
      <c r="T296" s="220"/>
      <c r="U296" s="220"/>
      <c r="V296" s="220"/>
      <c r="W296" s="220"/>
      <c r="X296" s="220"/>
      <c r="Y296" s="220"/>
      <c r="Z296" s="220"/>
      <c r="AA296" s="220"/>
      <c r="AB296" s="220"/>
      <c r="AC296" s="220"/>
      <c r="AD296" s="220"/>
      <c r="AE296" s="220"/>
      <c r="AF296" s="220"/>
      <c r="AG296" s="220"/>
      <c r="AH296" s="220"/>
      <c r="AI296" s="220"/>
      <c r="AJ296" s="220"/>
      <c r="AK296" s="220"/>
      <c r="AL296" s="220"/>
      <c r="AM296" s="220"/>
      <c r="AN296" s="220"/>
      <c r="AO296" s="220"/>
      <c r="AP296" s="220"/>
      <c r="AQ296" s="220"/>
      <c r="AR296" s="220"/>
      <c r="AS296" s="220"/>
      <c r="AT296" s="220"/>
      <c r="AU296" s="220"/>
      <c r="AV296" s="220"/>
      <c r="AW296" s="220"/>
      <c r="AX296" s="220"/>
      <c r="AY296" s="220"/>
      <c r="AZ296" s="220"/>
      <c r="BA296" s="220"/>
      <c r="BB296" s="220"/>
      <c r="BC296" s="220"/>
      <c r="BD296" s="220"/>
      <c r="BE296" s="220"/>
      <c r="BF296" s="220"/>
      <c r="BG296" s="220"/>
      <c r="BH296" s="220"/>
      <c r="BI296" s="220"/>
      <c r="BJ296" s="220"/>
      <c r="BK296" s="220"/>
      <c r="BL296" s="220"/>
      <c r="BM296" s="220"/>
      <c r="BN296" s="220"/>
      <c r="BO296" s="220"/>
      <c r="BP296" s="220"/>
      <c r="BQ296" s="220"/>
      <c r="BR296" s="220"/>
      <c r="BS296" s="220"/>
      <c r="BT296" s="220"/>
      <c r="BU296" s="220"/>
      <c r="BV296" s="220"/>
      <c r="BW296" s="220"/>
      <c r="BX296" s="220"/>
      <c r="BY296" s="220"/>
      <c r="BZ296" s="220"/>
      <c r="CA296" s="220"/>
      <c r="CB296" s="220"/>
      <c r="CC296" s="220"/>
      <c r="CD296" s="220"/>
      <c r="CE296" s="220"/>
      <c r="CF296" s="220"/>
      <c r="CG296" s="220"/>
      <c r="CH296" s="220"/>
      <c r="CI296" s="220"/>
      <c r="CJ296" s="220"/>
      <c r="CK296" s="220"/>
      <c r="CL296" s="220"/>
      <c r="CM296" s="220"/>
      <c r="CN296" s="220"/>
      <c r="CO296" s="220"/>
      <c r="CP296" s="220"/>
      <c r="CQ296" s="220"/>
      <c r="CR296" s="220"/>
      <c r="CS296" s="220"/>
      <c r="CT296" s="220"/>
      <c r="CU296" s="220"/>
      <c r="CV296" s="220"/>
      <c r="CW296" s="220"/>
      <c r="CX296" s="220"/>
      <c r="CY296" s="220"/>
      <c r="CZ296" s="220"/>
      <c r="DA296" s="220"/>
      <c r="DB296" s="220"/>
      <c r="DC296" s="220"/>
      <c r="DD296" s="220"/>
      <c r="DE296" s="220"/>
      <c r="DF296" s="220"/>
      <c r="DG296" s="220"/>
      <c r="DH296" s="220"/>
      <c r="DI296" s="220"/>
      <c r="DJ296" s="220"/>
      <c r="DK296" s="220"/>
      <c r="DL296" s="220"/>
      <c r="DM296" s="220"/>
      <c r="DN296" s="220"/>
      <c r="DO296" s="263"/>
      <c r="DP296" s="533" t="s">
        <v>468</v>
      </c>
    </row>
    <row r="297" spans="1:120" x14ac:dyDescent="0.25">
      <c r="A297" s="537" t="s">
        <v>446</v>
      </c>
      <c r="B297" s="537"/>
      <c r="C297" s="537"/>
      <c r="D297" s="541" t="s">
        <v>376</v>
      </c>
      <c r="E297" s="542"/>
      <c r="F297" s="29"/>
      <c r="G297" s="30"/>
      <c r="H297" s="30"/>
      <c r="I297" s="31"/>
      <c r="J297" s="32"/>
      <c r="K297" s="245">
        <f>+COUNTIF(L297:DO297, "Yes a.")</f>
        <v>0</v>
      </c>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c r="AL297" s="221"/>
      <c r="AM297" s="221"/>
      <c r="AN297" s="221"/>
      <c r="AO297" s="221"/>
      <c r="AP297" s="221"/>
      <c r="AQ297" s="221"/>
      <c r="AR297" s="221"/>
      <c r="AS297" s="221"/>
      <c r="AT297" s="221"/>
      <c r="AU297" s="221"/>
      <c r="AV297" s="221"/>
      <c r="AW297" s="221"/>
      <c r="AX297" s="221"/>
      <c r="AY297" s="221"/>
      <c r="AZ297" s="221"/>
      <c r="BA297" s="221"/>
      <c r="BB297" s="221"/>
      <c r="BC297" s="221"/>
      <c r="BD297" s="221"/>
      <c r="BE297" s="221"/>
      <c r="BF297" s="221"/>
      <c r="BG297" s="221"/>
      <c r="BH297" s="221"/>
      <c r="BI297" s="221"/>
      <c r="BJ297" s="221"/>
      <c r="BK297" s="221"/>
      <c r="BL297" s="221"/>
      <c r="BM297" s="221"/>
      <c r="BN297" s="221"/>
      <c r="BO297" s="221"/>
      <c r="BP297" s="221"/>
      <c r="BQ297" s="221"/>
      <c r="BR297" s="221"/>
      <c r="BS297" s="221"/>
      <c r="BT297" s="221"/>
      <c r="BU297" s="221"/>
      <c r="BV297" s="221"/>
      <c r="BW297" s="221"/>
      <c r="BX297" s="221"/>
      <c r="BY297" s="221"/>
      <c r="BZ297" s="221"/>
      <c r="CA297" s="221"/>
      <c r="CB297" s="221"/>
      <c r="CC297" s="221"/>
      <c r="CD297" s="221"/>
      <c r="CE297" s="221"/>
      <c r="CF297" s="221"/>
      <c r="CG297" s="221"/>
      <c r="CH297" s="221"/>
      <c r="CI297" s="221"/>
      <c r="CJ297" s="221"/>
      <c r="CK297" s="221"/>
      <c r="CL297" s="221"/>
      <c r="CM297" s="221"/>
      <c r="CN297" s="221"/>
      <c r="CO297" s="221"/>
      <c r="CP297" s="221"/>
      <c r="CQ297" s="221"/>
      <c r="CR297" s="221"/>
      <c r="CS297" s="221"/>
      <c r="CT297" s="221"/>
      <c r="CU297" s="221"/>
      <c r="CV297" s="221"/>
      <c r="CW297" s="221"/>
      <c r="CX297" s="221"/>
      <c r="CY297" s="221"/>
      <c r="CZ297" s="221"/>
      <c r="DA297" s="221"/>
      <c r="DB297" s="221"/>
      <c r="DC297" s="221"/>
      <c r="DD297" s="221"/>
      <c r="DE297" s="221"/>
      <c r="DF297" s="221"/>
      <c r="DG297" s="221"/>
      <c r="DH297" s="221"/>
      <c r="DI297" s="221"/>
      <c r="DJ297" s="221"/>
      <c r="DK297" s="221"/>
      <c r="DL297" s="221"/>
      <c r="DM297" s="221"/>
      <c r="DN297" s="221"/>
      <c r="DO297" s="264"/>
      <c r="DP297" s="619"/>
    </row>
    <row r="298" spans="1:120" x14ac:dyDescent="0.25">
      <c r="A298" s="537" t="s">
        <v>446</v>
      </c>
      <c r="B298" s="537"/>
      <c r="C298" s="537"/>
      <c r="D298" s="541" t="s">
        <v>396</v>
      </c>
      <c r="E298" s="542"/>
      <c r="F298" s="33"/>
      <c r="G298" s="34"/>
      <c r="H298" s="34"/>
      <c r="I298" s="31"/>
      <c r="J298" s="32"/>
      <c r="K298" s="245">
        <f>+COUNTIF(L298:DO298, "Yes b.")</f>
        <v>0</v>
      </c>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c r="AK298" s="221"/>
      <c r="AL298" s="221"/>
      <c r="AM298" s="221"/>
      <c r="AN298" s="221"/>
      <c r="AO298" s="221"/>
      <c r="AP298" s="221"/>
      <c r="AQ298" s="221"/>
      <c r="AR298" s="221"/>
      <c r="AS298" s="221"/>
      <c r="AT298" s="221"/>
      <c r="AU298" s="221"/>
      <c r="AV298" s="221"/>
      <c r="AW298" s="221"/>
      <c r="AX298" s="221"/>
      <c r="AY298" s="221"/>
      <c r="AZ298" s="221"/>
      <c r="BA298" s="221"/>
      <c r="BB298" s="221"/>
      <c r="BC298" s="221"/>
      <c r="BD298" s="221"/>
      <c r="BE298" s="221"/>
      <c r="BF298" s="221"/>
      <c r="BG298" s="221"/>
      <c r="BH298" s="221"/>
      <c r="BI298" s="221"/>
      <c r="BJ298" s="221"/>
      <c r="BK298" s="221"/>
      <c r="BL298" s="221"/>
      <c r="BM298" s="221"/>
      <c r="BN298" s="221"/>
      <c r="BO298" s="221"/>
      <c r="BP298" s="221"/>
      <c r="BQ298" s="221"/>
      <c r="BR298" s="221"/>
      <c r="BS298" s="221"/>
      <c r="BT298" s="221"/>
      <c r="BU298" s="221"/>
      <c r="BV298" s="221"/>
      <c r="BW298" s="221"/>
      <c r="BX298" s="221"/>
      <c r="BY298" s="221"/>
      <c r="BZ298" s="221"/>
      <c r="CA298" s="221"/>
      <c r="CB298" s="221"/>
      <c r="CC298" s="221"/>
      <c r="CD298" s="221"/>
      <c r="CE298" s="221"/>
      <c r="CF298" s="221"/>
      <c r="CG298" s="221"/>
      <c r="CH298" s="221"/>
      <c r="CI298" s="221"/>
      <c r="CJ298" s="221"/>
      <c r="CK298" s="221"/>
      <c r="CL298" s="221"/>
      <c r="CM298" s="221"/>
      <c r="CN298" s="221"/>
      <c r="CO298" s="221"/>
      <c r="CP298" s="221"/>
      <c r="CQ298" s="221"/>
      <c r="CR298" s="221"/>
      <c r="CS298" s="221"/>
      <c r="CT298" s="221"/>
      <c r="CU298" s="221"/>
      <c r="CV298" s="221"/>
      <c r="CW298" s="221"/>
      <c r="CX298" s="221"/>
      <c r="CY298" s="221"/>
      <c r="CZ298" s="221"/>
      <c r="DA298" s="221"/>
      <c r="DB298" s="221"/>
      <c r="DC298" s="221"/>
      <c r="DD298" s="221"/>
      <c r="DE298" s="221"/>
      <c r="DF298" s="221"/>
      <c r="DG298" s="221"/>
      <c r="DH298" s="221"/>
      <c r="DI298" s="221"/>
      <c r="DJ298" s="221"/>
      <c r="DK298" s="221"/>
      <c r="DL298" s="221"/>
      <c r="DM298" s="221"/>
      <c r="DN298" s="221"/>
      <c r="DO298" s="264"/>
      <c r="DP298" s="556"/>
    </row>
    <row r="299" spans="1:120" x14ac:dyDescent="0.25">
      <c r="A299" s="537" t="s">
        <v>446</v>
      </c>
      <c r="B299" s="537"/>
      <c r="C299" s="537"/>
      <c r="D299" s="549" t="s">
        <v>71</v>
      </c>
      <c r="E299" s="550"/>
      <c r="F299" s="33"/>
      <c r="G299" s="34"/>
      <c r="H299" s="34"/>
      <c r="I299" s="222"/>
      <c r="J299" s="223"/>
      <c r="K299" s="245">
        <f>+COUNTIF(L299:DO299, "0-30")+COUNTIF(L299:DO299, "31-60")+COUNTIF(L299:DO299, "61-90")+COUNTIF(L299:DO299, "over 90 days")</f>
        <v>0</v>
      </c>
      <c r="L299" s="224"/>
      <c r="M299" s="224"/>
      <c r="N299" s="224"/>
      <c r="O299" s="224"/>
      <c r="P299" s="224"/>
      <c r="Q299" s="224"/>
      <c r="R299" s="224"/>
      <c r="S299" s="224"/>
      <c r="T299" s="224"/>
      <c r="U299" s="224"/>
      <c r="V299" s="224"/>
      <c r="W299" s="224"/>
      <c r="X299" s="224"/>
      <c r="Y299" s="224"/>
      <c r="Z299" s="224"/>
      <c r="AA299" s="224"/>
      <c r="AB299" s="224"/>
      <c r="AC299" s="224"/>
      <c r="AD299" s="224"/>
      <c r="AE299" s="224"/>
      <c r="AF299" s="224"/>
      <c r="AG299" s="224"/>
      <c r="AH299" s="224"/>
      <c r="AI299" s="224"/>
      <c r="AJ299" s="224"/>
      <c r="AK299" s="224"/>
      <c r="AL299" s="224"/>
      <c r="AM299" s="224"/>
      <c r="AN299" s="224"/>
      <c r="AO299" s="224"/>
      <c r="AP299" s="224"/>
      <c r="AQ299" s="224"/>
      <c r="AR299" s="224"/>
      <c r="AS299" s="224"/>
      <c r="AT299" s="224"/>
      <c r="AU299" s="224"/>
      <c r="AV299" s="224"/>
      <c r="AW299" s="224"/>
      <c r="AX299" s="224"/>
      <c r="AY299" s="224"/>
      <c r="AZ299" s="224"/>
      <c r="BA299" s="224"/>
      <c r="BB299" s="224"/>
      <c r="BC299" s="224"/>
      <c r="BD299" s="224"/>
      <c r="BE299" s="224"/>
      <c r="BF299" s="224"/>
      <c r="BG299" s="224"/>
      <c r="BH299" s="224"/>
      <c r="BI299" s="224"/>
      <c r="BJ299" s="224"/>
      <c r="BK299" s="224"/>
      <c r="BL299" s="224"/>
      <c r="BM299" s="224"/>
      <c r="BN299" s="224"/>
      <c r="BO299" s="224"/>
      <c r="BP299" s="224"/>
      <c r="BQ299" s="224"/>
      <c r="BR299" s="224"/>
      <c r="BS299" s="224"/>
      <c r="BT299" s="224"/>
      <c r="BU299" s="224"/>
      <c r="BV299" s="224"/>
      <c r="BW299" s="224"/>
      <c r="BX299" s="224"/>
      <c r="BY299" s="224"/>
      <c r="BZ299" s="224"/>
      <c r="CA299" s="224"/>
      <c r="CB299" s="224"/>
      <c r="CC299" s="224"/>
      <c r="CD299" s="224"/>
      <c r="CE299" s="224"/>
      <c r="CF299" s="224"/>
      <c r="CG299" s="224"/>
      <c r="CH299" s="224"/>
      <c r="CI299" s="224"/>
      <c r="CJ299" s="224"/>
      <c r="CK299" s="224"/>
      <c r="CL299" s="224"/>
      <c r="CM299" s="224"/>
      <c r="CN299" s="224"/>
      <c r="CO299" s="224"/>
      <c r="CP299" s="224"/>
      <c r="CQ299" s="224"/>
      <c r="CR299" s="224"/>
      <c r="CS299" s="224"/>
      <c r="CT299" s="224"/>
      <c r="CU299" s="224"/>
      <c r="CV299" s="224"/>
      <c r="CW299" s="224"/>
      <c r="CX299" s="224"/>
      <c r="CY299" s="224"/>
      <c r="CZ299" s="224"/>
      <c r="DA299" s="224"/>
      <c r="DB299" s="224"/>
      <c r="DC299" s="224"/>
      <c r="DD299" s="224"/>
      <c r="DE299" s="224"/>
      <c r="DF299" s="224"/>
      <c r="DG299" s="224"/>
      <c r="DH299" s="224"/>
      <c r="DI299" s="224"/>
      <c r="DJ299" s="224"/>
      <c r="DK299" s="224"/>
      <c r="DL299" s="224"/>
      <c r="DM299" s="224"/>
      <c r="DN299" s="224"/>
      <c r="DO299" s="265"/>
      <c r="DP299" s="556"/>
    </row>
    <row r="300" spans="1:120" x14ac:dyDescent="0.25">
      <c r="A300" s="537" t="s">
        <v>446</v>
      </c>
      <c r="B300" s="537"/>
      <c r="C300" s="537"/>
      <c r="D300" s="538" t="s">
        <v>448</v>
      </c>
      <c r="E300" s="539"/>
      <c r="F300" s="33"/>
      <c r="G300" s="34"/>
      <c r="H300" s="34"/>
      <c r="I300" s="222"/>
      <c r="J300" s="223"/>
      <c r="K300" s="245">
        <f>+COUNTIF(L299:DO299, "0-30")</f>
        <v>0</v>
      </c>
      <c r="L300" s="236"/>
      <c r="M300" s="237"/>
      <c r="N300" s="237"/>
      <c r="O300" s="237"/>
      <c r="P300" s="237"/>
      <c r="Q300" s="237"/>
      <c r="R300" s="237"/>
      <c r="S300" s="237"/>
      <c r="T300" s="237"/>
      <c r="U300" s="237"/>
      <c r="V300" s="237"/>
      <c r="W300" s="237"/>
      <c r="X300" s="237"/>
      <c r="Y300" s="237"/>
      <c r="Z300" s="237"/>
      <c r="AA300" s="237"/>
      <c r="AB300" s="237"/>
      <c r="AC300" s="237"/>
      <c r="AD300" s="237"/>
      <c r="AE300" s="237"/>
      <c r="AF300" s="237"/>
      <c r="AG300" s="237"/>
      <c r="AH300" s="237"/>
      <c r="AI300" s="237"/>
      <c r="AJ300" s="237"/>
      <c r="AK300" s="237"/>
      <c r="AL300" s="237"/>
      <c r="AM300" s="237"/>
      <c r="AN300" s="237"/>
      <c r="AO300" s="237"/>
      <c r="AP300" s="237"/>
      <c r="AQ300" s="237"/>
      <c r="AR300" s="237"/>
      <c r="AS300" s="237"/>
      <c r="AT300" s="237"/>
      <c r="AU300" s="237"/>
      <c r="AV300" s="237"/>
      <c r="AW300" s="237"/>
      <c r="AX300" s="237"/>
      <c r="AY300" s="237"/>
      <c r="AZ300" s="237"/>
      <c r="BA300" s="237"/>
      <c r="BB300" s="237"/>
      <c r="BC300" s="237"/>
      <c r="BD300" s="237"/>
      <c r="BE300" s="237"/>
      <c r="BF300" s="237"/>
      <c r="BG300" s="237"/>
      <c r="BH300" s="237"/>
      <c r="BI300" s="237"/>
      <c r="BJ300" s="237"/>
      <c r="BK300" s="237"/>
      <c r="BL300" s="237"/>
      <c r="BM300" s="237"/>
      <c r="BN300" s="237"/>
      <c r="BO300" s="237"/>
      <c r="BP300" s="237"/>
      <c r="BQ300" s="237"/>
      <c r="BR300" s="237"/>
      <c r="BS300" s="237"/>
      <c r="BT300" s="237"/>
      <c r="BU300" s="237"/>
      <c r="BV300" s="237"/>
      <c r="BW300" s="237"/>
      <c r="BX300" s="237"/>
      <c r="BY300" s="237"/>
      <c r="BZ300" s="237"/>
      <c r="CA300" s="237"/>
      <c r="CB300" s="237"/>
      <c r="CC300" s="237"/>
      <c r="CD300" s="237"/>
      <c r="CE300" s="237"/>
      <c r="CF300" s="237"/>
      <c r="CG300" s="237"/>
      <c r="CH300" s="237"/>
      <c r="CI300" s="237"/>
      <c r="CJ300" s="237"/>
      <c r="CK300" s="237"/>
      <c r="CL300" s="237"/>
      <c r="CM300" s="237"/>
      <c r="CN300" s="237"/>
      <c r="CO300" s="237"/>
      <c r="CP300" s="237"/>
      <c r="CQ300" s="237"/>
      <c r="CR300" s="237"/>
      <c r="CS300" s="237"/>
      <c r="CT300" s="237"/>
      <c r="CU300" s="237"/>
      <c r="CV300" s="237"/>
      <c r="CW300" s="237"/>
      <c r="CX300" s="237"/>
      <c r="CY300" s="237"/>
      <c r="CZ300" s="237"/>
      <c r="DA300" s="237"/>
      <c r="DB300" s="237"/>
      <c r="DC300" s="237"/>
      <c r="DD300" s="237"/>
      <c r="DE300" s="237"/>
      <c r="DF300" s="237"/>
      <c r="DG300" s="237"/>
      <c r="DH300" s="237"/>
      <c r="DI300" s="237"/>
      <c r="DJ300" s="237"/>
      <c r="DK300" s="237"/>
      <c r="DL300" s="237"/>
      <c r="DM300" s="237"/>
      <c r="DN300" s="237"/>
      <c r="DO300" s="237"/>
      <c r="DP300" s="556"/>
    </row>
    <row r="301" spans="1:120" x14ac:dyDescent="0.25">
      <c r="A301" s="537" t="s">
        <v>446</v>
      </c>
      <c r="B301" s="537"/>
      <c r="C301" s="537"/>
      <c r="D301" s="538" t="s">
        <v>449</v>
      </c>
      <c r="E301" s="539"/>
      <c r="F301" s="33"/>
      <c r="G301" s="34"/>
      <c r="H301" s="34"/>
      <c r="I301" s="222"/>
      <c r="J301" s="223"/>
      <c r="K301" s="245">
        <f>+COUNTIF(L299:DO299, "31-60")</f>
        <v>0</v>
      </c>
      <c r="L301" s="238"/>
      <c r="M301" s="239"/>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239"/>
      <c r="AL301" s="239"/>
      <c r="AM301" s="239"/>
      <c r="AN301" s="239"/>
      <c r="AO301" s="239"/>
      <c r="AP301" s="239"/>
      <c r="AQ301" s="239"/>
      <c r="AR301" s="239"/>
      <c r="AS301" s="239"/>
      <c r="AT301" s="239"/>
      <c r="AU301" s="239"/>
      <c r="AV301" s="239"/>
      <c r="AW301" s="239"/>
      <c r="AX301" s="239"/>
      <c r="AY301" s="239"/>
      <c r="AZ301" s="239"/>
      <c r="BA301" s="239"/>
      <c r="BB301" s="239"/>
      <c r="BC301" s="239"/>
      <c r="BD301" s="239"/>
      <c r="BE301" s="239"/>
      <c r="BF301" s="239"/>
      <c r="BG301" s="239"/>
      <c r="BH301" s="239"/>
      <c r="BI301" s="239"/>
      <c r="BJ301" s="239"/>
      <c r="BK301" s="239"/>
      <c r="BL301" s="239"/>
      <c r="BM301" s="239"/>
      <c r="BN301" s="239"/>
      <c r="BO301" s="239"/>
      <c r="BP301" s="239"/>
      <c r="BQ301" s="239"/>
      <c r="BR301" s="239"/>
      <c r="BS301" s="239"/>
      <c r="BT301" s="239"/>
      <c r="BU301" s="239"/>
      <c r="BV301" s="239"/>
      <c r="BW301" s="239"/>
      <c r="BX301" s="239"/>
      <c r="BY301" s="239"/>
      <c r="BZ301" s="239"/>
      <c r="CA301" s="239"/>
      <c r="CB301" s="239"/>
      <c r="CC301" s="239"/>
      <c r="CD301" s="239"/>
      <c r="CE301" s="239"/>
      <c r="CF301" s="239"/>
      <c r="CG301" s="239"/>
      <c r="CH301" s="239"/>
      <c r="CI301" s="239"/>
      <c r="CJ301" s="239"/>
      <c r="CK301" s="239"/>
      <c r="CL301" s="239"/>
      <c r="CM301" s="239"/>
      <c r="CN301" s="239"/>
      <c r="CO301" s="239"/>
      <c r="CP301" s="239"/>
      <c r="CQ301" s="239"/>
      <c r="CR301" s="239"/>
      <c r="CS301" s="239"/>
      <c r="CT301" s="239"/>
      <c r="CU301" s="239"/>
      <c r="CV301" s="239"/>
      <c r="CW301" s="239"/>
      <c r="CX301" s="239"/>
      <c r="CY301" s="239"/>
      <c r="CZ301" s="239"/>
      <c r="DA301" s="239"/>
      <c r="DB301" s="239"/>
      <c r="DC301" s="239"/>
      <c r="DD301" s="239"/>
      <c r="DE301" s="239"/>
      <c r="DF301" s="239"/>
      <c r="DG301" s="239"/>
      <c r="DH301" s="239"/>
      <c r="DI301" s="239"/>
      <c r="DJ301" s="239"/>
      <c r="DK301" s="239"/>
      <c r="DL301" s="239"/>
      <c r="DM301" s="239"/>
      <c r="DN301" s="239"/>
      <c r="DO301" s="239"/>
      <c r="DP301" s="556"/>
    </row>
    <row r="302" spans="1:120" x14ac:dyDescent="0.25">
      <c r="A302" s="537" t="s">
        <v>446</v>
      </c>
      <c r="B302" s="537"/>
      <c r="C302" s="537"/>
      <c r="D302" s="538" t="s">
        <v>450</v>
      </c>
      <c r="E302" s="539"/>
      <c r="F302" s="33"/>
      <c r="G302" s="34"/>
      <c r="H302" s="34"/>
      <c r="I302" s="222"/>
      <c r="J302" s="223"/>
      <c r="K302" s="245">
        <f>+COUNTIF(L299:DO299, "61-90")</f>
        <v>0</v>
      </c>
      <c r="L302" s="238"/>
      <c r="M302" s="239"/>
      <c r="N302" s="239"/>
      <c r="O302" s="239"/>
      <c r="P302" s="239"/>
      <c r="Q302" s="239"/>
      <c r="R302" s="239"/>
      <c r="S302" s="239"/>
      <c r="T302" s="239"/>
      <c r="U302" s="239"/>
      <c r="V302" s="239"/>
      <c r="W302" s="239"/>
      <c r="X302" s="239"/>
      <c r="Y302" s="239"/>
      <c r="Z302" s="239"/>
      <c r="AA302" s="239"/>
      <c r="AB302" s="239"/>
      <c r="AC302" s="239"/>
      <c r="AD302" s="239"/>
      <c r="AE302" s="239"/>
      <c r="AF302" s="239"/>
      <c r="AG302" s="239"/>
      <c r="AH302" s="239"/>
      <c r="AI302" s="239"/>
      <c r="AJ302" s="239"/>
      <c r="AK302" s="239"/>
      <c r="AL302" s="239"/>
      <c r="AM302" s="239"/>
      <c r="AN302" s="239"/>
      <c r="AO302" s="239"/>
      <c r="AP302" s="239"/>
      <c r="AQ302" s="239"/>
      <c r="AR302" s="239"/>
      <c r="AS302" s="239"/>
      <c r="AT302" s="239"/>
      <c r="AU302" s="239"/>
      <c r="AV302" s="239"/>
      <c r="AW302" s="239"/>
      <c r="AX302" s="239"/>
      <c r="AY302" s="239"/>
      <c r="AZ302" s="239"/>
      <c r="BA302" s="239"/>
      <c r="BB302" s="239"/>
      <c r="BC302" s="239"/>
      <c r="BD302" s="239"/>
      <c r="BE302" s="239"/>
      <c r="BF302" s="239"/>
      <c r="BG302" s="239"/>
      <c r="BH302" s="239"/>
      <c r="BI302" s="239"/>
      <c r="BJ302" s="239"/>
      <c r="BK302" s="239"/>
      <c r="BL302" s="239"/>
      <c r="BM302" s="239"/>
      <c r="BN302" s="239"/>
      <c r="BO302" s="239"/>
      <c r="BP302" s="239"/>
      <c r="BQ302" s="239"/>
      <c r="BR302" s="239"/>
      <c r="BS302" s="239"/>
      <c r="BT302" s="239"/>
      <c r="BU302" s="239"/>
      <c r="BV302" s="239"/>
      <c r="BW302" s="239"/>
      <c r="BX302" s="239"/>
      <c r="BY302" s="239"/>
      <c r="BZ302" s="239"/>
      <c r="CA302" s="239"/>
      <c r="CB302" s="239"/>
      <c r="CC302" s="239"/>
      <c r="CD302" s="239"/>
      <c r="CE302" s="239"/>
      <c r="CF302" s="239"/>
      <c r="CG302" s="239"/>
      <c r="CH302" s="239"/>
      <c r="CI302" s="239"/>
      <c r="CJ302" s="239"/>
      <c r="CK302" s="239"/>
      <c r="CL302" s="239"/>
      <c r="CM302" s="239"/>
      <c r="CN302" s="239"/>
      <c r="CO302" s="239"/>
      <c r="CP302" s="239"/>
      <c r="CQ302" s="239"/>
      <c r="CR302" s="239"/>
      <c r="CS302" s="239"/>
      <c r="CT302" s="239"/>
      <c r="CU302" s="239"/>
      <c r="CV302" s="239"/>
      <c r="CW302" s="239"/>
      <c r="CX302" s="239"/>
      <c r="CY302" s="239"/>
      <c r="CZ302" s="239"/>
      <c r="DA302" s="239"/>
      <c r="DB302" s="239"/>
      <c r="DC302" s="239"/>
      <c r="DD302" s="239"/>
      <c r="DE302" s="239"/>
      <c r="DF302" s="239"/>
      <c r="DG302" s="239"/>
      <c r="DH302" s="239"/>
      <c r="DI302" s="239"/>
      <c r="DJ302" s="239"/>
      <c r="DK302" s="239"/>
      <c r="DL302" s="239"/>
      <c r="DM302" s="239"/>
      <c r="DN302" s="239"/>
      <c r="DO302" s="239"/>
      <c r="DP302" s="556"/>
    </row>
    <row r="303" spans="1:120" x14ac:dyDescent="0.25">
      <c r="A303" s="537" t="s">
        <v>446</v>
      </c>
      <c r="B303" s="537"/>
      <c r="C303" s="537"/>
      <c r="D303" s="560" t="s">
        <v>451</v>
      </c>
      <c r="E303" s="561"/>
      <c r="F303" s="33"/>
      <c r="G303" s="34"/>
      <c r="H303" s="34"/>
      <c r="I303" s="222"/>
      <c r="J303" s="223"/>
      <c r="K303" s="245">
        <f>+COUNTIF(L299:DO299, "over 90 days")</f>
        <v>0</v>
      </c>
      <c r="L303" s="240"/>
      <c r="M303" s="241"/>
      <c r="N303" s="241"/>
      <c r="O303" s="241"/>
      <c r="P303" s="241"/>
      <c r="Q303" s="241"/>
      <c r="R303" s="241"/>
      <c r="S303" s="241"/>
      <c r="T303" s="241"/>
      <c r="U303" s="241"/>
      <c r="V303" s="241"/>
      <c r="W303" s="241"/>
      <c r="X303" s="241"/>
      <c r="Y303" s="241"/>
      <c r="Z303" s="241"/>
      <c r="AA303" s="241"/>
      <c r="AB303" s="241"/>
      <c r="AC303" s="241"/>
      <c r="AD303" s="241"/>
      <c r="AE303" s="241"/>
      <c r="AF303" s="241"/>
      <c r="AG303" s="241"/>
      <c r="AH303" s="241"/>
      <c r="AI303" s="241"/>
      <c r="AJ303" s="241"/>
      <c r="AK303" s="241"/>
      <c r="AL303" s="241"/>
      <c r="AM303" s="241"/>
      <c r="AN303" s="241"/>
      <c r="AO303" s="241"/>
      <c r="AP303" s="241"/>
      <c r="AQ303" s="241"/>
      <c r="AR303" s="241"/>
      <c r="AS303" s="241"/>
      <c r="AT303" s="241"/>
      <c r="AU303" s="241"/>
      <c r="AV303" s="241"/>
      <c r="AW303" s="241"/>
      <c r="AX303" s="241"/>
      <c r="AY303" s="241"/>
      <c r="AZ303" s="241"/>
      <c r="BA303" s="241"/>
      <c r="BB303" s="241"/>
      <c r="BC303" s="241"/>
      <c r="BD303" s="241"/>
      <c r="BE303" s="241"/>
      <c r="BF303" s="241"/>
      <c r="BG303" s="241"/>
      <c r="BH303" s="241"/>
      <c r="BI303" s="241"/>
      <c r="BJ303" s="241"/>
      <c r="BK303" s="241"/>
      <c r="BL303" s="241"/>
      <c r="BM303" s="241"/>
      <c r="BN303" s="241"/>
      <c r="BO303" s="241"/>
      <c r="BP303" s="241"/>
      <c r="BQ303" s="241"/>
      <c r="BR303" s="241"/>
      <c r="BS303" s="241"/>
      <c r="BT303" s="241"/>
      <c r="BU303" s="241"/>
      <c r="BV303" s="241"/>
      <c r="BW303" s="241"/>
      <c r="BX303" s="241"/>
      <c r="BY303" s="241"/>
      <c r="BZ303" s="241"/>
      <c r="CA303" s="241"/>
      <c r="CB303" s="241"/>
      <c r="CC303" s="241"/>
      <c r="CD303" s="241"/>
      <c r="CE303" s="241"/>
      <c r="CF303" s="241"/>
      <c r="CG303" s="241"/>
      <c r="CH303" s="241"/>
      <c r="CI303" s="241"/>
      <c r="CJ303" s="241"/>
      <c r="CK303" s="241"/>
      <c r="CL303" s="241"/>
      <c r="CM303" s="241"/>
      <c r="CN303" s="241"/>
      <c r="CO303" s="241"/>
      <c r="CP303" s="241"/>
      <c r="CQ303" s="241"/>
      <c r="CR303" s="241"/>
      <c r="CS303" s="241"/>
      <c r="CT303" s="241"/>
      <c r="CU303" s="241"/>
      <c r="CV303" s="241"/>
      <c r="CW303" s="241"/>
      <c r="CX303" s="241"/>
      <c r="CY303" s="241"/>
      <c r="CZ303" s="241"/>
      <c r="DA303" s="241"/>
      <c r="DB303" s="241"/>
      <c r="DC303" s="241"/>
      <c r="DD303" s="241"/>
      <c r="DE303" s="241"/>
      <c r="DF303" s="241"/>
      <c r="DG303" s="241"/>
      <c r="DH303" s="241"/>
      <c r="DI303" s="241"/>
      <c r="DJ303" s="241"/>
      <c r="DK303" s="241"/>
      <c r="DL303" s="241"/>
      <c r="DM303" s="241"/>
      <c r="DN303" s="241"/>
      <c r="DO303" s="241"/>
      <c r="DP303" s="556"/>
    </row>
    <row r="304" spans="1:120" ht="14.4" thickBot="1" x14ac:dyDescent="0.3">
      <c r="A304" s="544" t="s">
        <v>446</v>
      </c>
      <c r="B304" s="544"/>
      <c r="C304" s="544"/>
      <c r="D304" s="562" t="s">
        <v>452</v>
      </c>
      <c r="E304" s="563"/>
      <c r="F304" s="44"/>
      <c r="G304" s="45"/>
      <c r="H304" s="45"/>
      <c r="I304" s="35"/>
      <c r="J304" s="36"/>
      <c r="K304" s="244">
        <f>+COUNTIF(L304:DO304, "Yes c.")</f>
        <v>0</v>
      </c>
      <c r="L304" s="260"/>
      <c r="M304" s="260"/>
      <c r="N304" s="260"/>
      <c r="O304" s="260"/>
      <c r="P304" s="260"/>
      <c r="Q304" s="260"/>
      <c r="R304" s="260"/>
      <c r="S304" s="260"/>
      <c r="T304" s="260"/>
      <c r="U304" s="260"/>
      <c r="V304" s="260"/>
      <c r="W304" s="260"/>
      <c r="X304" s="260"/>
      <c r="Y304" s="260"/>
      <c r="Z304" s="260"/>
      <c r="AA304" s="260"/>
      <c r="AB304" s="260"/>
      <c r="AC304" s="260"/>
      <c r="AD304" s="260"/>
      <c r="AE304" s="260"/>
      <c r="AF304" s="260"/>
      <c r="AG304" s="260"/>
      <c r="AH304" s="260"/>
      <c r="AI304" s="260"/>
      <c r="AJ304" s="260"/>
      <c r="AK304" s="260"/>
      <c r="AL304" s="260"/>
      <c r="AM304" s="260"/>
      <c r="AN304" s="260"/>
      <c r="AO304" s="260"/>
      <c r="AP304" s="260"/>
      <c r="AQ304" s="260"/>
      <c r="AR304" s="260"/>
      <c r="AS304" s="260"/>
      <c r="AT304" s="260"/>
      <c r="AU304" s="260"/>
      <c r="AV304" s="260"/>
      <c r="AW304" s="260"/>
      <c r="AX304" s="260"/>
      <c r="AY304" s="260"/>
      <c r="AZ304" s="260"/>
      <c r="BA304" s="260"/>
      <c r="BB304" s="260"/>
      <c r="BC304" s="260"/>
      <c r="BD304" s="260"/>
      <c r="BE304" s="260"/>
      <c r="BF304" s="260"/>
      <c r="BG304" s="260"/>
      <c r="BH304" s="260"/>
      <c r="BI304" s="260"/>
      <c r="BJ304" s="260"/>
      <c r="BK304" s="260"/>
      <c r="BL304" s="260"/>
      <c r="BM304" s="260"/>
      <c r="BN304" s="260"/>
      <c r="BO304" s="260"/>
      <c r="BP304" s="260"/>
      <c r="BQ304" s="260"/>
      <c r="BR304" s="260"/>
      <c r="BS304" s="260"/>
      <c r="BT304" s="260"/>
      <c r="BU304" s="260"/>
      <c r="BV304" s="260"/>
      <c r="BW304" s="260"/>
      <c r="BX304" s="260"/>
      <c r="BY304" s="260"/>
      <c r="BZ304" s="260"/>
      <c r="CA304" s="260"/>
      <c r="CB304" s="260"/>
      <c r="CC304" s="260"/>
      <c r="CD304" s="260"/>
      <c r="CE304" s="260"/>
      <c r="CF304" s="260"/>
      <c r="CG304" s="260"/>
      <c r="CH304" s="260"/>
      <c r="CI304" s="260"/>
      <c r="CJ304" s="260"/>
      <c r="CK304" s="260"/>
      <c r="CL304" s="260"/>
      <c r="CM304" s="260"/>
      <c r="CN304" s="260"/>
      <c r="CO304" s="260"/>
      <c r="CP304" s="260"/>
      <c r="CQ304" s="260"/>
      <c r="CR304" s="260"/>
      <c r="CS304" s="260"/>
      <c r="CT304" s="260"/>
      <c r="CU304" s="260"/>
      <c r="CV304" s="260"/>
      <c r="CW304" s="260"/>
      <c r="CX304" s="260"/>
      <c r="CY304" s="260"/>
      <c r="CZ304" s="260"/>
      <c r="DA304" s="260"/>
      <c r="DB304" s="260"/>
      <c r="DC304" s="260"/>
      <c r="DD304" s="260"/>
      <c r="DE304" s="260"/>
      <c r="DF304" s="260"/>
      <c r="DG304" s="260"/>
      <c r="DH304" s="260"/>
      <c r="DI304" s="260"/>
      <c r="DJ304" s="260"/>
      <c r="DK304" s="260"/>
      <c r="DL304" s="260"/>
      <c r="DM304" s="260"/>
      <c r="DN304" s="260"/>
      <c r="DO304" s="267"/>
      <c r="DP304" s="564"/>
    </row>
    <row r="305" spans="1:120" ht="26.4" x14ac:dyDescent="0.25">
      <c r="A305" s="391" t="s">
        <v>444</v>
      </c>
      <c r="B305" s="25">
        <v>62</v>
      </c>
      <c r="C305" s="391" t="s">
        <v>460</v>
      </c>
      <c r="D305" s="26" t="s">
        <v>469</v>
      </c>
      <c r="E305" s="43" t="str">
        <f>IF(F305=0,"",IF(F305=G305,"N/A",IF(ISERROR(J305/I305),1,J305/I305)))</f>
        <v/>
      </c>
      <c r="F305" s="27">
        <f>COUNTIF(L305:DO305,"1 Yes")+COUNTIF(L305:DO305,"2 No")+COUNTIF(L305:DO305,"3 No")+COUNTIF(L305:DO305,"4 N/A")</f>
        <v>0</v>
      </c>
      <c r="G305" s="27">
        <f>COUNTIF(L305:DO305,"4 N/A")</f>
        <v>0</v>
      </c>
      <c r="H305" s="28">
        <f>COUNTIF(L305:DO305, "2 No")+COUNTIF(L305:DO305, "3 No")</f>
        <v>0</v>
      </c>
      <c r="I305" s="24">
        <f>COUNTIF(L305:DO305,"1 Yes")+COUNTIF(L305:DO305, "2 No")+COUNTIF(L305:DO305,"3 No")</f>
        <v>0</v>
      </c>
      <c r="J305" s="17">
        <f>+COUNTIF(L305:DO305, "1 Yes")</f>
        <v>0</v>
      </c>
      <c r="K305" s="306"/>
      <c r="L305" s="220"/>
      <c r="M305" s="220"/>
      <c r="N305" s="220"/>
      <c r="O305" s="220"/>
      <c r="P305" s="220"/>
      <c r="Q305" s="220"/>
      <c r="R305" s="220"/>
      <c r="S305" s="220"/>
      <c r="T305" s="220"/>
      <c r="U305" s="220"/>
      <c r="V305" s="220"/>
      <c r="W305" s="220"/>
      <c r="X305" s="220"/>
      <c r="Y305" s="220"/>
      <c r="Z305" s="220"/>
      <c r="AA305" s="220"/>
      <c r="AB305" s="220"/>
      <c r="AC305" s="220"/>
      <c r="AD305" s="220"/>
      <c r="AE305" s="220"/>
      <c r="AF305" s="220"/>
      <c r="AG305" s="220"/>
      <c r="AH305" s="220"/>
      <c r="AI305" s="220"/>
      <c r="AJ305" s="220"/>
      <c r="AK305" s="220"/>
      <c r="AL305" s="220"/>
      <c r="AM305" s="220"/>
      <c r="AN305" s="220"/>
      <c r="AO305" s="220"/>
      <c r="AP305" s="220"/>
      <c r="AQ305" s="220"/>
      <c r="AR305" s="220"/>
      <c r="AS305" s="220"/>
      <c r="AT305" s="220"/>
      <c r="AU305" s="220"/>
      <c r="AV305" s="220"/>
      <c r="AW305" s="220"/>
      <c r="AX305" s="220"/>
      <c r="AY305" s="220"/>
      <c r="AZ305" s="220"/>
      <c r="BA305" s="220"/>
      <c r="BB305" s="220"/>
      <c r="BC305" s="220"/>
      <c r="BD305" s="220"/>
      <c r="BE305" s="220"/>
      <c r="BF305" s="220"/>
      <c r="BG305" s="220"/>
      <c r="BH305" s="220"/>
      <c r="BI305" s="220"/>
      <c r="BJ305" s="220"/>
      <c r="BK305" s="220"/>
      <c r="BL305" s="220"/>
      <c r="BM305" s="220"/>
      <c r="BN305" s="220"/>
      <c r="BO305" s="220"/>
      <c r="BP305" s="220"/>
      <c r="BQ305" s="220"/>
      <c r="BR305" s="220"/>
      <c r="BS305" s="220"/>
      <c r="BT305" s="220"/>
      <c r="BU305" s="220"/>
      <c r="BV305" s="220"/>
      <c r="BW305" s="220"/>
      <c r="BX305" s="220"/>
      <c r="BY305" s="220"/>
      <c r="BZ305" s="220"/>
      <c r="CA305" s="220"/>
      <c r="CB305" s="220"/>
      <c r="CC305" s="220"/>
      <c r="CD305" s="220"/>
      <c r="CE305" s="220"/>
      <c r="CF305" s="220"/>
      <c r="CG305" s="220"/>
      <c r="CH305" s="220"/>
      <c r="CI305" s="220"/>
      <c r="CJ305" s="220"/>
      <c r="CK305" s="220"/>
      <c r="CL305" s="220"/>
      <c r="CM305" s="220"/>
      <c r="CN305" s="220"/>
      <c r="CO305" s="220"/>
      <c r="CP305" s="220"/>
      <c r="CQ305" s="220"/>
      <c r="CR305" s="220"/>
      <c r="CS305" s="220"/>
      <c r="CT305" s="220"/>
      <c r="CU305" s="220"/>
      <c r="CV305" s="220"/>
      <c r="CW305" s="220"/>
      <c r="CX305" s="220"/>
      <c r="CY305" s="220"/>
      <c r="CZ305" s="220"/>
      <c r="DA305" s="220"/>
      <c r="DB305" s="220"/>
      <c r="DC305" s="220"/>
      <c r="DD305" s="220"/>
      <c r="DE305" s="220"/>
      <c r="DF305" s="220"/>
      <c r="DG305" s="220"/>
      <c r="DH305" s="220"/>
      <c r="DI305" s="220"/>
      <c r="DJ305" s="220"/>
      <c r="DK305" s="220"/>
      <c r="DL305" s="220"/>
      <c r="DM305" s="220"/>
      <c r="DN305" s="220"/>
      <c r="DO305" s="263"/>
      <c r="DP305" s="555"/>
    </row>
    <row r="306" spans="1:120" x14ac:dyDescent="0.25">
      <c r="A306" s="537" t="s">
        <v>446</v>
      </c>
      <c r="B306" s="537"/>
      <c r="C306" s="537"/>
      <c r="D306" s="541" t="s">
        <v>470</v>
      </c>
      <c r="E306" s="542"/>
      <c r="F306" s="29"/>
      <c r="G306" s="30"/>
      <c r="H306" s="30"/>
      <c r="I306" s="31"/>
      <c r="J306" s="32"/>
      <c r="K306" s="245">
        <f>+COUNTIF(L306:DO306, "Yes a.")</f>
        <v>0</v>
      </c>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c r="AL306" s="221"/>
      <c r="AM306" s="221"/>
      <c r="AN306" s="221"/>
      <c r="AO306" s="221"/>
      <c r="AP306" s="221"/>
      <c r="AQ306" s="221"/>
      <c r="AR306" s="221"/>
      <c r="AS306" s="221"/>
      <c r="AT306" s="221"/>
      <c r="AU306" s="221"/>
      <c r="AV306" s="221"/>
      <c r="AW306" s="221"/>
      <c r="AX306" s="221"/>
      <c r="AY306" s="221"/>
      <c r="AZ306" s="221"/>
      <c r="BA306" s="221"/>
      <c r="BB306" s="221"/>
      <c r="BC306" s="221"/>
      <c r="BD306" s="221"/>
      <c r="BE306" s="221"/>
      <c r="BF306" s="221"/>
      <c r="BG306" s="221"/>
      <c r="BH306" s="221"/>
      <c r="BI306" s="221"/>
      <c r="BJ306" s="221"/>
      <c r="BK306" s="221"/>
      <c r="BL306" s="221"/>
      <c r="BM306" s="221"/>
      <c r="BN306" s="221"/>
      <c r="BO306" s="221"/>
      <c r="BP306" s="221"/>
      <c r="BQ306" s="221"/>
      <c r="BR306" s="221"/>
      <c r="BS306" s="221"/>
      <c r="BT306" s="221"/>
      <c r="BU306" s="221"/>
      <c r="BV306" s="221"/>
      <c r="BW306" s="221"/>
      <c r="BX306" s="221"/>
      <c r="BY306" s="221"/>
      <c r="BZ306" s="221"/>
      <c r="CA306" s="221"/>
      <c r="CB306" s="221"/>
      <c r="CC306" s="221"/>
      <c r="CD306" s="221"/>
      <c r="CE306" s="221"/>
      <c r="CF306" s="221"/>
      <c r="CG306" s="221"/>
      <c r="CH306" s="221"/>
      <c r="CI306" s="221"/>
      <c r="CJ306" s="221"/>
      <c r="CK306" s="221"/>
      <c r="CL306" s="221"/>
      <c r="CM306" s="221"/>
      <c r="CN306" s="221"/>
      <c r="CO306" s="221"/>
      <c r="CP306" s="221"/>
      <c r="CQ306" s="221"/>
      <c r="CR306" s="221"/>
      <c r="CS306" s="221"/>
      <c r="CT306" s="221"/>
      <c r="CU306" s="221"/>
      <c r="CV306" s="221"/>
      <c r="CW306" s="221"/>
      <c r="CX306" s="221"/>
      <c r="CY306" s="221"/>
      <c r="CZ306" s="221"/>
      <c r="DA306" s="221"/>
      <c r="DB306" s="221"/>
      <c r="DC306" s="221"/>
      <c r="DD306" s="221"/>
      <c r="DE306" s="221"/>
      <c r="DF306" s="221"/>
      <c r="DG306" s="221"/>
      <c r="DH306" s="221"/>
      <c r="DI306" s="221"/>
      <c r="DJ306" s="221"/>
      <c r="DK306" s="221"/>
      <c r="DL306" s="221"/>
      <c r="DM306" s="221"/>
      <c r="DN306" s="221"/>
      <c r="DO306" s="264"/>
      <c r="DP306" s="556"/>
    </row>
    <row r="307" spans="1:120" x14ac:dyDescent="0.25">
      <c r="A307" s="537" t="s">
        <v>446</v>
      </c>
      <c r="B307" s="537"/>
      <c r="C307" s="537"/>
      <c r="D307" s="541" t="s">
        <v>471</v>
      </c>
      <c r="E307" s="542"/>
      <c r="F307" s="33"/>
      <c r="G307" s="34"/>
      <c r="H307" s="34"/>
      <c r="I307" s="31"/>
      <c r="J307" s="32"/>
      <c r="K307" s="245">
        <f>+COUNTIF(L307:DO307, "Yes b.")</f>
        <v>0</v>
      </c>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c r="AK307" s="221"/>
      <c r="AL307" s="221"/>
      <c r="AM307" s="221"/>
      <c r="AN307" s="221"/>
      <c r="AO307" s="221"/>
      <c r="AP307" s="221"/>
      <c r="AQ307" s="221"/>
      <c r="AR307" s="221"/>
      <c r="AS307" s="221"/>
      <c r="AT307" s="221"/>
      <c r="AU307" s="221"/>
      <c r="AV307" s="221"/>
      <c r="AW307" s="221"/>
      <c r="AX307" s="221"/>
      <c r="AY307" s="221"/>
      <c r="AZ307" s="221"/>
      <c r="BA307" s="221"/>
      <c r="BB307" s="221"/>
      <c r="BC307" s="221"/>
      <c r="BD307" s="221"/>
      <c r="BE307" s="221"/>
      <c r="BF307" s="221"/>
      <c r="BG307" s="221"/>
      <c r="BH307" s="221"/>
      <c r="BI307" s="221"/>
      <c r="BJ307" s="221"/>
      <c r="BK307" s="221"/>
      <c r="BL307" s="221"/>
      <c r="BM307" s="221"/>
      <c r="BN307" s="221"/>
      <c r="BO307" s="221"/>
      <c r="BP307" s="221"/>
      <c r="BQ307" s="221"/>
      <c r="BR307" s="221"/>
      <c r="BS307" s="221"/>
      <c r="BT307" s="221"/>
      <c r="BU307" s="221"/>
      <c r="BV307" s="221"/>
      <c r="BW307" s="221"/>
      <c r="BX307" s="221"/>
      <c r="BY307" s="221"/>
      <c r="BZ307" s="221"/>
      <c r="CA307" s="221"/>
      <c r="CB307" s="221"/>
      <c r="CC307" s="221"/>
      <c r="CD307" s="221"/>
      <c r="CE307" s="221"/>
      <c r="CF307" s="221"/>
      <c r="CG307" s="221"/>
      <c r="CH307" s="221"/>
      <c r="CI307" s="221"/>
      <c r="CJ307" s="221"/>
      <c r="CK307" s="221"/>
      <c r="CL307" s="221"/>
      <c r="CM307" s="221"/>
      <c r="CN307" s="221"/>
      <c r="CO307" s="221"/>
      <c r="CP307" s="221"/>
      <c r="CQ307" s="221"/>
      <c r="CR307" s="221"/>
      <c r="CS307" s="221"/>
      <c r="CT307" s="221"/>
      <c r="CU307" s="221"/>
      <c r="CV307" s="221"/>
      <c r="CW307" s="221"/>
      <c r="CX307" s="221"/>
      <c r="CY307" s="221"/>
      <c r="CZ307" s="221"/>
      <c r="DA307" s="221"/>
      <c r="DB307" s="221"/>
      <c r="DC307" s="221"/>
      <c r="DD307" s="221"/>
      <c r="DE307" s="221"/>
      <c r="DF307" s="221"/>
      <c r="DG307" s="221"/>
      <c r="DH307" s="221"/>
      <c r="DI307" s="221"/>
      <c r="DJ307" s="221"/>
      <c r="DK307" s="221"/>
      <c r="DL307" s="221"/>
      <c r="DM307" s="221"/>
      <c r="DN307" s="221"/>
      <c r="DO307" s="264"/>
      <c r="DP307" s="556"/>
    </row>
    <row r="308" spans="1:120" ht="30" customHeight="1" x14ac:dyDescent="0.25">
      <c r="A308" s="537" t="s">
        <v>446</v>
      </c>
      <c r="B308" s="537"/>
      <c r="C308" s="537"/>
      <c r="D308" s="541" t="s">
        <v>472</v>
      </c>
      <c r="E308" s="542"/>
      <c r="F308" s="33"/>
      <c r="G308" s="34"/>
      <c r="H308" s="34"/>
      <c r="I308" s="31"/>
      <c r="J308" s="32"/>
      <c r="K308" s="245">
        <f>+COUNTIF(L308:DO308, "Yes c.")</f>
        <v>0</v>
      </c>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c r="AL308" s="221"/>
      <c r="AM308" s="221"/>
      <c r="AN308" s="221"/>
      <c r="AO308" s="221"/>
      <c r="AP308" s="221"/>
      <c r="AQ308" s="221"/>
      <c r="AR308" s="221"/>
      <c r="AS308" s="221"/>
      <c r="AT308" s="221"/>
      <c r="AU308" s="221"/>
      <c r="AV308" s="221"/>
      <c r="AW308" s="221"/>
      <c r="AX308" s="221"/>
      <c r="AY308" s="221"/>
      <c r="AZ308" s="221"/>
      <c r="BA308" s="221"/>
      <c r="BB308" s="221"/>
      <c r="BC308" s="221"/>
      <c r="BD308" s="221"/>
      <c r="BE308" s="221"/>
      <c r="BF308" s="221"/>
      <c r="BG308" s="221"/>
      <c r="BH308" s="221"/>
      <c r="BI308" s="221"/>
      <c r="BJ308" s="221"/>
      <c r="BK308" s="221"/>
      <c r="BL308" s="221"/>
      <c r="BM308" s="221"/>
      <c r="BN308" s="221"/>
      <c r="BO308" s="221"/>
      <c r="BP308" s="221"/>
      <c r="BQ308" s="221"/>
      <c r="BR308" s="221"/>
      <c r="BS308" s="221"/>
      <c r="BT308" s="221"/>
      <c r="BU308" s="221"/>
      <c r="BV308" s="221"/>
      <c r="BW308" s="221"/>
      <c r="BX308" s="221"/>
      <c r="BY308" s="221"/>
      <c r="BZ308" s="221"/>
      <c r="CA308" s="221"/>
      <c r="CB308" s="221"/>
      <c r="CC308" s="221"/>
      <c r="CD308" s="221"/>
      <c r="CE308" s="221"/>
      <c r="CF308" s="221"/>
      <c r="CG308" s="221"/>
      <c r="CH308" s="221"/>
      <c r="CI308" s="221"/>
      <c r="CJ308" s="221"/>
      <c r="CK308" s="221"/>
      <c r="CL308" s="221"/>
      <c r="CM308" s="221"/>
      <c r="CN308" s="221"/>
      <c r="CO308" s="221"/>
      <c r="CP308" s="221"/>
      <c r="CQ308" s="221"/>
      <c r="CR308" s="221"/>
      <c r="CS308" s="221"/>
      <c r="CT308" s="221"/>
      <c r="CU308" s="221"/>
      <c r="CV308" s="221"/>
      <c r="CW308" s="221"/>
      <c r="CX308" s="221"/>
      <c r="CY308" s="221"/>
      <c r="CZ308" s="221"/>
      <c r="DA308" s="221"/>
      <c r="DB308" s="221"/>
      <c r="DC308" s="221"/>
      <c r="DD308" s="221"/>
      <c r="DE308" s="221"/>
      <c r="DF308" s="221"/>
      <c r="DG308" s="221"/>
      <c r="DH308" s="221"/>
      <c r="DI308" s="221"/>
      <c r="DJ308" s="221"/>
      <c r="DK308" s="221"/>
      <c r="DL308" s="221"/>
      <c r="DM308" s="221"/>
      <c r="DN308" s="221"/>
      <c r="DO308" s="264"/>
      <c r="DP308" s="556"/>
    </row>
    <row r="309" spans="1:120" x14ac:dyDescent="0.25">
      <c r="A309" s="537" t="s">
        <v>446</v>
      </c>
      <c r="B309" s="537"/>
      <c r="C309" s="537"/>
      <c r="D309" s="541" t="s">
        <v>411</v>
      </c>
      <c r="E309" s="542"/>
      <c r="F309" s="33"/>
      <c r="G309" s="34"/>
      <c r="H309" s="34"/>
      <c r="I309" s="31"/>
      <c r="J309" s="32"/>
      <c r="K309" s="245">
        <f>+COUNTIF(L309:DO309, "Yes d.")</f>
        <v>0</v>
      </c>
      <c r="L309" s="224"/>
      <c r="M309" s="224"/>
      <c r="N309" s="224"/>
      <c r="O309" s="224"/>
      <c r="P309" s="224"/>
      <c r="Q309" s="224"/>
      <c r="R309" s="224"/>
      <c r="S309" s="224"/>
      <c r="T309" s="224"/>
      <c r="U309" s="224"/>
      <c r="V309" s="224"/>
      <c r="W309" s="224"/>
      <c r="X309" s="224"/>
      <c r="Y309" s="224"/>
      <c r="Z309" s="224"/>
      <c r="AA309" s="224"/>
      <c r="AB309" s="224"/>
      <c r="AC309" s="224"/>
      <c r="AD309" s="224"/>
      <c r="AE309" s="224"/>
      <c r="AF309" s="224"/>
      <c r="AG309" s="224"/>
      <c r="AH309" s="224"/>
      <c r="AI309" s="224"/>
      <c r="AJ309" s="224"/>
      <c r="AK309" s="224"/>
      <c r="AL309" s="224"/>
      <c r="AM309" s="224"/>
      <c r="AN309" s="224"/>
      <c r="AO309" s="224"/>
      <c r="AP309" s="224"/>
      <c r="AQ309" s="224"/>
      <c r="AR309" s="224"/>
      <c r="AS309" s="224"/>
      <c r="AT309" s="224"/>
      <c r="AU309" s="224"/>
      <c r="AV309" s="224"/>
      <c r="AW309" s="224"/>
      <c r="AX309" s="224"/>
      <c r="AY309" s="224"/>
      <c r="AZ309" s="224"/>
      <c r="BA309" s="224"/>
      <c r="BB309" s="224"/>
      <c r="BC309" s="224"/>
      <c r="BD309" s="224"/>
      <c r="BE309" s="224"/>
      <c r="BF309" s="224"/>
      <c r="BG309" s="224"/>
      <c r="BH309" s="224"/>
      <c r="BI309" s="224"/>
      <c r="BJ309" s="224"/>
      <c r="BK309" s="224"/>
      <c r="BL309" s="224"/>
      <c r="BM309" s="224"/>
      <c r="BN309" s="224"/>
      <c r="BO309" s="224"/>
      <c r="BP309" s="224"/>
      <c r="BQ309" s="224"/>
      <c r="BR309" s="224"/>
      <c r="BS309" s="224"/>
      <c r="BT309" s="224"/>
      <c r="BU309" s="224"/>
      <c r="BV309" s="224"/>
      <c r="BW309" s="224"/>
      <c r="BX309" s="224"/>
      <c r="BY309" s="224"/>
      <c r="BZ309" s="224"/>
      <c r="CA309" s="224"/>
      <c r="CB309" s="224"/>
      <c r="CC309" s="224"/>
      <c r="CD309" s="224"/>
      <c r="CE309" s="224"/>
      <c r="CF309" s="224"/>
      <c r="CG309" s="224"/>
      <c r="CH309" s="224"/>
      <c r="CI309" s="224"/>
      <c r="CJ309" s="224"/>
      <c r="CK309" s="224"/>
      <c r="CL309" s="224"/>
      <c r="CM309" s="224"/>
      <c r="CN309" s="224"/>
      <c r="CO309" s="224"/>
      <c r="CP309" s="224"/>
      <c r="CQ309" s="224"/>
      <c r="CR309" s="224"/>
      <c r="CS309" s="224"/>
      <c r="CT309" s="224"/>
      <c r="CU309" s="224"/>
      <c r="CV309" s="224"/>
      <c r="CW309" s="224"/>
      <c r="CX309" s="224"/>
      <c r="CY309" s="224"/>
      <c r="CZ309" s="224"/>
      <c r="DA309" s="224"/>
      <c r="DB309" s="224"/>
      <c r="DC309" s="224"/>
      <c r="DD309" s="224"/>
      <c r="DE309" s="224"/>
      <c r="DF309" s="224"/>
      <c r="DG309" s="224"/>
      <c r="DH309" s="224"/>
      <c r="DI309" s="224"/>
      <c r="DJ309" s="224"/>
      <c r="DK309" s="224"/>
      <c r="DL309" s="224"/>
      <c r="DM309" s="224"/>
      <c r="DN309" s="224"/>
      <c r="DO309" s="265"/>
      <c r="DP309" s="556"/>
    </row>
    <row r="310" spans="1:120" x14ac:dyDescent="0.25">
      <c r="A310" s="537" t="s">
        <v>446</v>
      </c>
      <c r="B310" s="537"/>
      <c r="C310" s="537"/>
      <c r="D310" s="549" t="s">
        <v>71</v>
      </c>
      <c r="E310" s="550"/>
      <c r="F310" s="33"/>
      <c r="G310" s="34"/>
      <c r="H310" s="34"/>
      <c r="I310" s="222"/>
      <c r="J310" s="223"/>
      <c r="K310" s="245">
        <f>+COUNTIF(L310:DO310, "0-30")+COUNTIF(L310:DO310, "31-60")+COUNTIF(L310:DO310, "61-90")+COUNTIF(L310:DO310, "over 90 days")</f>
        <v>0</v>
      </c>
      <c r="L310" s="224"/>
      <c r="M310" s="224"/>
      <c r="N310" s="224"/>
      <c r="O310" s="224"/>
      <c r="P310" s="224"/>
      <c r="Q310" s="224"/>
      <c r="R310" s="224"/>
      <c r="S310" s="224"/>
      <c r="T310" s="224"/>
      <c r="U310" s="224"/>
      <c r="V310" s="224"/>
      <c r="W310" s="224"/>
      <c r="X310" s="224"/>
      <c r="Y310" s="224"/>
      <c r="Z310" s="224"/>
      <c r="AA310" s="224"/>
      <c r="AB310" s="224"/>
      <c r="AC310" s="224"/>
      <c r="AD310" s="224"/>
      <c r="AE310" s="224"/>
      <c r="AF310" s="224"/>
      <c r="AG310" s="224"/>
      <c r="AH310" s="224"/>
      <c r="AI310" s="224"/>
      <c r="AJ310" s="224"/>
      <c r="AK310" s="224"/>
      <c r="AL310" s="224"/>
      <c r="AM310" s="224"/>
      <c r="AN310" s="224"/>
      <c r="AO310" s="224"/>
      <c r="AP310" s="224"/>
      <c r="AQ310" s="224"/>
      <c r="AR310" s="224"/>
      <c r="AS310" s="224"/>
      <c r="AT310" s="224"/>
      <c r="AU310" s="224"/>
      <c r="AV310" s="224"/>
      <c r="AW310" s="224"/>
      <c r="AX310" s="224"/>
      <c r="AY310" s="224"/>
      <c r="AZ310" s="224"/>
      <c r="BA310" s="224"/>
      <c r="BB310" s="224"/>
      <c r="BC310" s="224"/>
      <c r="BD310" s="224"/>
      <c r="BE310" s="224"/>
      <c r="BF310" s="224"/>
      <c r="BG310" s="224"/>
      <c r="BH310" s="224"/>
      <c r="BI310" s="224"/>
      <c r="BJ310" s="224"/>
      <c r="BK310" s="224"/>
      <c r="BL310" s="224"/>
      <c r="BM310" s="224"/>
      <c r="BN310" s="224"/>
      <c r="BO310" s="224"/>
      <c r="BP310" s="224"/>
      <c r="BQ310" s="224"/>
      <c r="BR310" s="224"/>
      <c r="BS310" s="224"/>
      <c r="BT310" s="224"/>
      <c r="BU310" s="224"/>
      <c r="BV310" s="224"/>
      <c r="BW310" s="224"/>
      <c r="BX310" s="224"/>
      <c r="BY310" s="224"/>
      <c r="BZ310" s="224"/>
      <c r="CA310" s="224"/>
      <c r="CB310" s="224"/>
      <c r="CC310" s="224"/>
      <c r="CD310" s="224"/>
      <c r="CE310" s="224"/>
      <c r="CF310" s="224"/>
      <c r="CG310" s="224"/>
      <c r="CH310" s="224"/>
      <c r="CI310" s="224"/>
      <c r="CJ310" s="224"/>
      <c r="CK310" s="224"/>
      <c r="CL310" s="224"/>
      <c r="CM310" s="224"/>
      <c r="CN310" s="224"/>
      <c r="CO310" s="224"/>
      <c r="CP310" s="224"/>
      <c r="CQ310" s="224"/>
      <c r="CR310" s="224"/>
      <c r="CS310" s="224"/>
      <c r="CT310" s="224"/>
      <c r="CU310" s="224"/>
      <c r="CV310" s="224"/>
      <c r="CW310" s="224"/>
      <c r="CX310" s="224"/>
      <c r="CY310" s="224"/>
      <c r="CZ310" s="224"/>
      <c r="DA310" s="224"/>
      <c r="DB310" s="224"/>
      <c r="DC310" s="224"/>
      <c r="DD310" s="224"/>
      <c r="DE310" s="224"/>
      <c r="DF310" s="224"/>
      <c r="DG310" s="224"/>
      <c r="DH310" s="224"/>
      <c r="DI310" s="224"/>
      <c r="DJ310" s="224"/>
      <c r="DK310" s="224"/>
      <c r="DL310" s="224"/>
      <c r="DM310" s="224"/>
      <c r="DN310" s="224"/>
      <c r="DO310" s="265"/>
      <c r="DP310" s="556"/>
    </row>
    <row r="311" spans="1:120" x14ac:dyDescent="0.25">
      <c r="A311" s="537" t="s">
        <v>446</v>
      </c>
      <c r="B311" s="537"/>
      <c r="C311" s="537"/>
      <c r="D311" s="538" t="s">
        <v>448</v>
      </c>
      <c r="E311" s="539"/>
      <c r="F311" s="33"/>
      <c r="G311" s="34"/>
      <c r="H311" s="34"/>
      <c r="I311" s="222"/>
      <c r="J311" s="223"/>
      <c r="K311" s="245">
        <f>+COUNTIF(L310:DO310, "0-30")</f>
        <v>0</v>
      </c>
      <c r="L311" s="236"/>
      <c r="M311" s="237"/>
      <c r="N311" s="237"/>
      <c r="O311" s="237"/>
      <c r="P311" s="237"/>
      <c r="Q311" s="237"/>
      <c r="R311" s="237"/>
      <c r="S311" s="237"/>
      <c r="T311" s="237"/>
      <c r="U311" s="237"/>
      <c r="V311" s="237"/>
      <c r="W311" s="237"/>
      <c r="X311" s="237"/>
      <c r="Y311" s="237"/>
      <c r="Z311" s="237"/>
      <c r="AA311" s="237"/>
      <c r="AB311" s="237"/>
      <c r="AC311" s="237"/>
      <c r="AD311" s="237"/>
      <c r="AE311" s="237"/>
      <c r="AF311" s="237"/>
      <c r="AG311" s="237"/>
      <c r="AH311" s="237"/>
      <c r="AI311" s="237"/>
      <c r="AJ311" s="237"/>
      <c r="AK311" s="237"/>
      <c r="AL311" s="237"/>
      <c r="AM311" s="237"/>
      <c r="AN311" s="237"/>
      <c r="AO311" s="237"/>
      <c r="AP311" s="237"/>
      <c r="AQ311" s="237"/>
      <c r="AR311" s="237"/>
      <c r="AS311" s="237"/>
      <c r="AT311" s="237"/>
      <c r="AU311" s="237"/>
      <c r="AV311" s="237"/>
      <c r="AW311" s="237"/>
      <c r="AX311" s="237"/>
      <c r="AY311" s="237"/>
      <c r="AZ311" s="237"/>
      <c r="BA311" s="237"/>
      <c r="BB311" s="237"/>
      <c r="BC311" s="237"/>
      <c r="BD311" s="237"/>
      <c r="BE311" s="237"/>
      <c r="BF311" s="237"/>
      <c r="BG311" s="237"/>
      <c r="BH311" s="237"/>
      <c r="BI311" s="237"/>
      <c r="BJ311" s="237"/>
      <c r="BK311" s="237"/>
      <c r="BL311" s="237"/>
      <c r="BM311" s="237"/>
      <c r="BN311" s="237"/>
      <c r="BO311" s="237"/>
      <c r="BP311" s="237"/>
      <c r="BQ311" s="237"/>
      <c r="BR311" s="237"/>
      <c r="BS311" s="237"/>
      <c r="BT311" s="237"/>
      <c r="BU311" s="237"/>
      <c r="BV311" s="237"/>
      <c r="BW311" s="237"/>
      <c r="BX311" s="237"/>
      <c r="BY311" s="237"/>
      <c r="BZ311" s="237"/>
      <c r="CA311" s="237"/>
      <c r="CB311" s="237"/>
      <c r="CC311" s="237"/>
      <c r="CD311" s="237"/>
      <c r="CE311" s="237"/>
      <c r="CF311" s="237"/>
      <c r="CG311" s="237"/>
      <c r="CH311" s="237"/>
      <c r="CI311" s="237"/>
      <c r="CJ311" s="237"/>
      <c r="CK311" s="237"/>
      <c r="CL311" s="237"/>
      <c r="CM311" s="237"/>
      <c r="CN311" s="237"/>
      <c r="CO311" s="237"/>
      <c r="CP311" s="237"/>
      <c r="CQ311" s="237"/>
      <c r="CR311" s="237"/>
      <c r="CS311" s="237"/>
      <c r="CT311" s="237"/>
      <c r="CU311" s="237"/>
      <c r="CV311" s="237"/>
      <c r="CW311" s="237"/>
      <c r="CX311" s="237"/>
      <c r="CY311" s="237"/>
      <c r="CZ311" s="237"/>
      <c r="DA311" s="237"/>
      <c r="DB311" s="237"/>
      <c r="DC311" s="237"/>
      <c r="DD311" s="237"/>
      <c r="DE311" s="237"/>
      <c r="DF311" s="237"/>
      <c r="DG311" s="237"/>
      <c r="DH311" s="237"/>
      <c r="DI311" s="237"/>
      <c r="DJ311" s="237"/>
      <c r="DK311" s="237"/>
      <c r="DL311" s="237"/>
      <c r="DM311" s="237"/>
      <c r="DN311" s="237"/>
      <c r="DO311" s="237"/>
      <c r="DP311" s="556"/>
    </row>
    <row r="312" spans="1:120" x14ac:dyDescent="0.25">
      <c r="A312" s="537" t="s">
        <v>446</v>
      </c>
      <c r="B312" s="537"/>
      <c r="C312" s="537"/>
      <c r="D312" s="538" t="s">
        <v>449</v>
      </c>
      <c r="E312" s="539"/>
      <c r="F312" s="33"/>
      <c r="G312" s="34"/>
      <c r="H312" s="34"/>
      <c r="I312" s="222"/>
      <c r="J312" s="223"/>
      <c r="K312" s="245">
        <f>+COUNTIF(L310:DO310, "31-60")</f>
        <v>0</v>
      </c>
      <c r="L312" s="238"/>
      <c r="M312" s="239"/>
      <c r="N312" s="239"/>
      <c r="O312" s="239"/>
      <c r="P312" s="239"/>
      <c r="Q312" s="239"/>
      <c r="R312" s="239"/>
      <c r="S312" s="239"/>
      <c r="T312" s="239"/>
      <c r="U312" s="239"/>
      <c r="V312" s="239"/>
      <c r="W312" s="239"/>
      <c r="X312" s="239"/>
      <c r="Y312" s="239"/>
      <c r="Z312" s="239"/>
      <c r="AA312" s="239"/>
      <c r="AB312" s="239"/>
      <c r="AC312" s="239"/>
      <c r="AD312" s="239"/>
      <c r="AE312" s="239"/>
      <c r="AF312" s="239"/>
      <c r="AG312" s="239"/>
      <c r="AH312" s="239"/>
      <c r="AI312" s="239"/>
      <c r="AJ312" s="239"/>
      <c r="AK312" s="239"/>
      <c r="AL312" s="239"/>
      <c r="AM312" s="239"/>
      <c r="AN312" s="239"/>
      <c r="AO312" s="239"/>
      <c r="AP312" s="239"/>
      <c r="AQ312" s="239"/>
      <c r="AR312" s="239"/>
      <c r="AS312" s="239"/>
      <c r="AT312" s="239"/>
      <c r="AU312" s="239"/>
      <c r="AV312" s="239"/>
      <c r="AW312" s="239"/>
      <c r="AX312" s="239"/>
      <c r="AY312" s="239"/>
      <c r="AZ312" s="239"/>
      <c r="BA312" s="239"/>
      <c r="BB312" s="239"/>
      <c r="BC312" s="239"/>
      <c r="BD312" s="239"/>
      <c r="BE312" s="239"/>
      <c r="BF312" s="239"/>
      <c r="BG312" s="239"/>
      <c r="BH312" s="239"/>
      <c r="BI312" s="239"/>
      <c r="BJ312" s="239"/>
      <c r="BK312" s="239"/>
      <c r="BL312" s="239"/>
      <c r="BM312" s="239"/>
      <c r="BN312" s="239"/>
      <c r="BO312" s="239"/>
      <c r="BP312" s="239"/>
      <c r="BQ312" s="239"/>
      <c r="BR312" s="239"/>
      <c r="BS312" s="239"/>
      <c r="BT312" s="239"/>
      <c r="BU312" s="239"/>
      <c r="BV312" s="239"/>
      <c r="BW312" s="239"/>
      <c r="BX312" s="239"/>
      <c r="BY312" s="239"/>
      <c r="BZ312" s="239"/>
      <c r="CA312" s="239"/>
      <c r="CB312" s="239"/>
      <c r="CC312" s="239"/>
      <c r="CD312" s="239"/>
      <c r="CE312" s="239"/>
      <c r="CF312" s="239"/>
      <c r="CG312" s="239"/>
      <c r="CH312" s="239"/>
      <c r="CI312" s="239"/>
      <c r="CJ312" s="239"/>
      <c r="CK312" s="239"/>
      <c r="CL312" s="239"/>
      <c r="CM312" s="239"/>
      <c r="CN312" s="239"/>
      <c r="CO312" s="239"/>
      <c r="CP312" s="239"/>
      <c r="CQ312" s="239"/>
      <c r="CR312" s="239"/>
      <c r="CS312" s="239"/>
      <c r="CT312" s="239"/>
      <c r="CU312" s="239"/>
      <c r="CV312" s="239"/>
      <c r="CW312" s="239"/>
      <c r="CX312" s="239"/>
      <c r="CY312" s="239"/>
      <c r="CZ312" s="239"/>
      <c r="DA312" s="239"/>
      <c r="DB312" s="239"/>
      <c r="DC312" s="239"/>
      <c r="DD312" s="239"/>
      <c r="DE312" s="239"/>
      <c r="DF312" s="239"/>
      <c r="DG312" s="239"/>
      <c r="DH312" s="239"/>
      <c r="DI312" s="239"/>
      <c r="DJ312" s="239"/>
      <c r="DK312" s="239"/>
      <c r="DL312" s="239"/>
      <c r="DM312" s="239"/>
      <c r="DN312" s="239"/>
      <c r="DO312" s="239"/>
      <c r="DP312" s="556"/>
    </row>
    <row r="313" spans="1:120" x14ac:dyDescent="0.25">
      <c r="A313" s="537" t="s">
        <v>446</v>
      </c>
      <c r="B313" s="537"/>
      <c r="C313" s="537"/>
      <c r="D313" s="538" t="s">
        <v>450</v>
      </c>
      <c r="E313" s="539"/>
      <c r="F313" s="33"/>
      <c r="G313" s="34"/>
      <c r="H313" s="34"/>
      <c r="I313" s="222"/>
      <c r="J313" s="223"/>
      <c r="K313" s="245">
        <f>+COUNTIF(L310:DO310, "61-90")</f>
        <v>0</v>
      </c>
      <c r="L313" s="238"/>
      <c r="M313" s="239"/>
      <c r="N313" s="239"/>
      <c r="O313" s="239"/>
      <c r="P313" s="239"/>
      <c r="Q313" s="239"/>
      <c r="R313" s="239"/>
      <c r="S313" s="239"/>
      <c r="T313" s="239"/>
      <c r="U313" s="239"/>
      <c r="V313" s="239"/>
      <c r="W313" s="239"/>
      <c r="X313" s="239"/>
      <c r="Y313" s="239"/>
      <c r="Z313" s="239"/>
      <c r="AA313" s="239"/>
      <c r="AB313" s="239"/>
      <c r="AC313" s="239"/>
      <c r="AD313" s="239"/>
      <c r="AE313" s="239"/>
      <c r="AF313" s="239"/>
      <c r="AG313" s="239"/>
      <c r="AH313" s="239"/>
      <c r="AI313" s="239"/>
      <c r="AJ313" s="239"/>
      <c r="AK313" s="239"/>
      <c r="AL313" s="239"/>
      <c r="AM313" s="239"/>
      <c r="AN313" s="239"/>
      <c r="AO313" s="239"/>
      <c r="AP313" s="239"/>
      <c r="AQ313" s="239"/>
      <c r="AR313" s="239"/>
      <c r="AS313" s="239"/>
      <c r="AT313" s="239"/>
      <c r="AU313" s="239"/>
      <c r="AV313" s="239"/>
      <c r="AW313" s="239"/>
      <c r="AX313" s="239"/>
      <c r="AY313" s="239"/>
      <c r="AZ313" s="239"/>
      <c r="BA313" s="239"/>
      <c r="BB313" s="239"/>
      <c r="BC313" s="239"/>
      <c r="BD313" s="239"/>
      <c r="BE313" s="239"/>
      <c r="BF313" s="239"/>
      <c r="BG313" s="239"/>
      <c r="BH313" s="239"/>
      <c r="BI313" s="239"/>
      <c r="BJ313" s="239"/>
      <c r="BK313" s="239"/>
      <c r="BL313" s="239"/>
      <c r="BM313" s="239"/>
      <c r="BN313" s="239"/>
      <c r="BO313" s="239"/>
      <c r="BP313" s="239"/>
      <c r="BQ313" s="239"/>
      <c r="BR313" s="239"/>
      <c r="BS313" s="239"/>
      <c r="BT313" s="239"/>
      <c r="BU313" s="239"/>
      <c r="BV313" s="239"/>
      <c r="BW313" s="239"/>
      <c r="BX313" s="239"/>
      <c r="BY313" s="239"/>
      <c r="BZ313" s="239"/>
      <c r="CA313" s="239"/>
      <c r="CB313" s="239"/>
      <c r="CC313" s="239"/>
      <c r="CD313" s="239"/>
      <c r="CE313" s="239"/>
      <c r="CF313" s="239"/>
      <c r="CG313" s="239"/>
      <c r="CH313" s="239"/>
      <c r="CI313" s="239"/>
      <c r="CJ313" s="239"/>
      <c r="CK313" s="239"/>
      <c r="CL313" s="239"/>
      <c r="CM313" s="239"/>
      <c r="CN313" s="239"/>
      <c r="CO313" s="239"/>
      <c r="CP313" s="239"/>
      <c r="CQ313" s="239"/>
      <c r="CR313" s="239"/>
      <c r="CS313" s="239"/>
      <c r="CT313" s="239"/>
      <c r="CU313" s="239"/>
      <c r="CV313" s="239"/>
      <c r="CW313" s="239"/>
      <c r="CX313" s="239"/>
      <c r="CY313" s="239"/>
      <c r="CZ313" s="239"/>
      <c r="DA313" s="239"/>
      <c r="DB313" s="239"/>
      <c r="DC313" s="239"/>
      <c r="DD313" s="239"/>
      <c r="DE313" s="239"/>
      <c r="DF313" s="239"/>
      <c r="DG313" s="239"/>
      <c r="DH313" s="239"/>
      <c r="DI313" s="239"/>
      <c r="DJ313" s="239"/>
      <c r="DK313" s="239"/>
      <c r="DL313" s="239"/>
      <c r="DM313" s="239"/>
      <c r="DN313" s="239"/>
      <c r="DO313" s="239"/>
      <c r="DP313" s="556"/>
    </row>
    <row r="314" spans="1:120" x14ac:dyDescent="0.25">
      <c r="A314" s="537" t="s">
        <v>446</v>
      </c>
      <c r="B314" s="537"/>
      <c r="C314" s="537"/>
      <c r="D314" s="560" t="s">
        <v>451</v>
      </c>
      <c r="E314" s="561"/>
      <c r="F314" s="33"/>
      <c r="G314" s="34"/>
      <c r="H314" s="34"/>
      <c r="I314" s="222"/>
      <c r="J314" s="223"/>
      <c r="K314" s="245">
        <f>+COUNTIF(L310:DO310, "over 90 days")</f>
        <v>0</v>
      </c>
      <c r="L314" s="240"/>
      <c r="M314" s="241"/>
      <c r="N314" s="241"/>
      <c r="O314" s="241"/>
      <c r="P314" s="241"/>
      <c r="Q314" s="241"/>
      <c r="R314" s="241"/>
      <c r="S314" s="241"/>
      <c r="T314" s="241"/>
      <c r="U314" s="241"/>
      <c r="V314" s="241"/>
      <c r="W314" s="241"/>
      <c r="X314" s="241"/>
      <c r="Y314" s="241"/>
      <c r="Z314" s="241"/>
      <c r="AA314" s="241"/>
      <c r="AB314" s="241"/>
      <c r="AC314" s="241"/>
      <c r="AD314" s="241"/>
      <c r="AE314" s="241"/>
      <c r="AF314" s="241"/>
      <c r="AG314" s="241"/>
      <c r="AH314" s="241"/>
      <c r="AI314" s="241"/>
      <c r="AJ314" s="241"/>
      <c r="AK314" s="241"/>
      <c r="AL314" s="241"/>
      <c r="AM314" s="241"/>
      <c r="AN314" s="241"/>
      <c r="AO314" s="241"/>
      <c r="AP314" s="241"/>
      <c r="AQ314" s="241"/>
      <c r="AR314" s="241"/>
      <c r="AS314" s="241"/>
      <c r="AT314" s="241"/>
      <c r="AU314" s="241"/>
      <c r="AV314" s="241"/>
      <c r="AW314" s="241"/>
      <c r="AX314" s="241"/>
      <c r="AY314" s="241"/>
      <c r="AZ314" s="241"/>
      <c r="BA314" s="241"/>
      <c r="BB314" s="241"/>
      <c r="BC314" s="241"/>
      <c r="BD314" s="241"/>
      <c r="BE314" s="241"/>
      <c r="BF314" s="241"/>
      <c r="BG314" s="241"/>
      <c r="BH314" s="241"/>
      <c r="BI314" s="241"/>
      <c r="BJ314" s="241"/>
      <c r="BK314" s="241"/>
      <c r="BL314" s="241"/>
      <c r="BM314" s="241"/>
      <c r="BN314" s="241"/>
      <c r="BO314" s="241"/>
      <c r="BP314" s="241"/>
      <c r="BQ314" s="241"/>
      <c r="BR314" s="241"/>
      <c r="BS314" s="241"/>
      <c r="BT314" s="241"/>
      <c r="BU314" s="241"/>
      <c r="BV314" s="241"/>
      <c r="BW314" s="241"/>
      <c r="BX314" s="241"/>
      <c r="BY314" s="241"/>
      <c r="BZ314" s="241"/>
      <c r="CA314" s="241"/>
      <c r="CB314" s="241"/>
      <c r="CC314" s="241"/>
      <c r="CD314" s="241"/>
      <c r="CE314" s="241"/>
      <c r="CF314" s="241"/>
      <c r="CG314" s="241"/>
      <c r="CH314" s="241"/>
      <c r="CI314" s="241"/>
      <c r="CJ314" s="241"/>
      <c r="CK314" s="241"/>
      <c r="CL314" s="241"/>
      <c r="CM314" s="241"/>
      <c r="CN314" s="241"/>
      <c r="CO314" s="241"/>
      <c r="CP314" s="241"/>
      <c r="CQ314" s="241"/>
      <c r="CR314" s="241"/>
      <c r="CS314" s="241"/>
      <c r="CT314" s="241"/>
      <c r="CU314" s="241"/>
      <c r="CV314" s="241"/>
      <c r="CW314" s="241"/>
      <c r="CX314" s="241"/>
      <c r="CY314" s="241"/>
      <c r="CZ314" s="241"/>
      <c r="DA314" s="241"/>
      <c r="DB314" s="241"/>
      <c r="DC314" s="241"/>
      <c r="DD314" s="241"/>
      <c r="DE314" s="241"/>
      <c r="DF314" s="241"/>
      <c r="DG314" s="241"/>
      <c r="DH314" s="241"/>
      <c r="DI314" s="241"/>
      <c r="DJ314" s="241"/>
      <c r="DK314" s="241"/>
      <c r="DL314" s="241"/>
      <c r="DM314" s="241"/>
      <c r="DN314" s="241"/>
      <c r="DO314" s="241"/>
      <c r="DP314" s="556"/>
    </row>
    <row r="315" spans="1:120" x14ac:dyDescent="0.25">
      <c r="A315" s="537" t="s">
        <v>446</v>
      </c>
      <c r="B315" s="537"/>
      <c r="C315" s="537"/>
      <c r="D315" s="541" t="s">
        <v>456</v>
      </c>
      <c r="E315" s="542"/>
      <c r="F315" s="33"/>
      <c r="G315" s="34"/>
      <c r="H315" s="34"/>
      <c r="I315" s="31"/>
      <c r="J315" s="32"/>
      <c r="K315" s="245">
        <f>+COUNTIF(L315:DO315, "Yes e.")</f>
        <v>0</v>
      </c>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c r="AK315" s="221"/>
      <c r="AL315" s="221"/>
      <c r="AM315" s="221"/>
      <c r="AN315" s="221"/>
      <c r="AO315" s="221"/>
      <c r="AP315" s="221"/>
      <c r="AQ315" s="221"/>
      <c r="AR315" s="221"/>
      <c r="AS315" s="221"/>
      <c r="AT315" s="221"/>
      <c r="AU315" s="221"/>
      <c r="AV315" s="221"/>
      <c r="AW315" s="221"/>
      <c r="AX315" s="221"/>
      <c r="AY315" s="221"/>
      <c r="AZ315" s="221"/>
      <c r="BA315" s="221"/>
      <c r="BB315" s="221"/>
      <c r="BC315" s="221"/>
      <c r="BD315" s="221"/>
      <c r="BE315" s="221"/>
      <c r="BF315" s="221"/>
      <c r="BG315" s="221"/>
      <c r="BH315" s="221"/>
      <c r="BI315" s="221"/>
      <c r="BJ315" s="221"/>
      <c r="BK315" s="221"/>
      <c r="BL315" s="221"/>
      <c r="BM315" s="221"/>
      <c r="BN315" s="221"/>
      <c r="BO315" s="221"/>
      <c r="BP315" s="221"/>
      <c r="BQ315" s="221"/>
      <c r="BR315" s="221"/>
      <c r="BS315" s="221"/>
      <c r="BT315" s="221"/>
      <c r="BU315" s="221"/>
      <c r="BV315" s="221"/>
      <c r="BW315" s="221"/>
      <c r="BX315" s="221"/>
      <c r="BY315" s="221"/>
      <c r="BZ315" s="221"/>
      <c r="CA315" s="221"/>
      <c r="CB315" s="221"/>
      <c r="CC315" s="221"/>
      <c r="CD315" s="221"/>
      <c r="CE315" s="221"/>
      <c r="CF315" s="221"/>
      <c r="CG315" s="221"/>
      <c r="CH315" s="221"/>
      <c r="CI315" s="221"/>
      <c r="CJ315" s="221"/>
      <c r="CK315" s="221"/>
      <c r="CL315" s="221"/>
      <c r="CM315" s="221"/>
      <c r="CN315" s="221"/>
      <c r="CO315" s="221"/>
      <c r="CP315" s="221"/>
      <c r="CQ315" s="221"/>
      <c r="CR315" s="221"/>
      <c r="CS315" s="221"/>
      <c r="CT315" s="221"/>
      <c r="CU315" s="221"/>
      <c r="CV315" s="221"/>
      <c r="CW315" s="221"/>
      <c r="CX315" s="221"/>
      <c r="CY315" s="221"/>
      <c r="CZ315" s="221"/>
      <c r="DA315" s="221"/>
      <c r="DB315" s="221"/>
      <c r="DC315" s="221"/>
      <c r="DD315" s="221"/>
      <c r="DE315" s="221"/>
      <c r="DF315" s="221"/>
      <c r="DG315" s="221"/>
      <c r="DH315" s="221"/>
      <c r="DI315" s="221"/>
      <c r="DJ315" s="221"/>
      <c r="DK315" s="221"/>
      <c r="DL315" s="221"/>
      <c r="DM315" s="221"/>
      <c r="DN315" s="221"/>
      <c r="DO315" s="264"/>
      <c r="DP315" s="556"/>
    </row>
    <row r="316" spans="1:120" ht="14.4" thickBot="1" x14ac:dyDescent="0.3">
      <c r="A316" s="544" t="s">
        <v>446</v>
      </c>
      <c r="B316" s="544"/>
      <c r="C316" s="544"/>
      <c r="D316" s="562" t="s">
        <v>473</v>
      </c>
      <c r="E316" s="563"/>
      <c r="F316" s="44"/>
      <c r="G316" s="45"/>
      <c r="H316" s="45"/>
      <c r="I316" s="35"/>
      <c r="J316" s="36"/>
      <c r="K316" s="37">
        <f>+COUNTIF(L316:DO316, "Yes f.")</f>
        <v>0</v>
      </c>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c r="AK316" s="221"/>
      <c r="AL316" s="221"/>
      <c r="AM316" s="221"/>
      <c r="AN316" s="221"/>
      <c r="AO316" s="221"/>
      <c r="AP316" s="221"/>
      <c r="AQ316" s="221"/>
      <c r="AR316" s="221"/>
      <c r="AS316" s="221"/>
      <c r="AT316" s="221"/>
      <c r="AU316" s="221"/>
      <c r="AV316" s="221"/>
      <c r="AW316" s="221"/>
      <c r="AX316" s="221"/>
      <c r="AY316" s="221"/>
      <c r="AZ316" s="221"/>
      <c r="BA316" s="221"/>
      <c r="BB316" s="221"/>
      <c r="BC316" s="221"/>
      <c r="BD316" s="221"/>
      <c r="BE316" s="221"/>
      <c r="BF316" s="221"/>
      <c r="BG316" s="221"/>
      <c r="BH316" s="221"/>
      <c r="BI316" s="221"/>
      <c r="BJ316" s="221"/>
      <c r="BK316" s="221"/>
      <c r="BL316" s="221"/>
      <c r="BM316" s="221"/>
      <c r="BN316" s="221"/>
      <c r="BO316" s="221"/>
      <c r="BP316" s="221"/>
      <c r="BQ316" s="221"/>
      <c r="BR316" s="221"/>
      <c r="BS316" s="221"/>
      <c r="BT316" s="221"/>
      <c r="BU316" s="221"/>
      <c r="BV316" s="221"/>
      <c r="BW316" s="221"/>
      <c r="BX316" s="221"/>
      <c r="BY316" s="221"/>
      <c r="BZ316" s="221"/>
      <c r="CA316" s="221"/>
      <c r="CB316" s="221"/>
      <c r="CC316" s="221"/>
      <c r="CD316" s="221"/>
      <c r="CE316" s="221"/>
      <c r="CF316" s="221"/>
      <c r="CG316" s="221"/>
      <c r="CH316" s="221"/>
      <c r="CI316" s="221"/>
      <c r="CJ316" s="221"/>
      <c r="CK316" s="221"/>
      <c r="CL316" s="221"/>
      <c r="CM316" s="221"/>
      <c r="CN316" s="221"/>
      <c r="CO316" s="221"/>
      <c r="CP316" s="221"/>
      <c r="CQ316" s="221"/>
      <c r="CR316" s="221"/>
      <c r="CS316" s="221"/>
      <c r="CT316" s="221"/>
      <c r="CU316" s="221"/>
      <c r="CV316" s="221"/>
      <c r="CW316" s="221"/>
      <c r="CX316" s="221"/>
      <c r="CY316" s="221"/>
      <c r="CZ316" s="221"/>
      <c r="DA316" s="221"/>
      <c r="DB316" s="221"/>
      <c r="DC316" s="221"/>
      <c r="DD316" s="221"/>
      <c r="DE316" s="221"/>
      <c r="DF316" s="221"/>
      <c r="DG316" s="221"/>
      <c r="DH316" s="221"/>
      <c r="DI316" s="221"/>
      <c r="DJ316" s="221"/>
      <c r="DK316" s="221"/>
      <c r="DL316" s="221"/>
      <c r="DM316" s="221"/>
      <c r="DN316" s="221"/>
      <c r="DO316" s="264"/>
      <c r="DP316" s="556"/>
    </row>
    <row r="317" spans="1:120" ht="26.4" x14ac:dyDescent="0.25">
      <c r="A317" s="391" t="s">
        <v>444</v>
      </c>
      <c r="B317" s="25">
        <v>63</v>
      </c>
      <c r="C317" s="391" t="s">
        <v>460</v>
      </c>
      <c r="D317" s="26" t="s">
        <v>474</v>
      </c>
      <c r="E317" s="43" t="str">
        <f>IF(F317=0,"",IF(F317=G317,"N/A",IF(ISERROR(J317/I317),1,J317/I317)))</f>
        <v/>
      </c>
      <c r="F317" s="27">
        <f>COUNTIF(L317:DO317,"1 Yes")+COUNTIF(L317:DO317,"2 No")+COUNTIF(L317:DO317,"3 No")+COUNTIF(L317:DO317,"4 N/A")</f>
        <v>0</v>
      </c>
      <c r="G317" s="27">
        <f>COUNTIF(L317:DO317,"4 N/A")</f>
        <v>0</v>
      </c>
      <c r="H317" s="28">
        <f>COUNTIF(L317:DO317, "2 No")+COUNTIF(L317:DO317, "3 No")</f>
        <v>0</v>
      </c>
      <c r="I317" s="24">
        <f>COUNTIF(L317:DO317,"1 Yes")+COUNTIF(L317:DO317, "2 No")+COUNTIF(L317:DO317,"3 No")</f>
        <v>0</v>
      </c>
      <c r="J317" s="17">
        <f>+COUNTIF(L317:DO317, "1 Yes")</f>
        <v>0</v>
      </c>
      <c r="K317" s="306"/>
      <c r="L317" s="220"/>
      <c r="M317" s="220"/>
      <c r="N317" s="220"/>
      <c r="O317" s="220"/>
      <c r="P317" s="220"/>
      <c r="Q317" s="220"/>
      <c r="R317" s="220"/>
      <c r="S317" s="220"/>
      <c r="T317" s="220"/>
      <c r="U317" s="220"/>
      <c r="V317" s="220"/>
      <c r="W317" s="220"/>
      <c r="X317" s="220"/>
      <c r="Y317" s="220"/>
      <c r="Z317" s="220"/>
      <c r="AA317" s="220"/>
      <c r="AB317" s="220"/>
      <c r="AC317" s="220"/>
      <c r="AD317" s="220"/>
      <c r="AE317" s="220"/>
      <c r="AF317" s="220"/>
      <c r="AG317" s="220"/>
      <c r="AH317" s="220"/>
      <c r="AI317" s="220"/>
      <c r="AJ317" s="220"/>
      <c r="AK317" s="220"/>
      <c r="AL317" s="220"/>
      <c r="AM317" s="220"/>
      <c r="AN317" s="220"/>
      <c r="AO317" s="220"/>
      <c r="AP317" s="220"/>
      <c r="AQ317" s="220"/>
      <c r="AR317" s="220"/>
      <c r="AS317" s="220"/>
      <c r="AT317" s="220"/>
      <c r="AU317" s="220"/>
      <c r="AV317" s="220"/>
      <c r="AW317" s="220"/>
      <c r="AX317" s="220"/>
      <c r="AY317" s="220"/>
      <c r="AZ317" s="220"/>
      <c r="BA317" s="220"/>
      <c r="BB317" s="220"/>
      <c r="BC317" s="220"/>
      <c r="BD317" s="220"/>
      <c r="BE317" s="220"/>
      <c r="BF317" s="220"/>
      <c r="BG317" s="220"/>
      <c r="BH317" s="220"/>
      <c r="BI317" s="220"/>
      <c r="BJ317" s="220"/>
      <c r="BK317" s="220"/>
      <c r="BL317" s="220"/>
      <c r="BM317" s="220"/>
      <c r="BN317" s="220"/>
      <c r="BO317" s="220"/>
      <c r="BP317" s="220"/>
      <c r="BQ317" s="220"/>
      <c r="BR317" s="220"/>
      <c r="BS317" s="220"/>
      <c r="BT317" s="220"/>
      <c r="BU317" s="220"/>
      <c r="BV317" s="220"/>
      <c r="BW317" s="220"/>
      <c r="BX317" s="220"/>
      <c r="BY317" s="220"/>
      <c r="BZ317" s="220"/>
      <c r="CA317" s="220"/>
      <c r="CB317" s="220"/>
      <c r="CC317" s="220"/>
      <c r="CD317" s="220"/>
      <c r="CE317" s="220"/>
      <c r="CF317" s="220"/>
      <c r="CG317" s="220"/>
      <c r="CH317" s="220"/>
      <c r="CI317" s="220"/>
      <c r="CJ317" s="220"/>
      <c r="CK317" s="220"/>
      <c r="CL317" s="220"/>
      <c r="CM317" s="220"/>
      <c r="CN317" s="220"/>
      <c r="CO317" s="220"/>
      <c r="CP317" s="220"/>
      <c r="CQ317" s="220"/>
      <c r="CR317" s="220"/>
      <c r="CS317" s="220"/>
      <c r="CT317" s="220"/>
      <c r="CU317" s="220"/>
      <c r="CV317" s="220"/>
      <c r="CW317" s="220"/>
      <c r="CX317" s="220"/>
      <c r="CY317" s="220"/>
      <c r="CZ317" s="220"/>
      <c r="DA317" s="220"/>
      <c r="DB317" s="220"/>
      <c r="DC317" s="220"/>
      <c r="DD317" s="220"/>
      <c r="DE317" s="220"/>
      <c r="DF317" s="220"/>
      <c r="DG317" s="220"/>
      <c r="DH317" s="220"/>
      <c r="DI317" s="220"/>
      <c r="DJ317" s="220"/>
      <c r="DK317" s="220"/>
      <c r="DL317" s="220"/>
      <c r="DM317" s="220"/>
      <c r="DN317" s="220"/>
      <c r="DO317" s="263"/>
      <c r="DP317" s="534" t="s">
        <v>475</v>
      </c>
    </row>
    <row r="318" spans="1:120" x14ac:dyDescent="0.25">
      <c r="A318" s="537" t="s">
        <v>446</v>
      </c>
      <c r="B318" s="537"/>
      <c r="C318" s="537"/>
      <c r="D318" s="541" t="s">
        <v>470</v>
      </c>
      <c r="E318" s="542"/>
      <c r="F318" s="29"/>
      <c r="G318" s="30"/>
      <c r="H318" s="30"/>
      <c r="I318" s="31"/>
      <c r="J318" s="32"/>
      <c r="K318" s="245">
        <f>+COUNTIF(L318:DO318, "Yes a.")</f>
        <v>0</v>
      </c>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c r="AK318" s="221"/>
      <c r="AL318" s="221"/>
      <c r="AM318" s="221"/>
      <c r="AN318" s="221"/>
      <c r="AO318" s="221"/>
      <c r="AP318" s="221"/>
      <c r="AQ318" s="221"/>
      <c r="AR318" s="221"/>
      <c r="AS318" s="221"/>
      <c r="AT318" s="221"/>
      <c r="AU318" s="221"/>
      <c r="AV318" s="221"/>
      <c r="AW318" s="221"/>
      <c r="AX318" s="221"/>
      <c r="AY318" s="221"/>
      <c r="AZ318" s="221"/>
      <c r="BA318" s="221"/>
      <c r="BB318" s="221"/>
      <c r="BC318" s="221"/>
      <c r="BD318" s="221"/>
      <c r="BE318" s="221"/>
      <c r="BF318" s="221"/>
      <c r="BG318" s="221"/>
      <c r="BH318" s="221"/>
      <c r="BI318" s="221"/>
      <c r="BJ318" s="221"/>
      <c r="BK318" s="221"/>
      <c r="BL318" s="221"/>
      <c r="BM318" s="221"/>
      <c r="BN318" s="221"/>
      <c r="BO318" s="221"/>
      <c r="BP318" s="221"/>
      <c r="BQ318" s="221"/>
      <c r="BR318" s="221"/>
      <c r="BS318" s="221"/>
      <c r="BT318" s="221"/>
      <c r="BU318" s="221"/>
      <c r="BV318" s="221"/>
      <c r="BW318" s="221"/>
      <c r="BX318" s="221"/>
      <c r="BY318" s="221"/>
      <c r="BZ318" s="221"/>
      <c r="CA318" s="221"/>
      <c r="CB318" s="221"/>
      <c r="CC318" s="221"/>
      <c r="CD318" s="221"/>
      <c r="CE318" s="221"/>
      <c r="CF318" s="221"/>
      <c r="CG318" s="221"/>
      <c r="CH318" s="221"/>
      <c r="CI318" s="221"/>
      <c r="CJ318" s="221"/>
      <c r="CK318" s="221"/>
      <c r="CL318" s="221"/>
      <c r="CM318" s="221"/>
      <c r="CN318" s="221"/>
      <c r="CO318" s="221"/>
      <c r="CP318" s="221"/>
      <c r="CQ318" s="221"/>
      <c r="CR318" s="221"/>
      <c r="CS318" s="221"/>
      <c r="CT318" s="221"/>
      <c r="CU318" s="221"/>
      <c r="CV318" s="221"/>
      <c r="CW318" s="221"/>
      <c r="CX318" s="221"/>
      <c r="CY318" s="221"/>
      <c r="CZ318" s="221"/>
      <c r="DA318" s="221"/>
      <c r="DB318" s="221"/>
      <c r="DC318" s="221"/>
      <c r="DD318" s="221"/>
      <c r="DE318" s="221"/>
      <c r="DF318" s="221"/>
      <c r="DG318" s="221"/>
      <c r="DH318" s="221"/>
      <c r="DI318" s="221"/>
      <c r="DJ318" s="221"/>
      <c r="DK318" s="221"/>
      <c r="DL318" s="221"/>
      <c r="DM318" s="221"/>
      <c r="DN318" s="221"/>
      <c r="DO318" s="264"/>
      <c r="DP318" s="618"/>
    </row>
    <row r="319" spans="1:120" x14ac:dyDescent="0.25">
      <c r="A319" s="537" t="s">
        <v>446</v>
      </c>
      <c r="B319" s="537"/>
      <c r="C319" s="537"/>
      <c r="D319" s="541" t="s">
        <v>471</v>
      </c>
      <c r="E319" s="542"/>
      <c r="F319" s="33"/>
      <c r="G319" s="34"/>
      <c r="H319" s="34"/>
      <c r="I319" s="31"/>
      <c r="J319" s="32"/>
      <c r="K319" s="245">
        <f>+COUNTIF(L319:DO319, "Yes b.")</f>
        <v>0</v>
      </c>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c r="AL319" s="221"/>
      <c r="AM319" s="221"/>
      <c r="AN319" s="221"/>
      <c r="AO319" s="221"/>
      <c r="AP319" s="221"/>
      <c r="AQ319" s="221"/>
      <c r="AR319" s="221"/>
      <c r="AS319" s="221"/>
      <c r="AT319" s="221"/>
      <c r="AU319" s="221"/>
      <c r="AV319" s="221"/>
      <c r="AW319" s="221"/>
      <c r="AX319" s="221"/>
      <c r="AY319" s="221"/>
      <c r="AZ319" s="221"/>
      <c r="BA319" s="221"/>
      <c r="BB319" s="221"/>
      <c r="BC319" s="221"/>
      <c r="BD319" s="221"/>
      <c r="BE319" s="221"/>
      <c r="BF319" s="221"/>
      <c r="BG319" s="221"/>
      <c r="BH319" s="221"/>
      <c r="BI319" s="221"/>
      <c r="BJ319" s="221"/>
      <c r="BK319" s="221"/>
      <c r="BL319" s="221"/>
      <c r="BM319" s="221"/>
      <c r="BN319" s="221"/>
      <c r="BO319" s="221"/>
      <c r="BP319" s="221"/>
      <c r="BQ319" s="221"/>
      <c r="BR319" s="221"/>
      <c r="BS319" s="221"/>
      <c r="BT319" s="221"/>
      <c r="BU319" s="221"/>
      <c r="BV319" s="221"/>
      <c r="BW319" s="221"/>
      <c r="BX319" s="221"/>
      <c r="BY319" s="221"/>
      <c r="BZ319" s="221"/>
      <c r="CA319" s="221"/>
      <c r="CB319" s="221"/>
      <c r="CC319" s="221"/>
      <c r="CD319" s="221"/>
      <c r="CE319" s="221"/>
      <c r="CF319" s="221"/>
      <c r="CG319" s="221"/>
      <c r="CH319" s="221"/>
      <c r="CI319" s="221"/>
      <c r="CJ319" s="221"/>
      <c r="CK319" s="221"/>
      <c r="CL319" s="221"/>
      <c r="CM319" s="221"/>
      <c r="CN319" s="221"/>
      <c r="CO319" s="221"/>
      <c r="CP319" s="221"/>
      <c r="CQ319" s="221"/>
      <c r="CR319" s="221"/>
      <c r="CS319" s="221"/>
      <c r="CT319" s="221"/>
      <c r="CU319" s="221"/>
      <c r="CV319" s="221"/>
      <c r="CW319" s="221"/>
      <c r="CX319" s="221"/>
      <c r="CY319" s="221"/>
      <c r="CZ319" s="221"/>
      <c r="DA319" s="221"/>
      <c r="DB319" s="221"/>
      <c r="DC319" s="221"/>
      <c r="DD319" s="221"/>
      <c r="DE319" s="221"/>
      <c r="DF319" s="221"/>
      <c r="DG319" s="221"/>
      <c r="DH319" s="221"/>
      <c r="DI319" s="221"/>
      <c r="DJ319" s="221"/>
      <c r="DK319" s="221"/>
      <c r="DL319" s="221"/>
      <c r="DM319" s="221"/>
      <c r="DN319" s="221"/>
      <c r="DO319" s="264"/>
      <c r="DP319" s="556"/>
    </row>
    <row r="320" spans="1:120" ht="30" customHeight="1" x14ac:dyDescent="0.25">
      <c r="A320" s="537" t="s">
        <v>446</v>
      </c>
      <c r="B320" s="537"/>
      <c r="C320" s="537"/>
      <c r="D320" s="541" t="s">
        <v>472</v>
      </c>
      <c r="E320" s="542"/>
      <c r="F320" s="33"/>
      <c r="G320" s="34"/>
      <c r="H320" s="34"/>
      <c r="I320" s="31"/>
      <c r="J320" s="32"/>
      <c r="K320" s="245">
        <f>+COUNTIF(L320:DO320, "Yes c.")</f>
        <v>0</v>
      </c>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c r="AL320" s="221"/>
      <c r="AM320" s="221"/>
      <c r="AN320" s="221"/>
      <c r="AO320" s="221"/>
      <c r="AP320" s="221"/>
      <c r="AQ320" s="221"/>
      <c r="AR320" s="221"/>
      <c r="AS320" s="221"/>
      <c r="AT320" s="221"/>
      <c r="AU320" s="221"/>
      <c r="AV320" s="221"/>
      <c r="AW320" s="221"/>
      <c r="AX320" s="221"/>
      <c r="AY320" s="221"/>
      <c r="AZ320" s="221"/>
      <c r="BA320" s="221"/>
      <c r="BB320" s="221"/>
      <c r="BC320" s="221"/>
      <c r="BD320" s="221"/>
      <c r="BE320" s="221"/>
      <c r="BF320" s="221"/>
      <c r="BG320" s="221"/>
      <c r="BH320" s="221"/>
      <c r="BI320" s="221"/>
      <c r="BJ320" s="221"/>
      <c r="BK320" s="221"/>
      <c r="BL320" s="221"/>
      <c r="BM320" s="221"/>
      <c r="BN320" s="221"/>
      <c r="BO320" s="221"/>
      <c r="BP320" s="221"/>
      <c r="BQ320" s="221"/>
      <c r="BR320" s="221"/>
      <c r="BS320" s="221"/>
      <c r="BT320" s="221"/>
      <c r="BU320" s="221"/>
      <c r="BV320" s="221"/>
      <c r="BW320" s="221"/>
      <c r="BX320" s="221"/>
      <c r="BY320" s="221"/>
      <c r="BZ320" s="221"/>
      <c r="CA320" s="221"/>
      <c r="CB320" s="221"/>
      <c r="CC320" s="221"/>
      <c r="CD320" s="221"/>
      <c r="CE320" s="221"/>
      <c r="CF320" s="221"/>
      <c r="CG320" s="221"/>
      <c r="CH320" s="221"/>
      <c r="CI320" s="221"/>
      <c r="CJ320" s="221"/>
      <c r="CK320" s="221"/>
      <c r="CL320" s="221"/>
      <c r="CM320" s="221"/>
      <c r="CN320" s="221"/>
      <c r="CO320" s="221"/>
      <c r="CP320" s="221"/>
      <c r="CQ320" s="221"/>
      <c r="CR320" s="221"/>
      <c r="CS320" s="221"/>
      <c r="CT320" s="221"/>
      <c r="CU320" s="221"/>
      <c r="CV320" s="221"/>
      <c r="CW320" s="221"/>
      <c r="CX320" s="221"/>
      <c r="CY320" s="221"/>
      <c r="CZ320" s="221"/>
      <c r="DA320" s="221"/>
      <c r="DB320" s="221"/>
      <c r="DC320" s="221"/>
      <c r="DD320" s="221"/>
      <c r="DE320" s="221"/>
      <c r="DF320" s="221"/>
      <c r="DG320" s="221"/>
      <c r="DH320" s="221"/>
      <c r="DI320" s="221"/>
      <c r="DJ320" s="221"/>
      <c r="DK320" s="221"/>
      <c r="DL320" s="221"/>
      <c r="DM320" s="221"/>
      <c r="DN320" s="221"/>
      <c r="DO320" s="264"/>
      <c r="DP320" s="556"/>
    </row>
    <row r="321" spans="1:120" x14ac:dyDescent="0.25">
      <c r="A321" s="537" t="s">
        <v>446</v>
      </c>
      <c r="B321" s="537"/>
      <c r="C321" s="537"/>
      <c r="D321" s="541" t="s">
        <v>411</v>
      </c>
      <c r="E321" s="542"/>
      <c r="F321" s="33"/>
      <c r="G321" s="34"/>
      <c r="H321" s="34"/>
      <c r="I321" s="31"/>
      <c r="J321" s="32"/>
      <c r="K321" s="245">
        <f>+COUNTIF(L321:DO321, "Yes d.")</f>
        <v>0</v>
      </c>
      <c r="L321" s="224"/>
      <c r="M321" s="224"/>
      <c r="N321" s="224"/>
      <c r="O321" s="224"/>
      <c r="P321" s="224"/>
      <c r="Q321" s="224"/>
      <c r="R321" s="224"/>
      <c r="S321" s="224"/>
      <c r="T321" s="224"/>
      <c r="U321" s="224"/>
      <c r="V321" s="224"/>
      <c r="W321" s="224"/>
      <c r="X321" s="224"/>
      <c r="Y321" s="224"/>
      <c r="Z321" s="224"/>
      <c r="AA321" s="224"/>
      <c r="AB321" s="224"/>
      <c r="AC321" s="224"/>
      <c r="AD321" s="224"/>
      <c r="AE321" s="224"/>
      <c r="AF321" s="224"/>
      <c r="AG321" s="224"/>
      <c r="AH321" s="224"/>
      <c r="AI321" s="224"/>
      <c r="AJ321" s="224"/>
      <c r="AK321" s="224"/>
      <c r="AL321" s="224"/>
      <c r="AM321" s="224"/>
      <c r="AN321" s="224"/>
      <c r="AO321" s="224"/>
      <c r="AP321" s="224"/>
      <c r="AQ321" s="224"/>
      <c r="AR321" s="224"/>
      <c r="AS321" s="224"/>
      <c r="AT321" s="224"/>
      <c r="AU321" s="224"/>
      <c r="AV321" s="224"/>
      <c r="AW321" s="224"/>
      <c r="AX321" s="224"/>
      <c r="AY321" s="224"/>
      <c r="AZ321" s="224"/>
      <c r="BA321" s="224"/>
      <c r="BB321" s="224"/>
      <c r="BC321" s="224"/>
      <c r="BD321" s="224"/>
      <c r="BE321" s="224"/>
      <c r="BF321" s="224"/>
      <c r="BG321" s="224"/>
      <c r="BH321" s="224"/>
      <c r="BI321" s="224"/>
      <c r="BJ321" s="224"/>
      <c r="BK321" s="224"/>
      <c r="BL321" s="224"/>
      <c r="BM321" s="224"/>
      <c r="BN321" s="224"/>
      <c r="BO321" s="224"/>
      <c r="BP321" s="224"/>
      <c r="BQ321" s="224"/>
      <c r="BR321" s="224"/>
      <c r="BS321" s="224"/>
      <c r="BT321" s="224"/>
      <c r="BU321" s="224"/>
      <c r="BV321" s="224"/>
      <c r="BW321" s="224"/>
      <c r="BX321" s="224"/>
      <c r="BY321" s="224"/>
      <c r="BZ321" s="224"/>
      <c r="CA321" s="224"/>
      <c r="CB321" s="224"/>
      <c r="CC321" s="224"/>
      <c r="CD321" s="224"/>
      <c r="CE321" s="224"/>
      <c r="CF321" s="224"/>
      <c r="CG321" s="224"/>
      <c r="CH321" s="224"/>
      <c r="CI321" s="224"/>
      <c r="CJ321" s="224"/>
      <c r="CK321" s="224"/>
      <c r="CL321" s="224"/>
      <c r="CM321" s="224"/>
      <c r="CN321" s="224"/>
      <c r="CO321" s="224"/>
      <c r="CP321" s="224"/>
      <c r="CQ321" s="224"/>
      <c r="CR321" s="224"/>
      <c r="CS321" s="224"/>
      <c r="CT321" s="224"/>
      <c r="CU321" s="224"/>
      <c r="CV321" s="224"/>
      <c r="CW321" s="224"/>
      <c r="CX321" s="224"/>
      <c r="CY321" s="224"/>
      <c r="CZ321" s="224"/>
      <c r="DA321" s="224"/>
      <c r="DB321" s="224"/>
      <c r="DC321" s="224"/>
      <c r="DD321" s="224"/>
      <c r="DE321" s="224"/>
      <c r="DF321" s="224"/>
      <c r="DG321" s="224"/>
      <c r="DH321" s="224"/>
      <c r="DI321" s="224"/>
      <c r="DJ321" s="224"/>
      <c r="DK321" s="224"/>
      <c r="DL321" s="224"/>
      <c r="DM321" s="224"/>
      <c r="DN321" s="224"/>
      <c r="DO321" s="265"/>
      <c r="DP321" s="556"/>
    </row>
    <row r="322" spans="1:120" x14ac:dyDescent="0.25">
      <c r="A322" s="537" t="s">
        <v>446</v>
      </c>
      <c r="B322" s="537"/>
      <c r="C322" s="537"/>
      <c r="D322" s="549" t="s">
        <v>71</v>
      </c>
      <c r="E322" s="550"/>
      <c r="F322" s="33"/>
      <c r="G322" s="34"/>
      <c r="H322" s="34"/>
      <c r="I322" s="222"/>
      <c r="J322" s="223"/>
      <c r="K322" s="245">
        <f>+COUNTIF(L322:DO322, "0-30")+COUNTIF(L322:DO322, "31-60")+COUNTIF(L322:DO322, "61-90")+COUNTIF(L322:DO322, "over 90 days")</f>
        <v>0</v>
      </c>
      <c r="L322" s="224"/>
      <c r="M322" s="224"/>
      <c r="N322" s="224"/>
      <c r="O322" s="224"/>
      <c r="P322" s="224"/>
      <c r="Q322" s="224"/>
      <c r="R322" s="224"/>
      <c r="S322" s="224"/>
      <c r="T322" s="224"/>
      <c r="U322" s="224"/>
      <c r="V322" s="224"/>
      <c r="W322" s="224"/>
      <c r="X322" s="224"/>
      <c r="Y322" s="224"/>
      <c r="Z322" s="224"/>
      <c r="AA322" s="224"/>
      <c r="AB322" s="224"/>
      <c r="AC322" s="224"/>
      <c r="AD322" s="224"/>
      <c r="AE322" s="224"/>
      <c r="AF322" s="224"/>
      <c r="AG322" s="224"/>
      <c r="AH322" s="224"/>
      <c r="AI322" s="224"/>
      <c r="AJ322" s="224"/>
      <c r="AK322" s="224"/>
      <c r="AL322" s="224"/>
      <c r="AM322" s="224"/>
      <c r="AN322" s="224"/>
      <c r="AO322" s="224"/>
      <c r="AP322" s="224"/>
      <c r="AQ322" s="224"/>
      <c r="AR322" s="224"/>
      <c r="AS322" s="224"/>
      <c r="AT322" s="224"/>
      <c r="AU322" s="224"/>
      <c r="AV322" s="224"/>
      <c r="AW322" s="224"/>
      <c r="AX322" s="224"/>
      <c r="AY322" s="224"/>
      <c r="AZ322" s="224"/>
      <c r="BA322" s="224"/>
      <c r="BB322" s="224"/>
      <c r="BC322" s="224"/>
      <c r="BD322" s="224"/>
      <c r="BE322" s="224"/>
      <c r="BF322" s="224"/>
      <c r="BG322" s="224"/>
      <c r="BH322" s="224"/>
      <c r="BI322" s="224"/>
      <c r="BJ322" s="224"/>
      <c r="BK322" s="224"/>
      <c r="BL322" s="224"/>
      <c r="BM322" s="224"/>
      <c r="BN322" s="224"/>
      <c r="BO322" s="224"/>
      <c r="BP322" s="224"/>
      <c r="BQ322" s="224"/>
      <c r="BR322" s="224"/>
      <c r="BS322" s="224"/>
      <c r="BT322" s="224"/>
      <c r="BU322" s="224"/>
      <c r="BV322" s="224"/>
      <c r="BW322" s="224"/>
      <c r="BX322" s="224"/>
      <c r="BY322" s="224"/>
      <c r="BZ322" s="224"/>
      <c r="CA322" s="224"/>
      <c r="CB322" s="224"/>
      <c r="CC322" s="224"/>
      <c r="CD322" s="224"/>
      <c r="CE322" s="224"/>
      <c r="CF322" s="224"/>
      <c r="CG322" s="224"/>
      <c r="CH322" s="224"/>
      <c r="CI322" s="224"/>
      <c r="CJ322" s="224"/>
      <c r="CK322" s="224"/>
      <c r="CL322" s="224"/>
      <c r="CM322" s="224"/>
      <c r="CN322" s="224"/>
      <c r="CO322" s="224"/>
      <c r="CP322" s="224"/>
      <c r="CQ322" s="224"/>
      <c r="CR322" s="224"/>
      <c r="CS322" s="224"/>
      <c r="CT322" s="224"/>
      <c r="CU322" s="224"/>
      <c r="CV322" s="224"/>
      <c r="CW322" s="224"/>
      <c r="CX322" s="224"/>
      <c r="CY322" s="224"/>
      <c r="CZ322" s="224"/>
      <c r="DA322" s="224"/>
      <c r="DB322" s="224"/>
      <c r="DC322" s="224"/>
      <c r="DD322" s="224"/>
      <c r="DE322" s="224"/>
      <c r="DF322" s="224"/>
      <c r="DG322" s="224"/>
      <c r="DH322" s="224"/>
      <c r="DI322" s="224"/>
      <c r="DJ322" s="224"/>
      <c r="DK322" s="224"/>
      <c r="DL322" s="224"/>
      <c r="DM322" s="224"/>
      <c r="DN322" s="224"/>
      <c r="DO322" s="265"/>
      <c r="DP322" s="556"/>
    </row>
    <row r="323" spans="1:120" x14ac:dyDescent="0.25">
      <c r="A323" s="537" t="s">
        <v>446</v>
      </c>
      <c r="B323" s="537"/>
      <c r="C323" s="537"/>
      <c r="D323" s="538" t="s">
        <v>448</v>
      </c>
      <c r="E323" s="539"/>
      <c r="F323" s="33"/>
      <c r="G323" s="34"/>
      <c r="H323" s="34"/>
      <c r="I323" s="222"/>
      <c r="J323" s="223"/>
      <c r="K323" s="245">
        <f>+COUNTIF(L322:DO322, "0-30")</f>
        <v>0</v>
      </c>
      <c r="L323" s="236"/>
      <c r="M323" s="237"/>
      <c r="N323" s="237"/>
      <c r="O323" s="237"/>
      <c r="P323" s="237"/>
      <c r="Q323" s="237"/>
      <c r="R323" s="237"/>
      <c r="S323" s="237"/>
      <c r="T323" s="237"/>
      <c r="U323" s="237"/>
      <c r="V323" s="237"/>
      <c r="W323" s="237"/>
      <c r="X323" s="237"/>
      <c r="Y323" s="237"/>
      <c r="Z323" s="237"/>
      <c r="AA323" s="237"/>
      <c r="AB323" s="237"/>
      <c r="AC323" s="237"/>
      <c r="AD323" s="237"/>
      <c r="AE323" s="237"/>
      <c r="AF323" s="237"/>
      <c r="AG323" s="237"/>
      <c r="AH323" s="237"/>
      <c r="AI323" s="237"/>
      <c r="AJ323" s="237"/>
      <c r="AK323" s="237"/>
      <c r="AL323" s="237"/>
      <c r="AM323" s="237"/>
      <c r="AN323" s="237"/>
      <c r="AO323" s="237"/>
      <c r="AP323" s="237"/>
      <c r="AQ323" s="237"/>
      <c r="AR323" s="237"/>
      <c r="AS323" s="237"/>
      <c r="AT323" s="237"/>
      <c r="AU323" s="237"/>
      <c r="AV323" s="237"/>
      <c r="AW323" s="237"/>
      <c r="AX323" s="237"/>
      <c r="AY323" s="237"/>
      <c r="AZ323" s="237"/>
      <c r="BA323" s="237"/>
      <c r="BB323" s="237"/>
      <c r="BC323" s="237"/>
      <c r="BD323" s="237"/>
      <c r="BE323" s="237"/>
      <c r="BF323" s="237"/>
      <c r="BG323" s="237"/>
      <c r="BH323" s="237"/>
      <c r="BI323" s="237"/>
      <c r="BJ323" s="237"/>
      <c r="BK323" s="237"/>
      <c r="BL323" s="237"/>
      <c r="BM323" s="237"/>
      <c r="BN323" s="237"/>
      <c r="BO323" s="237"/>
      <c r="BP323" s="237"/>
      <c r="BQ323" s="237"/>
      <c r="BR323" s="237"/>
      <c r="BS323" s="237"/>
      <c r="BT323" s="237"/>
      <c r="BU323" s="237"/>
      <c r="BV323" s="237"/>
      <c r="BW323" s="237"/>
      <c r="BX323" s="237"/>
      <c r="BY323" s="237"/>
      <c r="BZ323" s="237"/>
      <c r="CA323" s="237"/>
      <c r="CB323" s="237"/>
      <c r="CC323" s="237"/>
      <c r="CD323" s="237"/>
      <c r="CE323" s="237"/>
      <c r="CF323" s="237"/>
      <c r="CG323" s="237"/>
      <c r="CH323" s="237"/>
      <c r="CI323" s="237"/>
      <c r="CJ323" s="237"/>
      <c r="CK323" s="237"/>
      <c r="CL323" s="237"/>
      <c r="CM323" s="237"/>
      <c r="CN323" s="237"/>
      <c r="CO323" s="237"/>
      <c r="CP323" s="237"/>
      <c r="CQ323" s="237"/>
      <c r="CR323" s="237"/>
      <c r="CS323" s="237"/>
      <c r="CT323" s="237"/>
      <c r="CU323" s="237"/>
      <c r="CV323" s="237"/>
      <c r="CW323" s="237"/>
      <c r="CX323" s="237"/>
      <c r="CY323" s="237"/>
      <c r="CZ323" s="237"/>
      <c r="DA323" s="237"/>
      <c r="DB323" s="237"/>
      <c r="DC323" s="237"/>
      <c r="DD323" s="237"/>
      <c r="DE323" s="237"/>
      <c r="DF323" s="237"/>
      <c r="DG323" s="237"/>
      <c r="DH323" s="237"/>
      <c r="DI323" s="237"/>
      <c r="DJ323" s="237"/>
      <c r="DK323" s="237"/>
      <c r="DL323" s="237"/>
      <c r="DM323" s="237"/>
      <c r="DN323" s="237"/>
      <c r="DO323" s="237"/>
      <c r="DP323" s="556"/>
    </row>
    <row r="324" spans="1:120" x14ac:dyDescent="0.25">
      <c r="A324" s="537" t="s">
        <v>446</v>
      </c>
      <c r="B324" s="537"/>
      <c r="C324" s="537"/>
      <c r="D324" s="538" t="s">
        <v>449</v>
      </c>
      <c r="E324" s="539"/>
      <c r="F324" s="33"/>
      <c r="G324" s="34"/>
      <c r="H324" s="34"/>
      <c r="I324" s="222"/>
      <c r="J324" s="223"/>
      <c r="K324" s="245">
        <f>+COUNTIF(L322:DO322, "31-60")</f>
        <v>0</v>
      </c>
      <c r="L324" s="238"/>
      <c r="M324" s="239"/>
      <c r="N324" s="239"/>
      <c r="O324" s="239"/>
      <c r="P324" s="239"/>
      <c r="Q324" s="239"/>
      <c r="R324" s="239"/>
      <c r="S324" s="239"/>
      <c r="T324" s="239"/>
      <c r="U324" s="239"/>
      <c r="V324" s="239"/>
      <c r="W324" s="239"/>
      <c r="X324" s="239"/>
      <c r="Y324" s="239"/>
      <c r="Z324" s="239"/>
      <c r="AA324" s="239"/>
      <c r="AB324" s="239"/>
      <c r="AC324" s="239"/>
      <c r="AD324" s="239"/>
      <c r="AE324" s="239"/>
      <c r="AF324" s="239"/>
      <c r="AG324" s="239"/>
      <c r="AH324" s="239"/>
      <c r="AI324" s="239"/>
      <c r="AJ324" s="239"/>
      <c r="AK324" s="239"/>
      <c r="AL324" s="239"/>
      <c r="AM324" s="239"/>
      <c r="AN324" s="239"/>
      <c r="AO324" s="239"/>
      <c r="AP324" s="239"/>
      <c r="AQ324" s="239"/>
      <c r="AR324" s="239"/>
      <c r="AS324" s="239"/>
      <c r="AT324" s="239"/>
      <c r="AU324" s="239"/>
      <c r="AV324" s="239"/>
      <c r="AW324" s="239"/>
      <c r="AX324" s="239"/>
      <c r="AY324" s="239"/>
      <c r="AZ324" s="239"/>
      <c r="BA324" s="239"/>
      <c r="BB324" s="239"/>
      <c r="BC324" s="239"/>
      <c r="BD324" s="239"/>
      <c r="BE324" s="239"/>
      <c r="BF324" s="239"/>
      <c r="BG324" s="239"/>
      <c r="BH324" s="239"/>
      <c r="BI324" s="239"/>
      <c r="BJ324" s="239"/>
      <c r="BK324" s="239"/>
      <c r="BL324" s="239"/>
      <c r="BM324" s="239"/>
      <c r="BN324" s="239"/>
      <c r="BO324" s="239"/>
      <c r="BP324" s="239"/>
      <c r="BQ324" s="239"/>
      <c r="BR324" s="239"/>
      <c r="BS324" s="239"/>
      <c r="BT324" s="239"/>
      <c r="BU324" s="239"/>
      <c r="BV324" s="239"/>
      <c r="BW324" s="239"/>
      <c r="BX324" s="239"/>
      <c r="BY324" s="239"/>
      <c r="BZ324" s="239"/>
      <c r="CA324" s="239"/>
      <c r="CB324" s="239"/>
      <c r="CC324" s="239"/>
      <c r="CD324" s="239"/>
      <c r="CE324" s="239"/>
      <c r="CF324" s="239"/>
      <c r="CG324" s="239"/>
      <c r="CH324" s="239"/>
      <c r="CI324" s="239"/>
      <c r="CJ324" s="239"/>
      <c r="CK324" s="239"/>
      <c r="CL324" s="239"/>
      <c r="CM324" s="239"/>
      <c r="CN324" s="239"/>
      <c r="CO324" s="239"/>
      <c r="CP324" s="239"/>
      <c r="CQ324" s="239"/>
      <c r="CR324" s="239"/>
      <c r="CS324" s="239"/>
      <c r="CT324" s="239"/>
      <c r="CU324" s="239"/>
      <c r="CV324" s="239"/>
      <c r="CW324" s="239"/>
      <c r="CX324" s="239"/>
      <c r="CY324" s="239"/>
      <c r="CZ324" s="239"/>
      <c r="DA324" s="239"/>
      <c r="DB324" s="239"/>
      <c r="DC324" s="239"/>
      <c r="DD324" s="239"/>
      <c r="DE324" s="239"/>
      <c r="DF324" s="239"/>
      <c r="DG324" s="239"/>
      <c r="DH324" s="239"/>
      <c r="DI324" s="239"/>
      <c r="DJ324" s="239"/>
      <c r="DK324" s="239"/>
      <c r="DL324" s="239"/>
      <c r="DM324" s="239"/>
      <c r="DN324" s="239"/>
      <c r="DO324" s="239"/>
      <c r="DP324" s="556"/>
    </row>
    <row r="325" spans="1:120" x14ac:dyDescent="0.25">
      <c r="A325" s="537" t="s">
        <v>446</v>
      </c>
      <c r="B325" s="537"/>
      <c r="C325" s="537"/>
      <c r="D325" s="538" t="s">
        <v>450</v>
      </c>
      <c r="E325" s="539"/>
      <c r="F325" s="33"/>
      <c r="G325" s="34"/>
      <c r="H325" s="34"/>
      <c r="I325" s="222"/>
      <c r="J325" s="223"/>
      <c r="K325" s="245">
        <f>+COUNTIF(L322:DO322, "61-90")</f>
        <v>0</v>
      </c>
      <c r="L325" s="238"/>
      <c r="M325" s="239"/>
      <c r="N325" s="239"/>
      <c r="O325" s="239"/>
      <c r="P325" s="239"/>
      <c r="Q325" s="239"/>
      <c r="R325" s="239"/>
      <c r="S325" s="239"/>
      <c r="T325" s="239"/>
      <c r="U325" s="239"/>
      <c r="V325" s="239"/>
      <c r="W325" s="239"/>
      <c r="X325" s="239"/>
      <c r="Y325" s="239"/>
      <c r="Z325" s="239"/>
      <c r="AA325" s="239"/>
      <c r="AB325" s="239"/>
      <c r="AC325" s="239"/>
      <c r="AD325" s="239"/>
      <c r="AE325" s="239"/>
      <c r="AF325" s="239"/>
      <c r="AG325" s="239"/>
      <c r="AH325" s="239"/>
      <c r="AI325" s="239"/>
      <c r="AJ325" s="239"/>
      <c r="AK325" s="239"/>
      <c r="AL325" s="239"/>
      <c r="AM325" s="239"/>
      <c r="AN325" s="239"/>
      <c r="AO325" s="239"/>
      <c r="AP325" s="239"/>
      <c r="AQ325" s="239"/>
      <c r="AR325" s="239"/>
      <c r="AS325" s="239"/>
      <c r="AT325" s="239"/>
      <c r="AU325" s="239"/>
      <c r="AV325" s="239"/>
      <c r="AW325" s="239"/>
      <c r="AX325" s="239"/>
      <c r="AY325" s="239"/>
      <c r="AZ325" s="239"/>
      <c r="BA325" s="239"/>
      <c r="BB325" s="239"/>
      <c r="BC325" s="239"/>
      <c r="BD325" s="239"/>
      <c r="BE325" s="239"/>
      <c r="BF325" s="239"/>
      <c r="BG325" s="239"/>
      <c r="BH325" s="239"/>
      <c r="BI325" s="239"/>
      <c r="BJ325" s="239"/>
      <c r="BK325" s="239"/>
      <c r="BL325" s="239"/>
      <c r="BM325" s="239"/>
      <c r="BN325" s="239"/>
      <c r="BO325" s="239"/>
      <c r="BP325" s="239"/>
      <c r="BQ325" s="239"/>
      <c r="BR325" s="239"/>
      <c r="BS325" s="239"/>
      <c r="BT325" s="239"/>
      <c r="BU325" s="239"/>
      <c r="BV325" s="239"/>
      <c r="BW325" s="239"/>
      <c r="BX325" s="239"/>
      <c r="BY325" s="239"/>
      <c r="BZ325" s="239"/>
      <c r="CA325" s="239"/>
      <c r="CB325" s="239"/>
      <c r="CC325" s="239"/>
      <c r="CD325" s="239"/>
      <c r="CE325" s="239"/>
      <c r="CF325" s="239"/>
      <c r="CG325" s="239"/>
      <c r="CH325" s="239"/>
      <c r="CI325" s="239"/>
      <c r="CJ325" s="239"/>
      <c r="CK325" s="239"/>
      <c r="CL325" s="239"/>
      <c r="CM325" s="239"/>
      <c r="CN325" s="239"/>
      <c r="CO325" s="239"/>
      <c r="CP325" s="239"/>
      <c r="CQ325" s="239"/>
      <c r="CR325" s="239"/>
      <c r="CS325" s="239"/>
      <c r="CT325" s="239"/>
      <c r="CU325" s="239"/>
      <c r="CV325" s="239"/>
      <c r="CW325" s="239"/>
      <c r="CX325" s="239"/>
      <c r="CY325" s="239"/>
      <c r="CZ325" s="239"/>
      <c r="DA325" s="239"/>
      <c r="DB325" s="239"/>
      <c r="DC325" s="239"/>
      <c r="DD325" s="239"/>
      <c r="DE325" s="239"/>
      <c r="DF325" s="239"/>
      <c r="DG325" s="239"/>
      <c r="DH325" s="239"/>
      <c r="DI325" s="239"/>
      <c r="DJ325" s="239"/>
      <c r="DK325" s="239"/>
      <c r="DL325" s="239"/>
      <c r="DM325" s="239"/>
      <c r="DN325" s="239"/>
      <c r="DO325" s="239"/>
      <c r="DP325" s="556"/>
    </row>
    <row r="326" spans="1:120" x14ac:dyDescent="0.25">
      <c r="A326" s="537" t="s">
        <v>446</v>
      </c>
      <c r="B326" s="537"/>
      <c r="C326" s="537"/>
      <c r="D326" s="560" t="s">
        <v>451</v>
      </c>
      <c r="E326" s="561"/>
      <c r="F326" s="33"/>
      <c r="G326" s="34"/>
      <c r="H326" s="34"/>
      <c r="I326" s="222"/>
      <c r="J326" s="223"/>
      <c r="K326" s="245">
        <f>+COUNTIF(L322:DO322, "over 90 days")</f>
        <v>0</v>
      </c>
      <c r="L326" s="240"/>
      <c r="M326" s="241"/>
      <c r="N326" s="241"/>
      <c r="O326" s="241"/>
      <c r="P326" s="241"/>
      <c r="Q326" s="241"/>
      <c r="R326" s="241"/>
      <c r="S326" s="241"/>
      <c r="T326" s="241"/>
      <c r="U326" s="241"/>
      <c r="V326" s="241"/>
      <c r="W326" s="241"/>
      <c r="X326" s="241"/>
      <c r="Y326" s="241"/>
      <c r="Z326" s="241"/>
      <c r="AA326" s="241"/>
      <c r="AB326" s="241"/>
      <c r="AC326" s="241"/>
      <c r="AD326" s="241"/>
      <c r="AE326" s="241"/>
      <c r="AF326" s="241"/>
      <c r="AG326" s="241"/>
      <c r="AH326" s="241"/>
      <c r="AI326" s="241"/>
      <c r="AJ326" s="241"/>
      <c r="AK326" s="241"/>
      <c r="AL326" s="241"/>
      <c r="AM326" s="241"/>
      <c r="AN326" s="241"/>
      <c r="AO326" s="241"/>
      <c r="AP326" s="241"/>
      <c r="AQ326" s="241"/>
      <c r="AR326" s="241"/>
      <c r="AS326" s="241"/>
      <c r="AT326" s="241"/>
      <c r="AU326" s="241"/>
      <c r="AV326" s="241"/>
      <c r="AW326" s="241"/>
      <c r="AX326" s="241"/>
      <c r="AY326" s="241"/>
      <c r="AZ326" s="241"/>
      <c r="BA326" s="241"/>
      <c r="BB326" s="241"/>
      <c r="BC326" s="241"/>
      <c r="BD326" s="241"/>
      <c r="BE326" s="241"/>
      <c r="BF326" s="241"/>
      <c r="BG326" s="241"/>
      <c r="BH326" s="241"/>
      <c r="BI326" s="241"/>
      <c r="BJ326" s="241"/>
      <c r="BK326" s="241"/>
      <c r="BL326" s="241"/>
      <c r="BM326" s="241"/>
      <c r="BN326" s="241"/>
      <c r="BO326" s="241"/>
      <c r="BP326" s="241"/>
      <c r="BQ326" s="241"/>
      <c r="BR326" s="241"/>
      <c r="BS326" s="241"/>
      <c r="BT326" s="241"/>
      <c r="BU326" s="241"/>
      <c r="BV326" s="241"/>
      <c r="BW326" s="241"/>
      <c r="BX326" s="241"/>
      <c r="BY326" s="241"/>
      <c r="BZ326" s="241"/>
      <c r="CA326" s="241"/>
      <c r="CB326" s="241"/>
      <c r="CC326" s="241"/>
      <c r="CD326" s="241"/>
      <c r="CE326" s="241"/>
      <c r="CF326" s="241"/>
      <c r="CG326" s="241"/>
      <c r="CH326" s="241"/>
      <c r="CI326" s="241"/>
      <c r="CJ326" s="241"/>
      <c r="CK326" s="241"/>
      <c r="CL326" s="241"/>
      <c r="CM326" s="241"/>
      <c r="CN326" s="241"/>
      <c r="CO326" s="241"/>
      <c r="CP326" s="241"/>
      <c r="CQ326" s="241"/>
      <c r="CR326" s="241"/>
      <c r="CS326" s="241"/>
      <c r="CT326" s="241"/>
      <c r="CU326" s="241"/>
      <c r="CV326" s="241"/>
      <c r="CW326" s="241"/>
      <c r="CX326" s="241"/>
      <c r="CY326" s="241"/>
      <c r="CZ326" s="241"/>
      <c r="DA326" s="241"/>
      <c r="DB326" s="241"/>
      <c r="DC326" s="241"/>
      <c r="DD326" s="241"/>
      <c r="DE326" s="241"/>
      <c r="DF326" s="241"/>
      <c r="DG326" s="241"/>
      <c r="DH326" s="241"/>
      <c r="DI326" s="241"/>
      <c r="DJ326" s="241"/>
      <c r="DK326" s="241"/>
      <c r="DL326" s="241"/>
      <c r="DM326" s="241"/>
      <c r="DN326" s="241"/>
      <c r="DO326" s="241"/>
      <c r="DP326" s="556"/>
    </row>
    <row r="327" spans="1:120" x14ac:dyDescent="0.25">
      <c r="A327" s="537" t="s">
        <v>446</v>
      </c>
      <c r="B327" s="537"/>
      <c r="C327" s="537"/>
      <c r="D327" s="541" t="s">
        <v>456</v>
      </c>
      <c r="E327" s="542"/>
      <c r="F327" s="33"/>
      <c r="G327" s="34"/>
      <c r="H327" s="34"/>
      <c r="I327" s="31"/>
      <c r="J327" s="32"/>
      <c r="K327" s="245">
        <f>+COUNTIF(L327:DO327, "Yes e.")</f>
        <v>0</v>
      </c>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c r="AK327" s="221"/>
      <c r="AL327" s="221"/>
      <c r="AM327" s="221"/>
      <c r="AN327" s="221"/>
      <c r="AO327" s="221"/>
      <c r="AP327" s="221"/>
      <c r="AQ327" s="221"/>
      <c r="AR327" s="221"/>
      <c r="AS327" s="221"/>
      <c r="AT327" s="221"/>
      <c r="AU327" s="221"/>
      <c r="AV327" s="221"/>
      <c r="AW327" s="221"/>
      <c r="AX327" s="221"/>
      <c r="AY327" s="221"/>
      <c r="AZ327" s="221"/>
      <c r="BA327" s="221"/>
      <c r="BB327" s="221"/>
      <c r="BC327" s="221"/>
      <c r="BD327" s="221"/>
      <c r="BE327" s="221"/>
      <c r="BF327" s="221"/>
      <c r="BG327" s="221"/>
      <c r="BH327" s="221"/>
      <c r="BI327" s="221"/>
      <c r="BJ327" s="221"/>
      <c r="BK327" s="221"/>
      <c r="BL327" s="221"/>
      <c r="BM327" s="221"/>
      <c r="BN327" s="221"/>
      <c r="BO327" s="221"/>
      <c r="BP327" s="221"/>
      <c r="BQ327" s="221"/>
      <c r="BR327" s="221"/>
      <c r="BS327" s="221"/>
      <c r="BT327" s="221"/>
      <c r="BU327" s="221"/>
      <c r="BV327" s="221"/>
      <c r="BW327" s="221"/>
      <c r="BX327" s="221"/>
      <c r="BY327" s="221"/>
      <c r="BZ327" s="221"/>
      <c r="CA327" s="221"/>
      <c r="CB327" s="221"/>
      <c r="CC327" s="221"/>
      <c r="CD327" s="221"/>
      <c r="CE327" s="221"/>
      <c r="CF327" s="221"/>
      <c r="CG327" s="221"/>
      <c r="CH327" s="221"/>
      <c r="CI327" s="221"/>
      <c r="CJ327" s="221"/>
      <c r="CK327" s="221"/>
      <c r="CL327" s="221"/>
      <c r="CM327" s="221"/>
      <c r="CN327" s="221"/>
      <c r="CO327" s="221"/>
      <c r="CP327" s="221"/>
      <c r="CQ327" s="221"/>
      <c r="CR327" s="221"/>
      <c r="CS327" s="221"/>
      <c r="CT327" s="221"/>
      <c r="CU327" s="221"/>
      <c r="CV327" s="221"/>
      <c r="CW327" s="221"/>
      <c r="CX327" s="221"/>
      <c r="CY327" s="221"/>
      <c r="CZ327" s="221"/>
      <c r="DA327" s="221"/>
      <c r="DB327" s="221"/>
      <c r="DC327" s="221"/>
      <c r="DD327" s="221"/>
      <c r="DE327" s="221"/>
      <c r="DF327" s="221"/>
      <c r="DG327" s="221"/>
      <c r="DH327" s="221"/>
      <c r="DI327" s="221"/>
      <c r="DJ327" s="221"/>
      <c r="DK327" s="221"/>
      <c r="DL327" s="221"/>
      <c r="DM327" s="221"/>
      <c r="DN327" s="221"/>
      <c r="DO327" s="264"/>
      <c r="DP327" s="556"/>
    </row>
    <row r="328" spans="1:120" ht="14.4" thickBot="1" x14ac:dyDescent="0.3">
      <c r="A328" s="544" t="s">
        <v>446</v>
      </c>
      <c r="B328" s="544"/>
      <c r="C328" s="544"/>
      <c r="D328" s="562" t="s">
        <v>473</v>
      </c>
      <c r="E328" s="563"/>
      <c r="F328" s="44"/>
      <c r="G328" s="45"/>
      <c r="H328" s="45"/>
      <c r="I328" s="35"/>
      <c r="J328" s="36"/>
      <c r="K328" s="37">
        <f>+COUNTIF(L328:DO328, "Yes f.")</f>
        <v>0</v>
      </c>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c r="AK328" s="221"/>
      <c r="AL328" s="221"/>
      <c r="AM328" s="221"/>
      <c r="AN328" s="221"/>
      <c r="AO328" s="221"/>
      <c r="AP328" s="221"/>
      <c r="AQ328" s="221"/>
      <c r="AR328" s="221"/>
      <c r="AS328" s="221"/>
      <c r="AT328" s="221"/>
      <c r="AU328" s="221"/>
      <c r="AV328" s="221"/>
      <c r="AW328" s="221"/>
      <c r="AX328" s="221"/>
      <c r="AY328" s="221"/>
      <c r="AZ328" s="221"/>
      <c r="BA328" s="221"/>
      <c r="BB328" s="221"/>
      <c r="BC328" s="221"/>
      <c r="BD328" s="221"/>
      <c r="BE328" s="221"/>
      <c r="BF328" s="221"/>
      <c r="BG328" s="221"/>
      <c r="BH328" s="221"/>
      <c r="BI328" s="221"/>
      <c r="BJ328" s="221"/>
      <c r="BK328" s="221"/>
      <c r="BL328" s="221"/>
      <c r="BM328" s="221"/>
      <c r="BN328" s="221"/>
      <c r="BO328" s="221"/>
      <c r="BP328" s="221"/>
      <c r="BQ328" s="221"/>
      <c r="BR328" s="221"/>
      <c r="BS328" s="221"/>
      <c r="BT328" s="221"/>
      <c r="BU328" s="221"/>
      <c r="BV328" s="221"/>
      <c r="BW328" s="221"/>
      <c r="BX328" s="221"/>
      <c r="BY328" s="221"/>
      <c r="BZ328" s="221"/>
      <c r="CA328" s="221"/>
      <c r="CB328" s="221"/>
      <c r="CC328" s="221"/>
      <c r="CD328" s="221"/>
      <c r="CE328" s="221"/>
      <c r="CF328" s="221"/>
      <c r="CG328" s="221"/>
      <c r="CH328" s="221"/>
      <c r="CI328" s="221"/>
      <c r="CJ328" s="221"/>
      <c r="CK328" s="221"/>
      <c r="CL328" s="221"/>
      <c r="CM328" s="221"/>
      <c r="CN328" s="221"/>
      <c r="CO328" s="221"/>
      <c r="CP328" s="221"/>
      <c r="CQ328" s="221"/>
      <c r="CR328" s="221"/>
      <c r="CS328" s="221"/>
      <c r="CT328" s="221"/>
      <c r="CU328" s="221"/>
      <c r="CV328" s="221"/>
      <c r="CW328" s="221"/>
      <c r="CX328" s="221"/>
      <c r="CY328" s="221"/>
      <c r="CZ328" s="221"/>
      <c r="DA328" s="221"/>
      <c r="DB328" s="221"/>
      <c r="DC328" s="221"/>
      <c r="DD328" s="221"/>
      <c r="DE328" s="221"/>
      <c r="DF328" s="221"/>
      <c r="DG328" s="221"/>
      <c r="DH328" s="221"/>
      <c r="DI328" s="221"/>
      <c r="DJ328" s="221"/>
      <c r="DK328" s="221"/>
      <c r="DL328" s="221"/>
      <c r="DM328" s="221"/>
      <c r="DN328" s="221"/>
      <c r="DO328" s="264"/>
      <c r="DP328" s="564"/>
    </row>
    <row r="329" spans="1:120" ht="26.4" x14ac:dyDescent="0.25">
      <c r="A329" s="391" t="s">
        <v>444</v>
      </c>
      <c r="B329" s="25">
        <v>64</v>
      </c>
      <c r="C329" s="391" t="s">
        <v>460</v>
      </c>
      <c r="D329" s="26" t="s">
        <v>476</v>
      </c>
      <c r="E329" s="43" t="str">
        <f>IF(F329=0,"",IF(F329=G329,"N/A",IF(ISERROR(J329/I329),1,J329/I329)))</f>
        <v/>
      </c>
      <c r="F329" s="27">
        <f>COUNTIF(L329:DO329,"1 Yes")+COUNTIF(L329:DO329,"2 No")+COUNTIF(L329:DO329,"3 No")+COUNTIF(L329:DO329,"4 N/A")</f>
        <v>0</v>
      </c>
      <c r="G329" s="27">
        <f>COUNTIF(L329:DO329,"4 N/A")</f>
        <v>0</v>
      </c>
      <c r="H329" s="28">
        <f>COUNTIF(L329:DO329, "2 No")+COUNTIF(L329:DO329, "3 No")</f>
        <v>0</v>
      </c>
      <c r="I329" s="23">
        <f>COUNTIF(L329:DO329,"1 Yes")+COUNTIF(L329:DO329, "2 No")+COUNTIF(L329:DO329,"3 No")</f>
        <v>0</v>
      </c>
      <c r="J329" s="17">
        <f>+COUNTIF(L329:DO329, "1 Yes")</f>
        <v>0</v>
      </c>
      <c r="K329" s="306"/>
      <c r="L329" s="220"/>
      <c r="M329" s="220"/>
      <c r="N329" s="220"/>
      <c r="O329" s="220"/>
      <c r="P329" s="220"/>
      <c r="Q329" s="220"/>
      <c r="R329" s="220"/>
      <c r="S329" s="220"/>
      <c r="T329" s="220"/>
      <c r="U329" s="220"/>
      <c r="V329" s="220"/>
      <c r="W329" s="220"/>
      <c r="X329" s="220"/>
      <c r="Y329" s="220"/>
      <c r="Z329" s="220"/>
      <c r="AA329" s="220"/>
      <c r="AB329" s="220"/>
      <c r="AC329" s="220"/>
      <c r="AD329" s="220"/>
      <c r="AE329" s="220"/>
      <c r="AF329" s="220"/>
      <c r="AG329" s="220"/>
      <c r="AH329" s="220"/>
      <c r="AI329" s="220"/>
      <c r="AJ329" s="220"/>
      <c r="AK329" s="220"/>
      <c r="AL329" s="220"/>
      <c r="AM329" s="220"/>
      <c r="AN329" s="220"/>
      <c r="AO329" s="220"/>
      <c r="AP329" s="220"/>
      <c r="AQ329" s="220"/>
      <c r="AR329" s="220"/>
      <c r="AS329" s="220"/>
      <c r="AT329" s="220"/>
      <c r="AU329" s="220"/>
      <c r="AV329" s="220"/>
      <c r="AW329" s="220"/>
      <c r="AX329" s="220"/>
      <c r="AY329" s="220"/>
      <c r="AZ329" s="220"/>
      <c r="BA329" s="220"/>
      <c r="BB329" s="220"/>
      <c r="BC329" s="220"/>
      <c r="BD329" s="220"/>
      <c r="BE329" s="220"/>
      <c r="BF329" s="220"/>
      <c r="BG329" s="220"/>
      <c r="BH329" s="220"/>
      <c r="BI329" s="220"/>
      <c r="BJ329" s="220"/>
      <c r="BK329" s="220"/>
      <c r="BL329" s="220"/>
      <c r="BM329" s="220"/>
      <c r="BN329" s="220"/>
      <c r="BO329" s="220"/>
      <c r="BP329" s="220"/>
      <c r="BQ329" s="220"/>
      <c r="BR329" s="220"/>
      <c r="BS329" s="220"/>
      <c r="BT329" s="220"/>
      <c r="BU329" s="220"/>
      <c r="BV329" s="220"/>
      <c r="BW329" s="220"/>
      <c r="BX329" s="220"/>
      <c r="BY329" s="220"/>
      <c r="BZ329" s="220"/>
      <c r="CA329" s="220"/>
      <c r="CB329" s="220"/>
      <c r="CC329" s="220"/>
      <c r="CD329" s="220"/>
      <c r="CE329" s="220"/>
      <c r="CF329" s="220"/>
      <c r="CG329" s="220"/>
      <c r="CH329" s="220"/>
      <c r="CI329" s="220"/>
      <c r="CJ329" s="220"/>
      <c r="CK329" s="220"/>
      <c r="CL329" s="220"/>
      <c r="CM329" s="220"/>
      <c r="CN329" s="220"/>
      <c r="CO329" s="220"/>
      <c r="CP329" s="220"/>
      <c r="CQ329" s="220"/>
      <c r="CR329" s="220"/>
      <c r="CS329" s="220"/>
      <c r="CT329" s="220"/>
      <c r="CU329" s="220"/>
      <c r="CV329" s="220"/>
      <c r="CW329" s="220"/>
      <c r="CX329" s="220"/>
      <c r="CY329" s="220"/>
      <c r="CZ329" s="220"/>
      <c r="DA329" s="220"/>
      <c r="DB329" s="220"/>
      <c r="DC329" s="220"/>
      <c r="DD329" s="220"/>
      <c r="DE329" s="220"/>
      <c r="DF329" s="220"/>
      <c r="DG329" s="220"/>
      <c r="DH329" s="220"/>
      <c r="DI329" s="220"/>
      <c r="DJ329" s="220"/>
      <c r="DK329" s="220"/>
      <c r="DL329" s="220"/>
      <c r="DM329" s="220"/>
      <c r="DN329" s="220"/>
      <c r="DO329" s="263"/>
      <c r="DP329" s="621"/>
    </row>
    <row r="330" spans="1:120" ht="15" customHeight="1" x14ac:dyDescent="0.25">
      <c r="A330" s="537" t="s">
        <v>446</v>
      </c>
      <c r="B330" s="537"/>
      <c r="C330" s="537"/>
      <c r="D330" s="541" t="s">
        <v>376</v>
      </c>
      <c r="E330" s="542"/>
      <c r="F330" s="29"/>
      <c r="G330" s="30"/>
      <c r="H330" s="30"/>
      <c r="I330" s="31"/>
      <c r="J330" s="32"/>
      <c r="K330" s="245">
        <f>+COUNTIF(L330:DO330, "Yes a.")</f>
        <v>0</v>
      </c>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c r="AK330" s="221"/>
      <c r="AL330" s="221"/>
      <c r="AM330" s="221"/>
      <c r="AN330" s="221"/>
      <c r="AO330" s="221"/>
      <c r="AP330" s="221"/>
      <c r="AQ330" s="221"/>
      <c r="AR330" s="221"/>
      <c r="AS330" s="221"/>
      <c r="AT330" s="221"/>
      <c r="AU330" s="221"/>
      <c r="AV330" s="221"/>
      <c r="AW330" s="221"/>
      <c r="AX330" s="221"/>
      <c r="AY330" s="221"/>
      <c r="AZ330" s="221"/>
      <c r="BA330" s="221"/>
      <c r="BB330" s="221"/>
      <c r="BC330" s="221"/>
      <c r="BD330" s="221"/>
      <c r="BE330" s="221"/>
      <c r="BF330" s="221"/>
      <c r="BG330" s="221"/>
      <c r="BH330" s="221"/>
      <c r="BI330" s="221"/>
      <c r="BJ330" s="221"/>
      <c r="BK330" s="221"/>
      <c r="BL330" s="221"/>
      <c r="BM330" s="221"/>
      <c r="BN330" s="221"/>
      <c r="BO330" s="221"/>
      <c r="BP330" s="221"/>
      <c r="BQ330" s="221"/>
      <c r="BR330" s="221"/>
      <c r="BS330" s="221"/>
      <c r="BT330" s="221"/>
      <c r="BU330" s="221"/>
      <c r="BV330" s="221"/>
      <c r="BW330" s="221"/>
      <c r="BX330" s="221"/>
      <c r="BY330" s="221"/>
      <c r="BZ330" s="221"/>
      <c r="CA330" s="221"/>
      <c r="CB330" s="221"/>
      <c r="CC330" s="221"/>
      <c r="CD330" s="221"/>
      <c r="CE330" s="221"/>
      <c r="CF330" s="221"/>
      <c r="CG330" s="221"/>
      <c r="CH330" s="221"/>
      <c r="CI330" s="221"/>
      <c r="CJ330" s="221"/>
      <c r="CK330" s="221"/>
      <c r="CL330" s="221"/>
      <c r="CM330" s="221"/>
      <c r="CN330" s="221"/>
      <c r="CO330" s="221"/>
      <c r="CP330" s="221"/>
      <c r="CQ330" s="221"/>
      <c r="CR330" s="221"/>
      <c r="CS330" s="221"/>
      <c r="CT330" s="221"/>
      <c r="CU330" s="221"/>
      <c r="CV330" s="221"/>
      <c r="CW330" s="221"/>
      <c r="CX330" s="221"/>
      <c r="CY330" s="221"/>
      <c r="CZ330" s="221"/>
      <c r="DA330" s="221"/>
      <c r="DB330" s="221"/>
      <c r="DC330" s="221"/>
      <c r="DD330" s="221"/>
      <c r="DE330" s="221"/>
      <c r="DF330" s="221"/>
      <c r="DG330" s="221"/>
      <c r="DH330" s="221"/>
      <c r="DI330" s="221"/>
      <c r="DJ330" s="221"/>
      <c r="DK330" s="221"/>
      <c r="DL330" s="221"/>
      <c r="DM330" s="221"/>
      <c r="DN330" s="221"/>
      <c r="DO330" s="264"/>
      <c r="DP330" s="622"/>
    </row>
    <row r="331" spans="1:120" ht="15" customHeight="1" x14ac:dyDescent="0.25">
      <c r="A331" s="537" t="s">
        <v>446</v>
      </c>
      <c r="B331" s="537"/>
      <c r="C331" s="537"/>
      <c r="D331" s="541" t="s">
        <v>477</v>
      </c>
      <c r="E331" s="542"/>
      <c r="F331" s="33"/>
      <c r="G331" s="34"/>
      <c r="H331" s="34"/>
      <c r="I331" s="31"/>
      <c r="J331" s="32"/>
      <c r="K331" s="245">
        <f>+COUNTIF(L331:DO331, "Yes b.")</f>
        <v>0</v>
      </c>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221"/>
      <c r="AL331" s="221"/>
      <c r="AM331" s="221"/>
      <c r="AN331" s="221"/>
      <c r="AO331" s="221"/>
      <c r="AP331" s="221"/>
      <c r="AQ331" s="221"/>
      <c r="AR331" s="221"/>
      <c r="AS331" s="221"/>
      <c r="AT331" s="221"/>
      <c r="AU331" s="221"/>
      <c r="AV331" s="221"/>
      <c r="AW331" s="221"/>
      <c r="AX331" s="221"/>
      <c r="AY331" s="221"/>
      <c r="AZ331" s="221"/>
      <c r="BA331" s="221"/>
      <c r="BB331" s="221"/>
      <c r="BC331" s="221"/>
      <c r="BD331" s="221"/>
      <c r="BE331" s="221"/>
      <c r="BF331" s="221"/>
      <c r="BG331" s="221"/>
      <c r="BH331" s="221"/>
      <c r="BI331" s="221"/>
      <c r="BJ331" s="221"/>
      <c r="BK331" s="221"/>
      <c r="BL331" s="221"/>
      <c r="BM331" s="221"/>
      <c r="BN331" s="221"/>
      <c r="BO331" s="221"/>
      <c r="BP331" s="221"/>
      <c r="BQ331" s="221"/>
      <c r="BR331" s="221"/>
      <c r="BS331" s="221"/>
      <c r="BT331" s="221"/>
      <c r="BU331" s="221"/>
      <c r="BV331" s="221"/>
      <c r="BW331" s="221"/>
      <c r="BX331" s="221"/>
      <c r="BY331" s="221"/>
      <c r="BZ331" s="221"/>
      <c r="CA331" s="221"/>
      <c r="CB331" s="221"/>
      <c r="CC331" s="221"/>
      <c r="CD331" s="221"/>
      <c r="CE331" s="221"/>
      <c r="CF331" s="221"/>
      <c r="CG331" s="221"/>
      <c r="CH331" s="221"/>
      <c r="CI331" s="221"/>
      <c r="CJ331" s="221"/>
      <c r="CK331" s="221"/>
      <c r="CL331" s="221"/>
      <c r="CM331" s="221"/>
      <c r="CN331" s="221"/>
      <c r="CO331" s="221"/>
      <c r="CP331" s="221"/>
      <c r="CQ331" s="221"/>
      <c r="CR331" s="221"/>
      <c r="CS331" s="221"/>
      <c r="CT331" s="221"/>
      <c r="CU331" s="221"/>
      <c r="CV331" s="221"/>
      <c r="CW331" s="221"/>
      <c r="CX331" s="221"/>
      <c r="CY331" s="221"/>
      <c r="CZ331" s="221"/>
      <c r="DA331" s="221"/>
      <c r="DB331" s="221"/>
      <c r="DC331" s="221"/>
      <c r="DD331" s="221"/>
      <c r="DE331" s="221"/>
      <c r="DF331" s="221"/>
      <c r="DG331" s="221"/>
      <c r="DH331" s="221"/>
      <c r="DI331" s="221"/>
      <c r="DJ331" s="221"/>
      <c r="DK331" s="221"/>
      <c r="DL331" s="221"/>
      <c r="DM331" s="221"/>
      <c r="DN331" s="221"/>
      <c r="DO331" s="264"/>
      <c r="DP331" s="622"/>
    </row>
    <row r="332" spans="1:120" ht="15" customHeight="1" x14ac:dyDescent="0.25">
      <c r="A332" s="537" t="s">
        <v>446</v>
      </c>
      <c r="B332" s="537"/>
      <c r="C332" s="537"/>
      <c r="D332" s="541" t="s">
        <v>378</v>
      </c>
      <c r="E332" s="542"/>
      <c r="F332" s="33"/>
      <c r="G332" s="34"/>
      <c r="H332" s="34"/>
      <c r="I332" s="31"/>
      <c r="J332" s="32"/>
      <c r="K332" s="245">
        <f>+COUNTIF(L332:DO332, "Yes c.")</f>
        <v>0</v>
      </c>
      <c r="L332" s="224"/>
      <c r="M332" s="224"/>
      <c r="N332" s="224"/>
      <c r="O332" s="224"/>
      <c r="P332" s="224"/>
      <c r="Q332" s="224"/>
      <c r="R332" s="224"/>
      <c r="S332" s="224"/>
      <c r="T332" s="224"/>
      <c r="U332" s="224"/>
      <c r="V332" s="224"/>
      <c r="W332" s="224"/>
      <c r="X332" s="224"/>
      <c r="Y332" s="224"/>
      <c r="Z332" s="224"/>
      <c r="AA332" s="224"/>
      <c r="AB332" s="224"/>
      <c r="AC332" s="224"/>
      <c r="AD332" s="224"/>
      <c r="AE332" s="224"/>
      <c r="AF332" s="224"/>
      <c r="AG332" s="224"/>
      <c r="AH332" s="224"/>
      <c r="AI332" s="224"/>
      <c r="AJ332" s="224"/>
      <c r="AK332" s="224"/>
      <c r="AL332" s="224"/>
      <c r="AM332" s="224"/>
      <c r="AN332" s="224"/>
      <c r="AO332" s="224"/>
      <c r="AP332" s="224"/>
      <c r="AQ332" s="224"/>
      <c r="AR332" s="224"/>
      <c r="AS332" s="224"/>
      <c r="AT332" s="224"/>
      <c r="AU332" s="224"/>
      <c r="AV332" s="224"/>
      <c r="AW332" s="224"/>
      <c r="AX332" s="224"/>
      <c r="AY332" s="224"/>
      <c r="AZ332" s="224"/>
      <c r="BA332" s="224"/>
      <c r="BB332" s="224"/>
      <c r="BC332" s="224"/>
      <c r="BD332" s="224"/>
      <c r="BE332" s="224"/>
      <c r="BF332" s="224"/>
      <c r="BG332" s="224"/>
      <c r="BH332" s="224"/>
      <c r="BI332" s="224"/>
      <c r="BJ332" s="224"/>
      <c r="BK332" s="224"/>
      <c r="BL332" s="224"/>
      <c r="BM332" s="224"/>
      <c r="BN332" s="224"/>
      <c r="BO332" s="224"/>
      <c r="BP332" s="224"/>
      <c r="BQ332" s="224"/>
      <c r="BR332" s="224"/>
      <c r="BS332" s="224"/>
      <c r="BT332" s="224"/>
      <c r="BU332" s="224"/>
      <c r="BV332" s="224"/>
      <c r="BW332" s="224"/>
      <c r="BX332" s="224"/>
      <c r="BY332" s="224"/>
      <c r="BZ332" s="224"/>
      <c r="CA332" s="224"/>
      <c r="CB332" s="224"/>
      <c r="CC332" s="224"/>
      <c r="CD332" s="224"/>
      <c r="CE332" s="224"/>
      <c r="CF332" s="224"/>
      <c r="CG332" s="224"/>
      <c r="CH332" s="224"/>
      <c r="CI332" s="224"/>
      <c r="CJ332" s="224"/>
      <c r="CK332" s="224"/>
      <c r="CL332" s="224"/>
      <c r="CM332" s="224"/>
      <c r="CN332" s="224"/>
      <c r="CO332" s="224"/>
      <c r="CP332" s="224"/>
      <c r="CQ332" s="224"/>
      <c r="CR332" s="224"/>
      <c r="CS332" s="224"/>
      <c r="CT332" s="224"/>
      <c r="CU332" s="224"/>
      <c r="CV332" s="224"/>
      <c r="CW332" s="224"/>
      <c r="CX332" s="224"/>
      <c r="CY332" s="224"/>
      <c r="CZ332" s="224"/>
      <c r="DA332" s="224"/>
      <c r="DB332" s="224"/>
      <c r="DC332" s="224"/>
      <c r="DD332" s="224"/>
      <c r="DE332" s="224"/>
      <c r="DF332" s="224"/>
      <c r="DG332" s="224"/>
      <c r="DH332" s="224"/>
      <c r="DI332" s="224"/>
      <c r="DJ332" s="224"/>
      <c r="DK332" s="224"/>
      <c r="DL332" s="224"/>
      <c r="DM332" s="224"/>
      <c r="DN332" s="224"/>
      <c r="DO332" s="265"/>
      <c r="DP332" s="622"/>
    </row>
    <row r="333" spans="1:120" ht="15" customHeight="1" x14ac:dyDescent="0.25">
      <c r="A333" s="537" t="s">
        <v>446</v>
      </c>
      <c r="B333" s="537"/>
      <c r="C333" s="537"/>
      <c r="D333" s="549" t="s">
        <v>71</v>
      </c>
      <c r="E333" s="550"/>
      <c r="F333" s="33"/>
      <c r="G333" s="34"/>
      <c r="H333" s="34"/>
      <c r="I333" s="222"/>
      <c r="J333" s="223"/>
      <c r="K333" s="245">
        <f>+COUNTIF(L333:DO333, "0-30")+COUNTIF(L333:DO333, "31-60")+COUNTIF(L333:DO333, "61-90")+COUNTIF(L333:DO333, "over 90 days")</f>
        <v>0</v>
      </c>
      <c r="L333" s="224"/>
      <c r="M333" s="224"/>
      <c r="N333" s="224"/>
      <c r="O333" s="224"/>
      <c r="P333" s="224"/>
      <c r="Q333" s="224"/>
      <c r="R333" s="224"/>
      <c r="S333" s="224"/>
      <c r="T333" s="224"/>
      <c r="U333" s="224"/>
      <c r="V333" s="224"/>
      <c r="W333" s="224"/>
      <c r="X333" s="224"/>
      <c r="Y333" s="224"/>
      <c r="Z333" s="224"/>
      <c r="AA333" s="224"/>
      <c r="AB333" s="224"/>
      <c r="AC333" s="224"/>
      <c r="AD333" s="224"/>
      <c r="AE333" s="224"/>
      <c r="AF333" s="224"/>
      <c r="AG333" s="224"/>
      <c r="AH333" s="224"/>
      <c r="AI333" s="224"/>
      <c r="AJ333" s="224"/>
      <c r="AK333" s="224"/>
      <c r="AL333" s="224"/>
      <c r="AM333" s="224"/>
      <c r="AN333" s="224"/>
      <c r="AO333" s="224"/>
      <c r="AP333" s="224"/>
      <c r="AQ333" s="224"/>
      <c r="AR333" s="224"/>
      <c r="AS333" s="224"/>
      <c r="AT333" s="224"/>
      <c r="AU333" s="224"/>
      <c r="AV333" s="224"/>
      <c r="AW333" s="224"/>
      <c r="AX333" s="224"/>
      <c r="AY333" s="224"/>
      <c r="AZ333" s="224"/>
      <c r="BA333" s="224"/>
      <c r="BB333" s="224"/>
      <c r="BC333" s="224"/>
      <c r="BD333" s="224"/>
      <c r="BE333" s="224"/>
      <c r="BF333" s="224"/>
      <c r="BG333" s="224"/>
      <c r="BH333" s="224"/>
      <c r="BI333" s="224"/>
      <c r="BJ333" s="224"/>
      <c r="BK333" s="224"/>
      <c r="BL333" s="224"/>
      <c r="BM333" s="224"/>
      <c r="BN333" s="224"/>
      <c r="BO333" s="224"/>
      <c r="BP333" s="224"/>
      <c r="BQ333" s="224"/>
      <c r="BR333" s="224"/>
      <c r="BS333" s="224"/>
      <c r="BT333" s="224"/>
      <c r="BU333" s="224"/>
      <c r="BV333" s="224"/>
      <c r="BW333" s="224"/>
      <c r="BX333" s="224"/>
      <c r="BY333" s="224"/>
      <c r="BZ333" s="224"/>
      <c r="CA333" s="224"/>
      <c r="CB333" s="224"/>
      <c r="CC333" s="224"/>
      <c r="CD333" s="224"/>
      <c r="CE333" s="224"/>
      <c r="CF333" s="224"/>
      <c r="CG333" s="224"/>
      <c r="CH333" s="224"/>
      <c r="CI333" s="224"/>
      <c r="CJ333" s="224"/>
      <c r="CK333" s="224"/>
      <c r="CL333" s="224"/>
      <c r="CM333" s="224"/>
      <c r="CN333" s="224"/>
      <c r="CO333" s="224"/>
      <c r="CP333" s="224"/>
      <c r="CQ333" s="224"/>
      <c r="CR333" s="224"/>
      <c r="CS333" s="224"/>
      <c r="CT333" s="224"/>
      <c r="CU333" s="224"/>
      <c r="CV333" s="224"/>
      <c r="CW333" s="224"/>
      <c r="CX333" s="224"/>
      <c r="CY333" s="224"/>
      <c r="CZ333" s="224"/>
      <c r="DA333" s="224"/>
      <c r="DB333" s="224"/>
      <c r="DC333" s="224"/>
      <c r="DD333" s="224"/>
      <c r="DE333" s="224"/>
      <c r="DF333" s="224"/>
      <c r="DG333" s="224"/>
      <c r="DH333" s="224"/>
      <c r="DI333" s="224"/>
      <c r="DJ333" s="224"/>
      <c r="DK333" s="224"/>
      <c r="DL333" s="224"/>
      <c r="DM333" s="224"/>
      <c r="DN333" s="224"/>
      <c r="DO333" s="265"/>
      <c r="DP333" s="622"/>
    </row>
    <row r="334" spans="1:120" ht="15" customHeight="1" x14ac:dyDescent="0.25">
      <c r="A334" s="537" t="s">
        <v>446</v>
      </c>
      <c r="B334" s="537"/>
      <c r="C334" s="537"/>
      <c r="D334" s="538" t="s">
        <v>448</v>
      </c>
      <c r="E334" s="539"/>
      <c r="F334" s="33"/>
      <c r="G334" s="34"/>
      <c r="H334" s="34"/>
      <c r="I334" s="222"/>
      <c r="J334" s="223"/>
      <c r="K334" s="245">
        <f>+COUNTIF(L333:DO333, "0-30")</f>
        <v>0</v>
      </c>
      <c r="L334" s="236"/>
      <c r="M334" s="237"/>
      <c r="N334" s="237"/>
      <c r="O334" s="237"/>
      <c r="P334" s="237"/>
      <c r="Q334" s="237"/>
      <c r="R334" s="237"/>
      <c r="S334" s="237"/>
      <c r="T334" s="237"/>
      <c r="U334" s="237"/>
      <c r="V334" s="237"/>
      <c r="W334" s="237"/>
      <c r="X334" s="237"/>
      <c r="Y334" s="237"/>
      <c r="Z334" s="237"/>
      <c r="AA334" s="237"/>
      <c r="AB334" s="237"/>
      <c r="AC334" s="237"/>
      <c r="AD334" s="237"/>
      <c r="AE334" s="237"/>
      <c r="AF334" s="237"/>
      <c r="AG334" s="237"/>
      <c r="AH334" s="237"/>
      <c r="AI334" s="237"/>
      <c r="AJ334" s="237"/>
      <c r="AK334" s="237"/>
      <c r="AL334" s="237"/>
      <c r="AM334" s="237"/>
      <c r="AN334" s="237"/>
      <c r="AO334" s="237"/>
      <c r="AP334" s="237"/>
      <c r="AQ334" s="237"/>
      <c r="AR334" s="237"/>
      <c r="AS334" s="237"/>
      <c r="AT334" s="237"/>
      <c r="AU334" s="237"/>
      <c r="AV334" s="237"/>
      <c r="AW334" s="237"/>
      <c r="AX334" s="237"/>
      <c r="AY334" s="237"/>
      <c r="AZ334" s="237"/>
      <c r="BA334" s="237"/>
      <c r="BB334" s="237"/>
      <c r="BC334" s="237"/>
      <c r="BD334" s="237"/>
      <c r="BE334" s="237"/>
      <c r="BF334" s="237"/>
      <c r="BG334" s="237"/>
      <c r="BH334" s="237"/>
      <c r="BI334" s="237"/>
      <c r="BJ334" s="237"/>
      <c r="BK334" s="237"/>
      <c r="BL334" s="237"/>
      <c r="BM334" s="237"/>
      <c r="BN334" s="237"/>
      <c r="BO334" s="237"/>
      <c r="BP334" s="237"/>
      <c r="BQ334" s="237"/>
      <c r="BR334" s="237"/>
      <c r="BS334" s="237"/>
      <c r="BT334" s="237"/>
      <c r="BU334" s="237"/>
      <c r="BV334" s="237"/>
      <c r="BW334" s="237"/>
      <c r="BX334" s="237"/>
      <c r="BY334" s="237"/>
      <c r="BZ334" s="237"/>
      <c r="CA334" s="237"/>
      <c r="CB334" s="237"/>
      <c r="CC334" s="237"/>
      <c r="CD334" s="237"/>
      <c r="CE334" s="237"/>
      <c r="CF334" s="237"/>
      <c r="CG334" s="237"/>
      <c r="CH334" s="237"/>
      <c r="CI334" s="237"/>
      <c r="CJ334" s="237"/>
      <c r="CK334" s="237"/>
      <c r="CL334" s="237"/>
      <c r="CM334" s="237"/>
      <c r="CN334" s="237"/>
      <c r="CO334" s="237"/>
      <c r="CP334" s="237"/>
      <c r="CQ334" s="237"/>
      <c r="CR334" s="237"/>
      <c r="CS334" s="237"/>
      <c r="CT334" s="237"/>
      <c r="CU334" s="237"/>
      <c r="CV334" s="237"/>
      <c r="CW334" s="237"/>
      <c r="CX334" s="237"/>
      <c r="CY334" s="237"/>
      <c r="CZ334" s="237"/>
      <c r="DA334" s="237"/>
      <c r="DB334" s="237"/>
      <c r="DC334" s="237"/>
      <c r="DD334" s="237"/>
      <c r="DE334" s="237"/>
      <c r="DF334" s="237"/>
      <c r="DG334" s="237"/>
      <c r="DH334" s="237"/>
      <c r="DI334" s="237"/>
      <c r="DJ334" s="237"/>
      <c r="DK334" s="237"/>
      <c r="DL334" s="237"/>
      <c r="DM334" s="237"/>
      <c r="DN334" s="237"/>
      <c r="DO334" s="237"/>
      <c r="DP334" s="622"/>
    </row>
    <row r="335" spans="1:120" ht="15" customHeight="1" x14ac:dyDescent="0.25">
      <c r="A335" s="537" t="s">
        <v>446</v>
      </c>
      <c r="B335" s="537"/>
      <c r="C335" s="537"/>
      <c r="D335" s="538" t="s">
        <v>449</v>
      </c>
      <c r="E335" s="539"/>
      <c r="F335" s="33"/>
      <c r="G335" s="34"/>
      <c r="H335" s="34"/>
      <c r="I335" s="222"/>
      <c r="J335" s="223"/>
      <c r="K335" s="245">
        <f>+COUNTIF(L333:DO333, "31-60")</f>
        <v>0</v>
      </c>
      <c r="L335" s="238"/>
      <c r="M335" s="239"/>
      <c r="N335" s="239"/>
      <c r="O335" s="239"/>
      <c r="P335" s="239"/>
      <c r="Q335" s="239"/>
      <c r="R335" s="239"/>
      <c r="S335" s="239"/>
      <c r="T335" s="239"/>
      <c r="U335" s="239"/>
      <c r="V335" s="239"/>
      <c r="W335" s="239"/>
      <c r="X335" s="239"/>
      <c r="Y335" s="239"/>
      <c r="Z335" s="239"/>
      <c r="AA335" s="239"/>
      <c r="AB335" s="239"/>
      <c r="AC335" s="239"/>
      <c r="AD335" s="239"/>
      <c r="AE335" s="239"/>
      <c r="AF335" s="239"/>
      <c r="AG335" s="239"/>
      <c r="AH335" s="239"/>
      <c r="AI335" s="239"/>
      <c r="AJ335" s="239"/>
      <c r="AK335" s="239"/>
      <c r="AL335" s="239"/>
      <c r="AM335" s="239"/>
      <c r="AN335" s="239"/>
      <c r="AO335" s="239"/>
      <c r="AP335" s="239"/>
      <c r="AQ335" s="239"/>
      <c r="AR335" s="239"/>
      <c r="AS335" s="239"/>
      <c r="AT335" s="239"/>
      <c r="AU335" s="239"/>
      <c r="AV335" s="239"/>
      <c r="AW335" s="239"/>
      <c r="AX335" s="239"/>
      <c r="AY335" s="239"/>
      <c r="AZ335" s="239"/>
      <c r="BA335" s="239"/>
      <c r="BB335" s="239"/>
      <c r="BC335" s="239"/>
      <c r="BD335" s="239"/>
      <c r="BE335" s="239"/>
      <c r="BF335" s="239"/>
      <c r="BG335" s="239"/>
      <c r="BH335" s="239"/>
      <c r="BI335" s="239"/>
      <c r="BJ335" s="239"/>
      <c r="BK335" s="239"/>
      <c r="BL335" s="239"/>
      <c r="BM335" s="239"/>
      <c r="BN335" s="239"/>
      <c r="BO335" s="239"/>
      <c r="BP335" s="239"/>
      <c r="BQ335" s="239"/>
      <c r="BR335" s="239"/>
      <c r="BS335" s="239"/>
      <c r="BT335" s="239"/>
      <c r="BU335" s="239"/>
      <c r="BV335" s="239"/>
      <c r="BW335" s="239"/>
      <c r="BX335" s="239"/>
      <c r="BY335" s="239"/>
      <c r="BZ335" s="239"/>
      <c r="CA335" s="239"/>
      <c r="CB335" s="239"/>
      <c r="CC335" s="239"/>
      <c r="CD335" s="239"/>
      <c r="CE335" s="239"/>
      <c r="CF335" s="239"/>
      <c r="CG335" s="239"/>
      <c r="CH335" s="239"/>
      <c r="CI335" s="239"/>
      <c r="CJ335" s="239"/>
      <c r="CK335" s="239"/>
      <c r="CL335" s="239"/>
      <c r="CM335" s="239"/>
      <c r="CN335" s="239"/>
      <c r="CO335" s="239"/>
      <c r="CP335" s="239"/>
      <c r="CQ335" s="239"/>
      <c r="CR335" s="239"/>
      <c r="CS335" s="239"/>
      <c r="CT335" s="239"/>
      <c r="CU335" s="239"/>
      <c r="CV335" s="239"/>
      <c r="CW335" s="239"/>
      <c r="CX335" s="239"/>
      <c r="CY335" s="239"/>
      <c r="CZ335" s="239"/>
      <c r="DA335" s="239"/>
      <c r="DB335" s="239"/>
      <c r="DC335" s="239"/>
      <c r="DD335" s="239"/>
      <c r="DE335" s="239"/>
      <c r="DF335" s="239"/>
      <c r="DG335" s="239"/>
      <c r="DH335" s="239"/>
      <c r="DI335" s="239"/>
      <c r="DJ335" s="239"/>
      <c r="DK335" s="239"/>
      <c r="DL335" s="239"/>
      <c r="DM335" s="239"/>
      <c r="DN335" s="239"/>
      <c r="DO335" s="239"/>
      <c r="DP335" s="622"/>
    </row>
    <row r="336" spans="1:120" ht="15" customHeight="1" x14ac:dyDescent="0.25">
      <c r="A336" s="537" t="s">
        <v>446</v>
      </c>
      <c r="B336" s="537"/>
      <c r="C336" s="537"/>
      <c r="D336" s="538" t="s">
        <v>450</v>
      </c>
      <c r="E336" s="539"/>
      <c r="F336" s="33"/>
      <c r="G336" s="34"/>
      <c r="H336" s="34"/>
      <c r="I336" s="222"/>
      <c r="J336" s="223"/>
      <c r="K336" s="245">
        <f>+COUNTIF(L333:DO333, "61-90")</f>
        <v>0</v>
      </c>
      <c r="L336" s="238"/>
      <c r="M336" s="239"/>
      <c r="N336" s="239"/>
      <c r="O336" s="239"/>
      <c r="P336" s="239"/>
      <c r="Q336" s="239"/>
      <c r="R336" s="239"/>
      <c r="S336" s="239"/>
      <c r="T336" s="239"/>
      <c r="U336" s="239"/>
      <c r="V336" s="239"/>
      <c r="W336" s="239"/>
      <c r="X336" s="239"/>
      <c r="Y336" s="239"/>
      <c r="Z336" s="239"/>
      <c r="AA336" s="239"/>
      <c r="AB336" s="239"/>
      <c r="AC336" s="239"/>
      <c r="AD336" s="239"/>
      <c r="AE336" s="239"/>
      <c r="AF336" s="239"/>
      <c r="AG336" s="239"/>
      <c r="AH336" s="239"/>
      <c r="AI336" s="239"/>
      <c r="AJ336" s="239"/>
      <c r="AK336" s="239"/>
      <c r="AL336" s="239"/>
      <c r="AM336" s="239"/>
      <c r="AN336" s="239"/>
      <c r="AO336" s="239"/>
      <c r="AP336" s="239"/>
      <c r="AQ336" s="239"/>
      <c r="AR336" s="239"/>
      <c r="AS336" s="239"/>
      <c r="AT336" s="239"/>
      <c r="AU336" s="239"/>
      <c r="AV336" s="239"/>
      <c r="AW336" s="239"/>
      <c r="AX336" s="239"/>
      <c r="AY336" s="239"/>
      <c r="AZ336" s="239"/>
      <c r="BA336" s="239"/>
      <c r="BB336" s="239"/>
      <c r="BC336" s="239"/>
      <c r="BD336" s="239"/>
      <c r="BE336" s="239"/>
      <c r="BF336" s="239"/>
      <c r="BG336" s="239"/>
      <c r="BH336" s="239"/>
      <c r="BI336" s="239"/>
      <c r="BJ336" s="239"/>
      <c r="BK336" s="239"/>
      <c r="BL336" s="239"/>
      <c r="BM336" s="239"/>
      <c r="BN336" s="239"/>
      <c r="BO336" s="239"/>
      <c r="BP336" s="239"/>
      <c r="BQ336" s="239"/>
      <c r="BR336" s="239"/>
      <c r="BS336" s="239"/>
      <c r="BT336" s="239"/>
      <c r="BU336" s="239"/>
      <c r="BV336" s="239"/>
      <c r="BW336" s="239"/>
      <c r="BX336" s="239"/>
      <c r="BY336" s="239"/>
      <c r="BZ336" s="239"/>
      <c r="CA336" s="239"/>
      <c r="CB336" s="239"/>
      <c r="CC336" s="239"/>
      <c r="CD336" s="239"/>
      <c r="CE336" s="239"/>
      <c r="CF336" s="239"/>
      <c r="CG336" s="239"/>
      <c r="CH336" s="239"/>
      <c r="CI336" s="239"/>
      <c r="CJ336" s="239"/>
      <c r="CK336" s="239"/>
      <c r="CL336" s="239"/>
      <c r="CM336" s="239"/>
      <c r="CN336" s="239"/>
      <c r="CO336" s="239"/>
      <c r="CP336" s="239"/>
      <c r="CQ336" s="239"/>
      <c r="CR336" s="239"/>
      <c r="CS336" s="239"/>
      <c r="CT336" s="239"/>
      <c r="CU336" s="239"/>
      <c r="CV336" s="239"/>
      <c r="CW336" s="239"/>
      <c r="CX336" s="239"/>
      <c r="CY336" s="239"/>
      <c r="CZ336" s="239"/>
      <c r="DA336" s="239"/>
      <c r="DB336" s="239"/>
      <c r="DC336" s="239"/>
      <c r="DD336" s="239"/>
      <c r="DE336" s="239"/>
      <c r="DF336" s="239"/>
      <c r="DG336" s="239"/>
      <c r="DH336" s="239"/>
      <c r="DI336" s="239"/>
      <c r="DJ336" s="239"/>
      <c r="DK336" s="239"/>
      <c r="DL336" s="239"/>
      <c r="DM336" s="239"/>
      <c r="DN336" s="239"/>
      <c r="DO336" s="239"/>
      <c r="DP336" s="622"/>
    </row>
    <row r="337" spans="1:120" ht="15" customHeight="1" x14ac:dyDescent="0.25">
      <c r="A337" s="537" t="s">
        <v>446</v>
      </c>
      <c r="B337" s="537"/>
      <c r="C337" s="537"/>
      <c r="D337" s="540" t="s">
        <v>451</v>
      </c>
      <c r="E337" s="540"/>
      <c r="F337" s="33"/>
      <c r="G337" s="34"/>
      <c r="H337" s="34"/>
      <c r="I337" s="222"/>
      <c r="J337" s="223"/>
      <c r="K337" s="245">
        <f>+COUNTIF(L333:DO333, "over 90 days")</f>
        <v>0</v>
      </c>
      <c r="L337" s="240"/>
      <c r="M337" s="241"/>
      <c r="N337" s="241"/>
      <c r="O337" s="241"/>
      <c r="P337" s="241"/>
      <c r="Q337" s="241"/>
      <c r="R337" s="241"/>
      <c r="S337" s="241"/>
      <c r="T337" s="241"/>
      <c r="U337" s="241"/>
      <c r="V337" s="241"/>
      <c r="W337" s="241"/>
      <c r="X337" s="241"/>
      <c r="Y337" s="241"/>
      <c r="Z337" s="241"/>
      <c r="AA337" s="241"/>
      <c r="AB337" s="241"/>
      <c r="AC337" s="241"/>
      <c r="AD337" s="241"/>
      <c r="AE337" s="241"/>
      <c r="AF337" s="241"/>
      <c r="AG337" s="241"/>
      <c r="AH337" s="241"/>
      <c r="AI337" s="241"/>
      <c r="AJ337" s="241"/>
      <c r="AK337" s="241"/>
      <c r="AL337" s="241"/>
      <c r="AM337" s="241"/>
      <c r="AN337" s="241"/>
      <c r="AO337" s="241"/>
      <c r="AP337" s="241"/>
      <c r="AQ337" s="241"/>
      <c r="AR337" s="241"/>
      <c r="AS337" s="241"/>
      <c r="AT337" s="241"/>
      <c r="AU337" s="241"/>
      <c r="AV337" s="241"/>
      <c r="AW337" s="241"/>
      <c r="AX337" s="241"/>
      <c r="AY337" s="241"/>
      <c r="AZ337" s="241"/>
      <c r="BA337" s="241"/>
      <c r="BB337" s="241"/>
      <c r="BC337" s="241"/>
      <c r="BD337" s="241"/>
      <c r="BE337" s="241"/>
      <c r="BF337" s="241"/>
      <c r="BG337" s="241"/>
      <c r="BH337" s="241"/>
      <c r="BI337" s="241"/>
      <c r="BJ337" s="241"/>
      <c r="BK337" s="241"/>
      <c r="BL337" s="241"/>
      <c r="BM337" s="241"/>
      <c r="BN337" s="241"/>
      <c r="BO337" s="241"/>
      <c r="BP337" s="241"/>
      <c r="BQ337" s="241"/>
      <c r="BR337" s="241"/>
      <c r="BS337" s="241"/>
      <c r="BT337" s="241"/>
      <c r="BU337" s="241"/>
      <c r="BV337" s="241"/>
      <c r="BW337" s="241"/>
      <c r="BX337" s="241"/>
      <c r="BY337" s="241"/>
      <c r="BZ337" s="241"/>
      <c r="CA337" s="241"/>
      <c r="CB337" s="241"/>
      <c r="CC337" s="241"/>
      <c r="CD337" s="241"/>
      <c r="CE337" s="241"/>
      <c r="CF337" s="241"/>
      <c r="CG337" s="241"/>
      <c r="CH337" s="241"/>
      <c r="CI337" s="241"/>
      <c r="CJ337" s="241"/>
      <c r="CK337" s="241"/>
      <c r="CL337" s="241"/>
      <c r="CM337" s="241"/>
      <c r="CN337" s="241"/>
      <c r="CO337" s="241"/>
      <c r="CP337" s="241"/>
      <c r="CQ337" s="241"/>
      <c r="CR337" s="241"/>
      <c r="CS337" s="241"/>
      <c r="CT337" s="241"/>
      <c r="CU337" s="241"/>
      <c r="CV337" s="241"/>
      <c r="CW337" s="241"/>
      <c r="CX337" s="241"/>
      <c r="CY337" s="241"/>
      <c r="CZ337" s="241"/>
      <c r="DA337" s="241"/>
      <c r="DB337" s="241"/>
      <c r="DC337" s="241"/>
      <c r="DD337" s="241"/>
      <c r="DE337" s="241"/>
      <c r="DF337" s="241"/>
      <c r="DG337" s="241"/>
      <c r="DH337" s="241"/>
      <c r="DI337" s="241"/>
      <c r="DJ337" s="241"/>
      <c r="DK337" s="241"/>
      <c r="DL337" s="241"/>
      <c r="DM337" s="241"/>
      <c r="DN337" s="241"/>
      <c r="DO337" s="241"/>
      <c r="DP337" s="622"/>
    </row>
    <row r="338" spans="1:120" ht="15" customHeight="1" x14ac:dyDescent="0.25">
      <c r="A338" s="537" t="s">
        <v>446</v>
      </c>
      <c r="B338" s="537"/>
      <c r="C338" s="537"/>
      <c r="D338" s="541" t="s">
        <v>458</v>
      </c>
      <c r="E338" s="542"/>
      <c r="F338" s="33"/>
      <c r="G338" s="34"/>
      <c r="H338" s="34"/>
      <c r="I338" s="31"/>
      <c r="J338" s="32"/>
      <c r="K338" s="245">
        <f>+COUNTIF(L338:DO338, "Yes d.")</f>
        <v>0</v>
      </c>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c r="AL338" s="221"/>
      <c r="AM338" s="221"/>
      <c r="AN338" s="221"/>
      <c r="AO338" s="221"/>
      <c r="AP338" s="221"/>
      <c r="AQ338" s="221"/>
      <c r="AR338" s="221"/>
      <c r="AS338" s="221"/>
      <c r="AT338" s="221"/>
      <c r="AU338" s="221"/>
      <c r="AV338" s="221"/>
      <c r="AW338" s="221"/>
      <c r="AX338" s="221"/>
      <c r="AY338" s="221"/>
      <c r="AZ338" s="221"/>
      <c r="BA338" s="221"/>
      <c r="BB338" s="221"/>
      <c r="BC338" s="221"/>
      <c r="BD338" s="221"/>
      <c r="BE338" s="221"/>
      <c r="BF338" s="221"/>
      <c r="BG338" s="221"/>
      <c r="BH338" s="221"/>
      <c r="BI338" s="221"/>
      <c r="BJ338" s="221"/>
      <c r="BK338" s="221"/>
      <c r="BL338" s="221"/>
      <c r="BM338" s="221"/>
      <c r="BN338" s="221"/>
      <c r="BO338" s="221"/>
      <c r="BP338" s="221"/>
      <c r="BQ338" s="221"/>
      <c r="BR338" s="221"/>
      <c r="BS338" s="221"/>
      <c r="BT338" s="221"/>
      <c r="BU338" s="221"/>
      <c r="BV338" s="221"/>
      <c r="BW338" s="221"/>
      <c r="BX338" s="221"/>
      <c r="BY338" s="221"/>
      <c r="BZ338" s="221"/>
      <c r="CA338" s="221"/>
      <c r="CB338" s="221"/>
      <c r="CC338" s="221"/>
      <c r="CD338" s="221"/>
      <c r="CE338" s="221"/>
      <c r="CF338" s="221"/>
      <c r="CG338" s="221"/>
      <c r="CH338" s="221"/>
      <c r="CI338" s="221"/>
      <c r="CJ338" s="221"/>
      <c r="CK338" s="221"/>
      <c r="CL338" s="221"/>
      <c r="CM338" s="221"/>
      <c r="CN338" s="221"/>
      <c r="CO338" s="221"/>
      <c r="CP338" s="221"/>
      <c r="CQ338" s="221"/>
      <c r="CR338" s="221"/>
      <c r="CS338" s="221"/>
      <c r="CT338" s="221"/>
      <c r="CU338" s="221"/>
      <c r="CV338" s="221"/>
      <c r="CW338" s="221"/>
      <c r="CX338" s="221"/>
      <c r="CY338" s="221"/>
      <c r="CZ338" s="221"/>
      <c r="DA338" s="221"/>
      <c r="DB338" s="221"/>
      <c r="DC338" s="221"/>
      <c r="DD338" s="221"/>
      <c r="DE338" s="221"/>
      <c r="DF338" s="221"/>
      <c r="DG338" s="221"/>
      <c r="DH338" s="221"/>
      <c r="DI338" s="221"/>
      <c r="DJ338" s="221"/>
      <c r="DK338" s="221"/>
      <c r="DL338" s="221"/>
      <c r="DM338" s="221"/>
      <c r="DN338" s="221"/>
      <c r="DO338" s="264"/>
      <c r="DP338" s="622"/>
    </row>
    <row r="339" spans="1:120" ht="15.75" customHeight="1" thickBot="1" x14ac:dyDescent="0.3">
      <c r="A339" s="544" t="s">
        <v>446</v>
      </c>
      <c r="B339" s="544"/>
      <c r="C339" s="544"/>
      <c r="D339" s="562" t="s">
        <v>478</v>
      </c>
      <c r="E339" s="563"/>
      <c r="F339" s="44"/>
      <c r="G339" s="45"/>
      <c r="H339" s="45"/>
      <c r="I339" s="35"/>
      <c r="J339" s="36"/>
      <c r="K339" s="37">
        <f>+COUNTIF(L339:DO339, "Yes e.")</f>
        <v>0</v>
      </c>
      <c r="L339" s="225"/>
      <c r="M339" s="225"/>
      <c r="N339" s="225"/>
      <c r="O339" s="225"/>
      <c r="P339" s="225"/>
      <c r="Q339" s="225"/>
      <c r="R339" s="225"/>
      <c r="S339" s="225"/>
      <c r="T339" s="225"/>
      <c r="U339" s="225"/>
      <c r="V339" s="225"/>
      <c r="W339" s="225"/>
      <c r="X339" s="225"/>
      <c r="Y339" s="225"/>
      <c r="Z339" s="225"/>
      <c r="AA339" s="225"/>
      <c r="AB339" s="225"/>
      <c r="AC339" s="225"/>
      <c r="AD339" s="225"/>
      <c r="AE339" s="225"/>
      <c r="AF339" s="225"/>
      <c r="AG339" s="225"/>
      <c r="AH339" s="225"/>
      <c r="AI339" s="225"/>
      <c r="AJ339" s="225"/>
      <c r="AK339" s="225"/>
      <c r="AL339" s="225"/>
      <c r="AM339" s="225"/>
      <c r="AN339" s="225"/>
      <c r="AO339" s="225"/>
      <c r="AP339" s="225"/>
      <c r="AQ339" s="225"/>
      <c r="AR339" s="225"/>
      <c r="AS339" s="225"/>
      <c r="AT339" s="225"/>
      <c r="AU339" s="225"/>
      <c r="AV339" s="225"/>
      <c r="AW339" s="225"/>
      <c r="AX339" s="225"/>
      <c r="AY339" s="225"/>
      <c r="AZ339" s="225"/>
      <c r="BA339" s="225"/>
      <c r="BB339" s="225"/>
      <c r="BC339" s="225"/>
      <c r="BD339" s="225"/>
      <c r="BE339" s="225"/>
      <c r="BF339" s="225"/>
      <c r="BG339" s="225"/>
      <c r="BH339" s="225"/>
      <c r="BI339" s="225"/>
      <c r="BJ339" s="225"/>
      <c r="BK339" s="225"/>
      <c r="BL339" s="225"/>
      <c r="BM339" s="225"/>
      <c r="BN339" s="225"/>
      <c r="BO339" s="225"/>
      <c r="BP339" s="225"/>
      <c r="BQ339" s="225"/>
      <c r="BR339" s="225"/>
      <c r="BS339" s="225"/>
      <c r="BT339" s="225"/>
      <c r="BU339" s="225"/>
      <c r="BV339" s="225"/>
      <c r="BW339" s="225"/>
      <c r="BX339" s="225"/>
      <c r="BY339" s="225"/>
      <c r="BZ339" s="225"/>
      <c r="CA339" s="225"/>
      <c r="CB339" s="225"/>
      <c r="CC339" s="225"/>
      <c r="CD339" s="225"/>
      <c r="CE339" s="225"/>
      <c r="CF339" s="225"/>
      <c r="CG339" s="225"/>
      <c r="CH339" s="225"/>
      <c r="CI339" s="225"/>
      <c r="CJ339" s="225"/>
      <c r="CK339" s="225"/>
      <c r="CL339" s="225"/>
      <c r="CM339" s="225"/>
      <c r="CN339" s="225"/>
      <c r="CO339" s="225"/>
      <c r="CP339" s="225"/>
      <c r="CQ339" s="225"/>
      <c r="CR339" s="225"/>
      <c r="CS339" s="225"/>
      <c r="CT339" s="225"/>
      <c r="CU339" s="225"/>
      <c r="CV339" s="225"/>
      <c r="CW339" s="225"/>
      <c r="CX339" s="225"/>
      <c r="CY339" s="225"/>
      <c r="CZ339" s="225"/>
      <c r="DA339" s="225"/>
      <c r="DB339" s="225"/>
      <c r="DC339" s="225"/>
      <c r="DD339" s="225"/>
      <c r="DE339" s="225"/>
      <c r="DF339" s="225"/>
      <c r="DG339" s="225"/>
      <c r="DH339" s="225"/>
      <c r="DI339" s="225"/>
      <c r="DJ339" s="225"/>
      <c r="DK339" s="225"/>
      <c r="DL339" s="225"/>
      <c r="DM339" s="225"/>
      <c r="DN339" s="225"/>
      <c r="DO339" s="266"/>
      <c r="DP339" s="623"/>
    </row>
    <row r="340" spans="1:120" ht="26.4" x14ac:dyDescent="0.25">
      <c r="A340" s="391" t="s">
        <v>444</v>
      </c>
      <c r="B340" s="25">
        <v>65</v>
      </c>
      <c r="C340" s="391" t="s">
        <v>460</v>
      </c>
      <c r="D340" s="26" t="s">
        <v>479</v>
      </c>
      <c r="E340" s="43" t="str">
        <f>IF(F340=0,"",IF(F340=G340,"N/A",IF(ISERROR(J340/I340),1,J340/I340)))</f>
        <v/>
      </c>
      <c r="F340" s="27">
        <f>COUNTIF(L340:DO340,"1 Yes")+COUNTIF(L340:DO340,"2 No")+COUNTIF(L340:DO340,"3 No")+COUNTIF(L340:DO340,"4 N/A")</f>
        <v>0</v>
      </c>
      <c r="G340" s="27">
        <f>COUNTIF(L340:DO340,"4 N/A")</f>
        <v>0</v>
      </c>
      <c r="H340" s="28">
        <f>COUNTIF(L340:DO340, "2 No")+COUNTIF(L340:DO340, "3 No")</f>
        <v>0</v>
      </c>
      <c r="I340" s="23">
        <f>COUNTIF(L340:DO340,"1 Yes")+COUNTIF(L340:DO340, "2 No")+COUNTIF(L340:DO340,"3 No")</f>
        <v>0</v>
      </c>
      <c r="J340" s="17">
        <f>+COUNTIF(L340:DO340, "1 Yes")</f>
        <v>0</v>
      </c>
      <c r="K340" s="306"/>
      <c r="L340" s="220"/>
      <c r="M340" s="220"/>
      <c r="N340" s="220"/>
      <c r="O340" s="220"/>
      <c r="P340" s="220"/>
      <c r="Q340" s="220"/>
      <c r="R340" s="220"/>
      <c r="S340" s="220"/>
      <c r="T340" s="220"/>
      <c r="U340" s="220"/>
      <c r="V340" s="220"/>
      <c r="W340" s="220"/>
      <c r="X340" s="220"/>
      <c r="Y340" s="220"/>
      <c r="Z340" s="220"/>
      <c r="AA340" s="220"/>
      <c r="AB340" s="220"/>
      <c r="AC340" s="220"/>
      <c r="AD340" s="220"/>
      <c r="AE340" s="220"/>
      <c r="AF340" s="220"/>
      <c r="AG340" s="220"/>
      <c r="AH340" s="220"/>
      <c r="AI340" s="220"/>
      <c r="AJ340" s="220"/>
      <c r="AK340" s="220"/>
      <c r="AL340" s="220"/>
      <c r="AM340" s="220"/>
      <c r="AN340" s="220"/>
      <c r="AO340" s="220"/>
      <c r="AP340" s="220"/>
      <c r="AQ340" s="220"/>
      <c r="AR340" s="220"/>
      <c r="AS340" s="220"/>
      <c r="AT340" s="220"/>
      <c r="AU340" s="220"/>
      <c r="AV340" s="220"/>
      <c r="AW340" s="220"/>
      <c r="AX340" s="220"/>
      <c r="AY340" s="220"/>
      <c r="AZ340" s="220"/>
      <c r="BA340" s="220"/>
      <c r="BB340" s="220"/>
      <c r="BC340" s="220"/>
      <c r="BD340" s="220"/>
      <c r="BE340" s="220"/>
      <c r="BF340" s="220"/>
      <c r="BG340" s="220"/>
      <c r="BH340" s="220"/>
      <c r="BI340" s="220"/>
      <c r="BJ340" s="220"/>
      <c r="BK340" s="220"/>
      <c r="BL340" s="220"/>
      <c r="BM340" s="220"/>
      <c r="BN340" s="220"/>
      <c r="BO340" s="220"/>
      <c r="BP340" s="220"/>
      <c r="BQ340" s="220"/>
      <c r="BR340" s="220"/>
      <c r="BS340" s="220"/>
      <c r="BT340" s="220"/>
      <c r="BU340" s="220"/>
      <c r="BV340" s="220"/>
      <c r="BW340" s="220"/>
      <c r="BX340" s="220"/>
      <c r="BY340" s="220"/>
      <c r="BZ340" s="220"/>
      <c r="CA340" s="220"/>
      <c r="CB340" s="220"/>
      <c r="CC340" s="220"/>
      <c r="CD340" s="220"/>
      <c r="CE340" s="220"/>
      <c r="CF340" s="220"/>
      <c r="CG340" s="220"/>
      <c r="CH340" s="220"/>
      <c r="CI340" s="220"/>
      <c r="CJ340" s="220"/>
      <c r="CK340" s="220"/>
      <c r="CL340" s="220"/>
      <c r="CM340" s="220"/>
      <c r="CN340" s="220"/>
      <c r="CO340" s="220"/>
      <c r="CP340" s="220"/>
      <c r="CQ340" s="220"/>
      <c r="CR340" s="220"/>
      <c r="CS340" s="220"/>
      <c r="CT340" s="220"/>
      <c r="CU340" s="220"/>
      <c r="CV340" s="220"/>
      <c r="CW340" s="220"/>
      <c r="CX340" s="220"/>
      <c r="CY340" s="220"/>
      <c r="CZ340" s="220"/>
      <c r="DA340" s="220"/>
      <c r="DB340" s="220"/>
      <c r="DC340" s="220"/>
      <c r="DD340" s="220"/>
      <c r="DE340" s="220"/>
      <c r="DF340" s="220"/>
      <c r="DG340" s="220"/>
      <c r="DH340" s="220"/>
      <c r="DI340" s="220"/>
      <c r="DJ340" s="220"/>
      <c r="DK340" s="220"/>
      <c r="DL340" s="220"/>
      <c r="DM340" s="220"/>
      <c r="DN340" s="220"/>
      <c r="DO340" s="263"/>
      <c r="DP340" s="621"/>
    </row>
    <row r="341" spans="1:120" ht="15" customHeight="1" x14ac:dyDescent="0.25">
      <c r="A341" s="537" t="s">
        <v>446</v>
      </c>
      <c r="B341" s="537"/>
      <c r="C341" s="537"/>
      <c r="D341" s="541" t="s">
        <v>376</v>
      </c>
      <c r="E341" s="542"/>
      <c r="F341" s="29"/>
      <c r="G341" s="30"/>
      <c r="H341" s="30"/>
      <c r="I341" s="31"/>
      <c r="J341" s="32"/>
      <c r="K341" s="245">
        <f>+COUNTIF(L341:DO341, "Yes a.")</f>
        <v>0</v>
      </c>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c r="AL341" s="221"/>
      <c r="AM341" s="221"/>
      <c r="AN341" s="221"/>
      <c r="AO341" s="221"/>
      <c r="AP341" s="221"/>
      <c r="AQ341" s="221"/>
      <c r="AR341" s="221"/>
      <c r="AS341" s="221"/>
      <c r="AT341" s="221"/>
      <c r="AU341" s="221"/>
      <c r="AV341" s="221"/>
      <c r="AW341" s="221"/>
      <c r="AX341" s="221"/>
      <c r="AY341" s="221"/>
      <c r="AZ341" s="221"/>
      <c r="BA341" s="221"/>
      <c r="BB341" s="221"/>
      <c r="BC341" s="221"/>
      <c r="BD341" s="221"/>
      <c r="BE341" s="221"/>
      <c r="BF341" s="221"/>
      <c r="BG341" s="221"/>
      <c r="BH341" s="221"/>
      <c r="BI341" s="221"/>
      <c r="BJ341" s="221"/>
      <c r="BK341" s="221"/>
      <c r="BL341" s="221"/>
      <c r="BM341" s="221"/>
      <c r="BN341" s="221"/>
      <c r="BO341" s="221"/>
      <c r="BP341" s="221"/>
      <c r="BQ341" s="221"/>
      <c r="BR341" s="221"/>
      <c r="BS341" s="221"/>
      <c r="BT341" s="221"/>
      <c r="BU341" s="221"/>
      <c r="BV341" s="221"/>
      <c r="BW341" s="221"/>
      <c r="BX341" s="221"/>
      <c r="BY341" s="221"/>
      <c r="BZ341" s="221"/>
      <c r="CA341" s="221"/>
      <c r="CB341" s="221"/>
      <c r="CC341" s="221"/>
      <c r="CD341" s="221"/>
      <c r="CE341" s="221"/>
      <c r="CF341" s="221"/>
      <c r="CG341" s="221"/>
      <c r="CH341" s="221"/>
      <c r="CI341" s="221"/>
      <c r="CJ341" s="221"/>
      <c r="CK341" s="221"/>
      <c r="CL341" s="221"/>
      <c r="CM341" s="221"/>
      <c r="CN341" s="221"/>
      <c r="CO341" s="221"/>
      <c r="CP341" s="221"/>
      <c r="CQ341" s="221"/>
      <c r="CR341" s="221"/>
      <c r="CS341" s="221"/>
      <c r="CT341" s="221"/>
      <c r="CU341" s="221"/>
      <c r="CV341" s="221"/>
      <c r="CW341" s="221"/>
      <c r="CX341" s="221"/>
      <c r="CY341" s="221"/>
      <c r="CZ341" s="221"/>
      <c r="DA341" s="221"/>
      <c r="DB341" s="221"/>
      <c r="DC341" s="221"/>
      <c r="DD341" s="221"/>
      <c r="DE341" s="221"/>
      <c r="DF341" s="221"/>
      <c r="DG341" s="221"/>
      <c r="DH341" s="221"/>
      <c r="DI341" s="221"/>
      <c r="DJ341" s="221"/>
      <c r="DK341" s="221"/>
      <c r="DL341" s="221"/>
      <c r="DM341" s="221"/>
      <c r="DN341" s="221"/>
      <c r="DO341" s="264"/>
      <c r="DP341" s="622"/>
    </row>
    <row r="342" spans="1:120" ht="15" customHeight="1" x14ac:dyDescent="0.25">
      <c r="A342" s="537" t="s">
        <v>446</v>
      </c>
      <c r="B342" s="537"/>
      <c r="C342" s="537"/>
      <c r="D342" s="541" t="s">
        <v>477</v>
      </c>
      <c r="E342" s="542"/>
      <c r="F342" s="33"/>
      <c r="G342" s="34"/>
      <c r="H342" s="34"/>
      <c r="I342" s="31"/>
      <c r="J342" s="32"/>
      <c r="K342" s="245">
        <f>+COUNTIF(L342:DO342, "Yes b.")</f>
        <v>0</v>
      </c>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c r="AK342" s="221"/>
      <c r="AL342" s="221"/>
      <c r="AM342" s="221"/>
      <c r="AN342" s="221"/>
      <c r="AO342" s="221"/>
      <c r="AP342" s="221"/>
      <c r="AQ342" s="221"/>
      <c r="AR342" s="221"/>
      <c r="AS342" s="221"/>
      <c r="AT342" s="221"/>
      <c r="AU342" s="221"/>
      <c r="AV342" s="221"/>
      <c r="AW342" s="221"/>
      <c r="AX342" s="221"/>
      <c r="AY342" s="221"/>
      <c r="AZ342" s="221"/>
      <c r="BA342" s="221"/>
      <c r="BB342" s="221"/>
      <c r="BC342" s="221"/>
      <c r="BD342" s="221"/>
      <c r="BE342" s="221"/>
      <c r="BF342" s="221"/>
      <c r="BG342" s="221"/>
      <c r="BH342" s="221"/>
      <c r="BI342" s="221"/>
      <c r="BJ342" s="221"/>
      <c r="BK342" s="221"/>
      <c r="BL342" s="221"/>
      <c r="BM342" s="221"/>
      <c r="BN342" s="221"/>
      <c r="BO342" s="221"/>
      <c r="BP342" s="221"/>
      <c r="BQ342" s="221"/>
      <c r="BR342" s="221"/>
      <c r="BS342" s="221"/>
      <c r="BT342" s="221"/>
      <c r="BU342" s="221"/>
      <c r="BV342" s="221"/>
      <c r="BW342" s="221"/>
      <c r="BX342" s="221"/>
      <c r="BY342" s="221"/>
      <c r="BZ342" s="221"/>
      <c r="CA342" s="221"/>
      <c r="CB342" s="221"/>
      <c r="CC342" s="221"/>
      <c r="CD342" s="221"/>
      <c r="CE342" s="221"/>
      <c r="CF342" s="221"/>
      <c r="CG342" s="221"/>
      <c r="CH342" s="221"/>
      <c r="CI342" s="221"/>
      <c r="CJ342" s="221"/>
      <c r="CK342" s="221"/>
      <c r="CL342" s="221"/>
      <c r="CM342" s="221"/>
      <c r="CN342" s="221"/>
      <c r="CO342" s="221"/>
      <c r="CP342" s="221"/>
      <c r="CQ342" s="221"/>
      <c r="CR342" s="221"/>
      <c r="CS342" s="221"/>
      <c r="CT342" s="221"/>
      <c r="CU342" s="221"/>
      <c r="CV342" s="221"/>
      <c r="CW342" s="221"/>
      <c r="CX342" s="221"/>
      <c r="CY342" s="221"/>
      <c r="CZ342" s="221"/>
      <c r="DA342" s="221"/>
      <c r="DB342" s="221"/>
      <c r="DC342" s="221"/>
      <c r="DD342" s="221"/>
      <c r="DE342" s="221"/>
      <c r="DF342" s="221"/>
      <c r="DG342" s="221"/>
      <c r="DH342" s="221"/>
      <c r="DI342" s="221"/>
      <c r="DJ342" s="221"/>
      <c r="DK342" s="221"/>
      <c r="DL342" s="221"/>
      <c r="DM342" s="221"/>
      <c r="DN342" s="221"/>
      <c r="DO342" s="264"/>
      <c r="DP342" s="622"/>
    </row>
    <row r="343" spans="1:120" ht="15" customHeight="1" x14ac:dyDescent="0.25">
      <c r="A343" s="537" t="s">
        <v>446</v>
      </c>
      <c r="B343" s="537"/>
      <c r="C343" s="537"/>
      <c r="D343" s="541" t="s">
        <v>378</v>
      </c>
      <c r="E343" s="542"/>
      <c r="F343" s="33"/>
      <c r="G343" s="34"/>
      <c r="H343" s="34"/>
      <c r="I343" s="31"/>
      <c r="J343" s="32"/>
      <c r="K343" s="245">
        <f>+COUNTIF(L343:DO343, "Yes c.")</f>
        <v>0</v>
      </c>
      <c r="L343" s="224"/>
      <c r="M343" s="224"/>
      <c r="N343" s="224"/>
      <c r="O343" s="224"/>
      <c r="P343" s="224"/>
      <c r="Q343" s="224"/>
      <c r="R343" s="224"/>
      <c r="S343" s="224"/>
      <c r="T343" s="224"/>
      <c r="U343" s="224"/>
      <c r="V343" s="224"/>
      <c r="W343" s="224"/>
      <c r="X343" s="224"/>
      <c r="Y343" s="224"/>
      <c r="Z343" s="224"/>
      <c r="AA343" s="224"/>
      <c r="AB343" s="224"/>
      <c r="AC343" s="224"/>
      <c r="AD343" s="224"/>
      <c r="AE343" s="224"/>
      <c r="AF343" s="224"/>
      <c r="AG343" s="224"/>
      <c r="AH343" s="224"/>
      <c r="AI343" s="224"/>
      <c r="AJ343" s="224"/>
      <c r="AK343" s="224"/>
      <c r="AL343" s="224"/>
      <c r="AM343" s="224"/>
      <c r="AN343" s="224"/>
      <c r="AO343" s="224"/>
      <c r="AP343" s="224"/>
      <c r="AQ343" s="224"/>
      <c r="AR343" s="224"/>
      <c r="AS343" s="224"/>
      <c r="AT343" s="224"/>
      <c r="AU343" s="224"/>
      <c r="AV343" s="224"/>
      <c r="AW343" s="224"/>
      <c r="AX343" s="224"/>
      <c r="AY343" s="224"/>
      <c r="AZ343" s="224"/>
      <c r="BA343" s="224"/>
      <c r="BB343" s="224"/>
      <c r="BC343" s="224"/>
      <c r="BD343" s="224"/>
      <c r="BE343" s="224"/>
      <c r="BF343" s="224"/>
      <c r="BG343" s="224"/>
      <c r="BH343" s="224"/>
      <c r="BI343" s="224"/>
      <c r="BJ343" s="224"/>
      <c r="BK343" s="224"/>
      <c r="BL343" s="224"/>
      <c r="BM343" s="224"/>
      <c r="BN343" s="224"/>
      <c r="BO343" s="224"/>
      <c r="BP343" s="224"/>
      <c r="BQ343" s="224"/>
      <c r="BR343" s="224"/>
      <c r="BS343" s="224"/>
      <c r="BT343" s="224"/>
      <c r="BU343" s="224"/>
      <c r="BV343" s="224"/>
      <c r="BW343" s="224"/>
      <c r="BX343" s="224"/>
      <c r="BY343" s="224"/>
      <c r="BZ343" s="224"/>
      <c r="CA343" s="224"/>
      <c r="CB343" s="224"/>
      <c r="CC343" s="224"/>
      <c r="CD343" s="224"/>
      <c r="CE343" s="224"/>
      <c r="CF343" s="224"/>
      <c r="CG343" s="224"/>
      <c r="CH343" s="224"/>
      <c r="CI343" s="224"/>
      <c r="CJ343" s="224"/>
      <c r="CK343" s="224"/>
      <c r="CL343" s="224"/>
      <c r="CM343" s="224"/>
      <c r="CN343" s="224"/>
      <c r="CO343" s="224"/>
      <c r="CP343" s="224"/>
      <c r="CQ343" s="224"/>
      <c r="CR343" s="224"/>
      <c r="CS343" s="224"/>
      <c r="CT343" s="224"/>
      <c r="CU343" s="224"/>
      <c r="CV343" s="224"/>
      <c r="CW343" s="224"/>
      <c r="CX343" s="224"/>
      <c r="CY343" s="224"/>
      <c r="CZ343" s="224"/>
      <c r="DA343" s="224"/>
      <c r="DB343" s="224"/>
      <c r="DC343" s="224"/>
      <c r="DD343" s="224"/>
      <c r="DE343" s="224"/>
      <c r="DF343" s="224"/>
      <c r="DG343" s="224"/>
      <c r="DH343" s="224"/>
      <c r="DI343" s="224"/>
      <c r="DJ343" s="224"/>
      <c r="DK343" s="224"/>
      <c r="DL343" s="224"/>
      <c r="DM343" s="224"/>
      <c r="DN343" s="224"/>
      <c r="DO343" s="265"/>
      <c r="DP343" s="622"/>
    </row>
    <row r="344" spans="1:120" ht="15" customHeight="1" x14ac:dyDescent="0.25">
      <c r="A344" s="537" t="s">
        <v>446</v>
      </c>
      <c r="B344" s="537"/>
      <c r="C344" s="537"/>
      <c r="D344" s="549" t="s">
        <v>71</v>
      </c>
      <c r="E344" s="550"/>
      <c r="F344" s="33"/>
      <c r="G344" s="34"/>
      <c r="H344" s="34"/>
      <c r="I344" s="222"/>
      <c r="J344" s="223"/>
      <c r="K344" s="245">
        <f>+COUNTIF(L344:DO344, "0-30")+COUNTIF(L344:DO344, "31-60")+COUNTIF(L344:DO344, "61-90")+COUNTIF(L344:DO344, "over 90 days")</f>
        <v>0</v>
      </c>
      <c r="L344" s="224"/>
      <c r="M344" s="224"/>
      <c r="N344" s="224"/>
      <c r="O344" s="224"/>
      <c r="P344" s="224"/>
      <c r="Q344" s="224"/>
      <c r="R344" s="224"/>
      <c r="S344" s="224"/>
      <c r="T344" s="224"/>
      <c r="U344" s="224"/>
      <c r="V344" s="224"/>
      <c r="W344" s="224"/>
      <c r="X344" s="224"/>
      <c r="Y344" s="224"/>
      <c r="Z344" s="224"/>
      <c r="AA344" s="224"/>
      <c r="AB344" s="224"/>
      <c r="AC344" s="224"/>
      <c r="AD344" s="224"/>
      <c r="AE344" s="224"/>
      <c r="AF344" s="224"/>
      <c r="AG344" s="224"/>
      <c r="AH344" s="224"/>
      <c r="AI344" s="224"/>
      <c r="AJ344" s="224"/>
      <c r="AK344" s="224"/>
      <c r="AL344" s="224"/>
      <c r="AM344" s="224"/>
      <c r="AN344" s="224"/>
      <c r="AO344" s="224"/>
      <c r="AP344" s="224"/>
      <c r="AQ344" s="224"/>
      <c r="AR344" s="224"/>
      <c r="AS344" s="224"/>
      <c r="AT344" s="224"/>
      <c r="AU344" s="224"/>
      <c r="AV344" s="224"/>
      <c r="AW344" s="224"/>
      <c r="AX344" s="224"/>
      <c r="AY344" s="224"/>
      <c r="AZ344" s="224"/>
      <c r="BA344" s="224"/>
      <c r="BB344" s="224"/>
      <c r="BC344" s="224"/>
      <c r="BD344" s="224"/>
      <c r="BE344" s="224"/>
      <c r="BF344" s="224"/>
      <c r="BG344" s="224"/>
      <c r="BH344" s="224"/>
      <c r="BI344" s="224"/>
      <c r="BJ344" s="224"/>
      <c r="BK344" s="224"/>
      <c r="BL344" s="224"/>
      <c r="BM344" s="224"/>
      <c r="BN344" s="224"/>
      <c r="BO344" s="224"/>
      <c r="BP344" s="224"/>
      <c r="BQ344" s="224"/>
      <c r="BR344" s="224"/>
      <c r="BS344" s="224"/>
      <c r="BT344" s="224"/>
      <c r="BU344" s="224"/>
      <c r="BV344" s="224"/>
      <c r="BW344" s="224"/>
      <c r="BX344" s="224"/>
      <c r="BY344" s="224"/>
      <c r="BZ344" s="224"/>
      <c r="CA344" s="224"/>
      <c r="CB344" s="224"/>
      <c r="CC344" s="224"/>
      <c r="CD344" s="224"/>
      <c r="CE344" s="224"/>
      <c r="CF344" s="224"/>
      <c r="CG344" s="224"/>
      <c r="CH344" s="224"/>
      <c r="CI344" s="224"/>
      <c r="CJ344" s="224"/>
      <c r="CK344" s="224"/>
      <c r="CL344" s="224"/>
      <c r="CM344" s="224"/>
      <c r="CN344" s="224"/>
      <c r="CO344" s="224"/>
      <c r="CP344" s="224"/>
      <c r="CQ344" s="224"/>
      <c r="CR344" s="224"/>
      <c r="CS344" s="224"/>
      <c r="CT344" s="224"/>
      <c r="CU344" s="224"/>
      <c r="CV344" s="224"/>
      <c r="CW344" s="224"/>
      <c r="CX344" s="224"/>
      <c r="CY344" s="224"/>
      <c r="CZ344" s="224"/>
      <c r="DA344" s="224"/>
      <c r="DB344" s="224"/>
      <c r="DC344" s="224"/>
      <c r="DD344" s="224"/>
      <c r="DE344" s="224"/>
      <c r="DF344" s="224"/>
      <c r="DG344" s="224"/>
      <c r="DH344" s="224"/>
      <c r="DI344" s="224"/>
      <c r="DJ344" s="224"/>
      <c r="DK344" s="224"/>
      <c r="DL344" s="224"/>
      <c r="DM344" s="224"/>
      <c r="DN344" s="224"/>
      <c r="DO344" s="265"/>
      <c r="DP344" s="622"/>
    </row>
    <row r="345" spans="1:120" ht="15" customHeight="1" x14ac:dyDescent="0.25">
      <c r="A345" s="537" t="s">
        <v>446</v>
      </c>
      <c r="B345" s="537"/>
      <c r="C345" s="537"/>
      <c r="D345" s="538" t="s">
        <v>448</v>
      </c>
      <c r="E345" s="539"/>
      <c r="F345" s="33"/>
      <c r="G345" s="34"/>
      <c r="H345" s="34"/>
      <c r="I345" s="222"/>
      <c r="J345" s="223"/>
      <c r="K345" s="245">
        <f>+COUNTIF(L344:DO344, "0-30")</f>
        <v>0</v>
      </c>
      <c r="L345" s="236"/>
      <c r="M345" s="237"/>
      <c r="N345" s="237"/>
      <c r="O345" s="237"/>
      <c r="P345" s="237"/>
      <c r="Q345" s="237"/>
      <c r="R345" s="237"/>
      <c r="S345" s="237"/>
      <c r="T345" s="237"/>
      <c r="U345" s="237"/>
      <c r="V345" s="237"/>
      <c r="W345" s="237"/>
      <c r="X345" s="237"/>
      <c r="Y345" s="237"/>
      <c r="Z345" s="237"/>
      <c r="AA345" s="237"/>
      <c r="AB345" s="237"/>
      <c r="AC345" s="237"/>
      <c r="AD345" s="237"/>
      <c r="AE345" s="237"/>
      <c r="AF345" s="237"/>
      <c r="AG345" s="237"/>
      <c r="AH345" s="237"/>
      <c r="AI345" s="237"/>
      <c r="AJ345" s="237"/>
      <c r="AK345" s="237"/>
      <c r="AL345" s="237"/>
      <c r="AM345" s="237"/>
      <c r="AN345" s="237"/>
      <c r="AO345" s="237"/>
      <c r="AP345" s="237"/>
      <c r="AQ345" s="237"/>
      <c r="AR345" s="237"/>
      <c r="AS345" s="237"/>
      <c r="AT345" s="237"/>
      <c r="AU345" s="237"/>
      <c r="AV345" s="237"/>
      <c r="AW345" s="237"/>
      <c r="AX345" s="237"/>
      <c r="AY345" s="237"/>
      <c r="AZ345" s="237"/>
      <c r="BA345" s="237"/>
      <c r="BB345" s="237"/>
      <c r="BC345" s="237"/>
      <c r="BD345" s="237"/>
      <c r="BE345" s="237"/>
      <c r="BF345" s="237"/>
      <c r="BG345" s="237"/>
      <c r="BH345" s="237"/>
      <c r="BI345" s="237"/>
      <c r="BJ345" s="237"/>
      <c r="BK345" s="237"/>
      <c r="BL345" s="237"/>
      <c r="BM345" s="237"/>
      <c r="BN345" s="237"/>
      <c r="BO345" s="237"/>
      <c r="BP345" s="237"/>
      <c r="BQ345" s="237"/>
      <c r="BR345" s="237"/>
      <c r="BS345" s="237"/>
      <c r="BT345" s="237"/>
      <c r="BU345" s="237"/>
      <c r="BV345" s="237"/>
      <c r="BW345" s="237"/>
      <c r="BX345" s="237"/>
      <c r="BY345" s="237"/>
      <c r="BZ345" s="237"/>
      <c r="CA345" s="237"/>
      <c r="CB345" s="237"/>
      <c r="CC345" s="237"/>
      <c r="CD345" s="237"/>
      <c r="CE345" s="237"/>
      <c r="CF345" s="237"/>
      <c r="CG345" s="237"/>
      <c r="CH345" s="237"/>
      <c r="CI345" s="237"/>
      <c r="CJ345" s="237"/>
      <c r="CK345" s="237"/>
      <c r="CL345" s="237"/>
      <c r="CM345" s="237"/>
      <c r="CN345" s="237"/>
      <c r="CO345" s="237"/>
      <c r="CP345" s="237"/>
      <c r="CQ345" s="237"/>
      <c r="CR345" s="237"/>
      <c r="CS345" s="237"/>
      <c r="CT345" s="237"/>
      <c r="CU345" s="237"/>
      <c r="CV345" s="237"/>
      <c r="CW345" s="237"/>
      <c r="CX345" s="237"/>
      <c r="CY345" s="237"/>
      <c r="CZ345" s="237"/>
      <c r="DA345" s="237"/>
      <c r="DB345" s="237"/>
      <c r="DC345" s="237"/>
      <c r="DD345" s="237"/>
      <c r="DE345" s="237"/>
      <c r="DF345" s="237"/>
      <c r="DG345" s="237"/>
      <c r="DH345" s="237"/>
      <c r="DI345" s="237"/>
      <c r="DJ345" s="237"/>
      <c r="DK345" s="237"/>
      <c r="DL345" s="237"/>
      <c r="DM345" s="237"/>
      <c r="DN345" s="237"/>
      <c r="DO345" s="237"/>
      <c r="DP345" s="622"/>
    </row>
    <row r="346" spans="1:120" ht="15" customHeight="1" x14ac:dyDescent="0.25">
      <c r="A346" s="537" t="s">
        <v>446</v>
      </c>
      <c r="B346" s="537"/>
      <c r="C346" s="537"/>
      <c r="D346" s="538" t="s">
        <v>449</v>
      </c>
      <c r="E346" s="539"/>
      <c r="F346" s="33"/>
      <c r="G346" s="34"/>
      <c r="H346" s="34"/>
      <c r="I346" s="222"/>
      <c r="J346" s="223"/>
      <c r="K346" s="245">
        <f>+COUNTIF(L344:DO344, "31-60")</f>
        <v>0</v>
      </c>
      <c r="L346" s="238"/>
      <c r="M346" s="239"/>
      <c r="N346" s="239"/>
      <c r="O346" s="239"/>
      <c r="P346" s="239"/>
      <c r="Q346" s="239"/>
      <c r="R346" s="239"/>
      <c r="S346" s="239"/>
      <c r="T346" s="239"/>
      <c r="U346" s="239"/>
      <c r="V346" s="239"/>
      <c r="W346" s="239"/>
      <c r="X346" s="239"/>
      <c r="Y346" s="239"/>
      <c r="Z346" s="239"/>
      <c r="AA346" s="239"/>
      <c r="AB346" s="239"/>
      <c r="AC346" s="239"/>
      <c r="AD346" s="239"/>
      <c r="AE346" s="239"/>
      <c r="AF346" s="239"/>
      <c r="AG346" s="239"/>
      <c r="AH346" s="239"/>
      <c r="AI346" s="239"/>
      <c r="AJ346" s="239"/>
      <c r="AK346" s="239"/>
      <c r="AL346" s="239"/>
      <c r="AM346" s="239"/>
      <c r="AN346" s="239"/>
      <c r="AO346" s="239"/>
      <c r="AP346" s="239"/>
      <c r="AQ346" s="239"/>
      <c r="AR346" s="239"/>
      <c r="AS346" s="239"/>
      <c r="AT346" s="239"/>
      <c r="AU346" s="239"/>
      <c r="AV346" s="239"/>
      <c r="AW346" s="239"/>
      <c r="AX346" s="239"/>
      <c r="AY346" s="239"/>
      <c r="AZ346" s="239"/>
      <c r="BA346" s="239"/>
      <c r="BB346" s="239"/>
      <c r="BC346" s="239"/>
      <c r="BD346" s="239"/>
      <c r="BE346" s="239"/>
      <c r="BF346" s="239"/>
      <c r="BG346" s="239"/>
      <c r="BH346" s="239"/>
      <c r="BI346" s="239"/>
      <c r="BJ346" s="239"/>
      <c r="BK346" s="239"/>
      <c r="BL346" s="239"/>
      <c r="BM346" s="239"/>
      <c r="BN346" s="239"/>
      <c r="BO346" s="239"/>
      <c r="BP346" s="239"/>
      <c r="BQ346" s="239"/>
      <c r="BR346" s="239"/>
      <c r="BS346" s="239"/>
      <c r="BT346" s="239"/>
      <c r="BU346" s="239"/>
      <c r="BV346" s="239"/>
      <c r="BW346" s="239"/>
      <c r="BX346" s="239"/>
      <c r="BY346" s="239"/>
      <c r="BZ346" s="239"/>
      <c r="CA346" s="239"/>
      <c r="CB346" s="239"/>
      <c r="CC346" s="239"/>
      <c r="CD346" s="239"/>
      <c r="CE346" s="239"/>
      <c r="CF346" s="239"/>
      <c r="CG346" s="239"/>
      <c r="CH346" s="239"/>
      <c r="CI346" s="239"/>
      <c r="CJ346" s="239"/>
      <c r="CK346" s="239"/>
      <c r="CL346" s="239"/>
      <c r="CM346" s="239"/>
      <c r="CN346" s="239"/>
      <c r="CO346" s="239"/>
      <c r="CP346" s="239"/>
      <c r="CQ346" s="239"/>
      <c r="CR346" s="239"/>
      <c r="CS346" s="239"/>
      <c r="CT346" s="239"/>
      <c r="CU346" s="239"/>
      <c r="CV346" s="239"/>
      <c r="CW346" s="239"/>
      <c r="CX346" s="239"/>
      <c r="CY346" s="239"/>
      <c r="CZ346" s="239"/>
      <c r="DA346" s="239"/>
      <c r="DB346" s="239"/>
      <c r="DC346" s="239"/>
      <c r="DD346" s="239"/>
      <c r="DE346" s="239"/>
      <c r="DF346" s="239"/>
      <c r="DG346" s="239"/>
      <c r="DH346" s="239"/>
      <c r="DI346" s="239"/>
      <c r="DJ346" s="239"/>
      <c r="DK346" s="239"/>
      <c r="DL346" s="239"/>
      <c r="DM346" s="239"/>
      <c r="DN346" s="239"/>
      <c r="DO346" s="239"/>
      <c r="DP346" s="622"/>
    </row>
    <row r="347" spans="1:120" ht="15" customHeight="1" x14ac:dyDescent="0.25">
      <c r="A347" s="537" t="s">
        <v>446</v>
      </c>
      <c r="B347" s="537"/>
      <c r="C347" s="537"/>
      <c r="D347" s="538" t="s">
        <v>450</v>
      </c>
      <c r="E347" s="539"/>
      <c r="F347" s="33"/>
      <c r="G347" s="34"/>
      <c r="H347" s="34"/>
      <c r="I347" s="222"/>
      <c r="J347" s="223"/>
      <c r="K347" s="245">
        <f>+COUNTIF(L344:DO344, "61-90")</f>
        <v>0</v>
      </c>
      <c r="L347" s="238"/>
      <c r="M347" s="239"/>
      <c r="N347" s="239"/>
      <c r="O347" s="239"/>
      <c r="P347" s="239"/>
      <c r="Q347" s="239"/>
      <c r="R347" s="239"/>
      <c r="S347" s="239"/>
      <c r="T347" s="239"/>
      <c r="U347" s="239"/>
      <c r="V347" s="239"/>
      <c r="W347" s="239"/>
      <c r="X347" s="239"/>
      <c r="Y347" s="239"/>
      <c r="Z347" s="239"/>
      <c r="AA347" s="239"/>
      <c r="AB347" s="239"/>
      <c r="AC347" s="239"/>
      <c r="AD347" s="239"/>
      <c r="AE347" s="239"/>
      <c r="AF347" s="239"/>
      <c r="AG347" s="239"/>
      <c r="AH347" s="239"/>
      <c r="AI347" s="239"/>
      <c r="AJ347" s="239"/>
      <c r="AK347" s="239"/>
      <c r="AL347" s="239"/>
      <c r="AM347" s="239"/>
      <c r="AN347" s="239"/>
      <c r="AO347" s="239"/>
      <c r="AP347" s="239"/>
      <c r="AQ347" s="239"/>
      <c r="AR347" s="239"/>
      <c r="AS347" s="239"/>
      <c r="AT347" s="239"/>
      <c r="AU347" s="239"/>
      <c r="AV347" s="239"/>
      <c r="AW347" s="239"/>
      <c r="AX347" s="239"/>
      <c r="AY347" s="239"/>
      <c r="AZ347" s="239"/>
      <c r="BA347" s="239"/>
      <c r="BB347" s="239"/>
      <c r="BC347" s="239"/>
      <c r="BD347" s="239"/>
      <c r="BE347" s="239"/>
      <c r="BF347" s="239"/>
      <c r="BG347" s="239"/>
      <c r="BH347" s="239"/>
      <c r="BI347" s="239"/>
      <c r="BJ347" s="239"/>
      <c r="BK347" s="239"/>
      <c r="BL347" s="239"/>
      <c r="BM347" s="239"/>
      <c r="BN347" s="239"/>
      <c r="BO347" s="239"/>
      <c r="BP347" s="239"/>
      <c r="BQ347" s="239"/>
      <c r="BR347" s="239"/>
      <c r="BS347" s="239"/>
      <c r="BT347" s="239"/>
      <c r="BU347" s="239"/>
      <c r="BV347" s="239"/>
      <c r="BW347" s="239"/>
      <c r="BX347" s="239"/>
      <c r="BY347" s="239"/>
      <c r="BZ347" s="239"/>
      <c r="CA347" s="239"/>
      <c r="CB347" s="239"/>
      <c r="CC347" s="239"/>
      <c r="CD347" s="239"/>
      <c r="CE347" s="239"/>
      <c r="CF347" s="239"/>
      <c r="CG347" s="239"/>
      <c r="CH347" s="239"/>
      <c r="CI347" s="239"/>
      <c r="CJ347" s="239"/>
      <c r="CK347" s="239"/>
      <c r="CL347" s="239"/>
      <c r="CM347" s="239"/>
      <c r="CN347" s="239"/>
      <c r="CO347" s="239"/>
      <c r="CP347" s="239"/>
      <c r="CQ347" s="239"/>
      <c r="CR347" s="239"/>
      <c r="CS347" s="239"/>
      <c r="CT347" s="239"/>
      <c r="CU347" s="239"/>
      <c r="CV347" s="239"/>
      <c r="CW347" s="239"/>
      <c r="CX347" s="239"/>
      <c r="CY347" s="239"/>
      <c r="CZ347" s="239"/>
      <c r="DA347" s="239"/>
      <c r="DB347" s="239"/>
      <c r="DC347" s="239"/>
      <c r="DD347" s="239"/>
      <c r="DE347" s="239"/>
      <c r="DF347" s="239"/>
      <c r="DG347" s="239"/>
      <c r="DH347" s="239"/>
      <c r="DI347" s="239"/>
      <c r="DJ347" s="239"/>
      <c r="DK347" s="239"/>
      <c r="DL347" s="239"/>
      <c r="DM347" s="239"/>
      <c r="DN347" s="239"/>
      <c r="DO347" s="239"/>
      <c r="DP347" s="622"/>
    </row>
    <row r="348" spans="1:120" ht="15" customHeight="1" x14ac:dyDescent="0.25">
      <c r="A348" s="537" t="s">
        <v>446</v>
      </c>
      <c r="B348" s="537"/>
      <c r="C348" s="537"/>
      <c r="D348" s="540" t="s">
        <v>451</v>
      </c>
      <c r="E348" s="540"/>
      <c r="F348" s="33"/>
      <c r="G348" s="34"/>
      <c r="H348" s="34"/>
      <c r="I348" s="222"/>
      <c r="J348" s="223"/>
      <c r="K348" s="245">
        <f>+COUNTIF(L344:DO344, "over 90 days")</f>
        <v>0</v>
      </c>
      <c r="L348" s="240"/>
      <c r="M348" s="241"/>
      <c r="N348" s="241"/>
      <c r="O348" s="241"/>
      <c r="P348" s="241"/>
      <c r="Q348" s="241"/>
      <c r="R348" s="241"/>
      <c r="S348" s="241"/>
      <c r="T348" s="241"/>
      <c r="U348" s="241"/>
      <c r="V348" s="241"/>
      <c r="W348" s="241"/>
      <c r="X348" s="241"/>
      <c r="Y348" s="241"/>
      <c r="Z348" s="241"/>
      <c r="AA348" s="241"/>
      <c r="AB348" s="241"/>
      <c r="AC348" s="241"/>
      <c r="AD348" s="241"/>
      <c r="AE348" s="241"/>
      <c r="AF348" s="241"/>
      <c r="AG348" s="241"/>
      <c r="AH348" s="241"/>
      <c r="AI348" s="241"/>
      <c r="AJ348" s="241"/>
      <c r="AK348" s="241"/>
      <c r="AL348" s="241"/>
      <c r="AM348" s="241"/>
      <c r="AN348" s="241"/>
      <c r="AO348" s="241"/>
      <c r="AP348" s="241"/>
      <c r="AQ348" s="241"/>
      <c r="AR348" s="241"/>
      <c r="AS348" s="241"/>
      <c r="AT348" s="241"/>
      <c r="AU348" s="241"/>
      <c r="AV348" s="241"/>
      <c r="AW348" s="241"/>
      <c r="AX348" s="241"/>
      <c r="AY348" s="241"/>
      <c r="AZ348" s="241"/>
      <c r="BA348" s="241"/>
      <c r="BB348" s="241"/>
      <c r="BC348" s="241"/>
      <c r="BD348" s="241"/>
      <c r="BE348" s="241"/>
      <c r="BF348" s="241"/>
      <c r="BG348" s="241"/>
      <c r="BH348" s="241"/>
      <c r="BI348" s="241"/>
      <c r="BJ348" s="241"/>
      <c r="BK348" s="241"/>
      <c r="BL348" s="241"/>
      <c r="BM348" s="241"/>
      <c r="BN348" s="241"/>
      <c r="BO348" s="241"/>
      <c r="BP348" s="241"/>
      <c r="BQ348" s="241"/>
      <c r="BR348" s="241"/>
      <c r="BS348" s="241"/>
      <c r="BT348" s="241"/>
      <c r="BU348" s="241"/>
      <c r="BV348" s="241"/>
      <c r="BW348" s="241"/>
      <c r="BX348" s="241"/>
      <c r="BY348" s="241"/>
      <c r="BZ348" s="241"/>
      <c r="CA348" s="241"/>
      <c r="CB348" s="241"/>
      <c r="CC348" s="241"/>
      <c r="CD348" s="241"/>
      <c r="CE348" s="241"/>
      <c r="CF348" s="241"/>
      <c r="CG348" s="241"/>
      <c r="CH348" s="241"/>
      <c r="CI348" s="241"/>
      <c r="CJ348" s="241"/>
      <c r="CK348" s="241"/>
      <c r="CL348" s="241"/>
      <c r="CM348" s="241"/>
      <c r="CN348" s="241"/>
      <c r="CO348" s="241"/>
      <c r="CP348" s="241"/>
      <c r="CQ348" s="241"/>
      <c r="CR348" s="241"/>
      <c r="CS348" s="241"/>
      <c r="CT348" s="241"/>
      <c r="CU348" s="241"/>
      <c r="CV348" s="241"/>
      <c r="CW348" s="241"/>
      <c r="CX348" s="241"/>
      <c r="CY348" s="241"/>
      <c r="CZ348" s="241"/>
      <c r="DA348" s="241"/>
      <c r="DB348" s="241"/>
      <c r="DC348" s="241"/>
      <c r="DD348" s="241"/>
      <c r="DE348" s="241"/>
      <c r="DF348" s="241"/>
      <c r="DG348" s="241"/>
      <c r="DH348" s="241"/>
      <c r="DI348" s="241"/>
      <c r="DJ348" s="241"/>
      <c r="DK348" s="241"/>
      <c r="DL348" s="241"/>
      <c r="DM348" s="241"/>
      <c r="DN348" s="241"/>
      <c r="DO348" s="241"/>
      <c r="DP348" s="622"/>
    </row>
    <row r="349" spans="1:120" ht="15" customHeight="1" x14ac:dyDescent="0.25">
      <c r="A349" s="537" t="s">
        <v>446</v>
      </c>
      <c r="B349" s="537"/>
      <c r="C349" s="537"/>
      <c r="D349" s="541" t="s">
        <v>458</v>
      </c>
      <c r="E349" s="542"/>
      <c r="F349" s="33"/>
      <c r="G349" s="34"/>
      <c r="H349" s="34"/>
      <c r="I349" s="31"/>
      <c r="J349" s="32"/>
      <c r="K349" s="245">
        <f>+COUNTIF(L349:DO349, "Yes d.")</f>
        <v>0</v>
      </c>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c r="AK349" s="221"/>
      <c r="AL349" s="221"/>
      <c r="AM349" s="221"/>
      <c r="AN349" s="221"/>
      <c r="AO349" s="221"/>
      <c r="AP349" s="221"/>
      <c r="AQ349" s="221"/>
      <c r="AR349" s="221"/>
      <c r="AS349" s="221"/>
      <c r="AT349" s="221"/>
      <c r="AU349" s="221"/>
      <c r="AV349" s="221"/>
      <c r="AW349" s="221"/>
      <c r="AX349" s="221"/>
      <c r="AY349" s="221"/>
      <c r="AZ349" s="221"/>
      <c r="BA349" s="221"/>
      <c r="BB349" s="221"/>
      <c r="BC349" s="221"/>
      <c r="BD349" s="221"/>
      <c r="BE349" s="221"/>
      <c r="BF349" s="221"/>
      <c r="BG349" s="221"/>
      <c r="BH349" s="221"/>
      <c r="BI349" s="221"/>
      <c r="BJ349" s="221"/>
      <c r="BK349" s="221"/>
      <c r="BL349" s="221"/>
      <c r="BM349" s="221"/>
      <c r="BN349" s="221"/>
      <c r="BO349" s="221"/>
      <c r="BP349" s="221"/>
      <c r="BQ349" s="221"/>
      <c r="BR349" s="221"/>
      <c r="BS349" s="221"/>
      <c r="BT349" s="221"/>
      <c r="BU349" s="221"/>
      <c r="BV349" s="221"/>
      <c r="BW349" s="221"/>
      <c r="BX349" s="221"/>
      <c r="BY349" s="221"/>
      <c r="BZ349" s="221"/>
      <c r="CA349" s="221"/>
      <c r="CB349" s="221"/>
      <c r="CC349" s="221"/>
      <c r="CD349" s="221"/>
      <c r="CE349" s="221"/>
      <c r="CF349" s="221"/>
      <c r="CG349" s="221"/>
      <c r="CH349" s="221"/>
      <c r="CI349" s="221"/>
      <c r="CJ349" s="221"/>
      <c r="CK349" s="221"/>
      <c r="CL349" s="221"/>
      <c r="CM349" s="221"/>
      <c r="CN349" s="221"/>
      <c r="CO349" s="221"/>
      <c r="CP349" s="221"/>
      <c r="CQ349" s="221"/>
      <c r="CR349" s="221"/>
      <c r="CS349" s="221"/>
      <c r="CT349" s="221"/>
      <c r="CU349" s="221"/>
      <c r="CV349" s="221"/>
      <c r="CW349" s="221"/>
      <c r="CX349" s="221"/>
      <c r="CY349" s="221"/>
      <c r="CZ349" s="221"/>
      <c r="DA349" s="221"/>
      <c r="DB349" s="221"/>
      <c r="DC349" s="221"/>
      <c r="DD349" s="221"/>
      <c r="DE349" s="221"/>
      <c r="DF349" s="221"/>
      <c r="DG349" s="221"/>
      <c r="DH349" s="221"/>
      <c r="DI349" s="221"/>
      <c r="DJ349" s="221"/>
      <c r="DK349" s="221"/>
      <c r="DL349" s="221"/>
      <c r="DM349" s="221"/>
      <c r="DN349" s="221"/>
      <c r="DO349" s="264"/>
      <c r="DP349" s="622"/>
    </row>
    <row r="350" spans="1:120" ht="15.75" customHeight="1" thickBot="1" x14ac:dyDescent="0.3">
      <c r="A350" s="544" t="s">
        <v>446</v>
      </c>
      <c r="B350" s="544"/>
      <c r="C350" s="544"/>
      <c r="D350" s="562" t="s">
        <v>478</v>
      </c>
      <c r="E350" s="563"/>
      <c r="F350" s="44"/>
      <c r="G350" s="45"/>
      <c r="H350" s="45"/>
      <c r="I350" s="35"/>
      <c r="J350" s="36"/>
      <c r="K350" s="37">
        <f>+COUNTIF(L350:DO350, "Yes e.")</f>
        <v>0</v>
      </c>
      <c r="L350" s="225"/>
      <c r="M350" s="225"/>
      <c r="N350" s="225"/>
      <c r="O350" s="225"/>
      <c r="P350" s="225"/>
      <c r="Q350" s="225"/>
      <c r="R350" s="225"/>
      <c r="S350" s="225"/>
      <c r="T350" s="225"/>
      <c r="U350" s="225"/>
      <c r="V350" s="225"/>
      <c r="W350" s="225"/>
      <c r="X350" s="225"/>
      <c r="Y350" s="225"/>
      <c r="Z350" s="225"/>
      <c r="AA350" s="225"/>
      <c r="AB350" s="225"/>
      <c r="AC350" s="225"/>
      <c r="AD350" s="225"/>
      <c r="AE350" s="225"/>
      <c r="AF350" s="225"/>
      <c r="AG350" s="225"/>
      <c r="AH350" s="225"/>
      <c r="AI350" s="225"/>
      <c r="AJ350" s="225"/>
      <c r="AK350" s="225"/>
      <c r="AL350" s="225"/>
      <c r="AM350" s="225"/>
      <c r="AN350" s="225"/>
      <c r="AO350" s="225"/>
      <c r="AP350" s="225"/>
      <c r="AQ350" s="225"/>
      <c r="AR350" s="225"/>
      <c r="AS350" s="225"/>
      <c r="AT350" s="225"/>
      <c r="AU350" s="225"/>
      <c r="AV350" s="225"/>
      <c r="AW350" s="225"/>
      <c r="AX350" s="225"/>
      <c r="AY350" s="225"/>
      <c r="AZ350" s="225"/>
      <c r="BA350" s="225"/>
      <c r="BB350" s="225"/>
      <c r="BC350" s="225"/>
      <c r="BD350" s="225"/>
      <c r="BE350" s="225"/>
      <c r="BF350" s="225"/>
      <c r="BG350" s="225"/>
      <c r="BH350" s="225"/>
      <c r="BI350" s="225"/>
      <c r="BJ350" s="225"/>
      <c r="BK350" s="225"/>
      <c r="BL350" s="225"/>
      <c r="BM350" s="225"/>
      <c r="BN350" s="225"/>
      <c r="BO350" s="225"/>
      <c r="BP350" s="225"/>
      <c r="BQ350" s="225"/>
      <c r="BR350" s="225"/>
      <c r="BS350" s="225"/>
      <c r="BT350" s="225"/>
      <c r="BU350" s="225"/>
      <c r="BV350" s="225"/>
      <c r="BW350" s="225"/>
      <c r="BX350" s="225"/>
      <c r="BY350" s="225"/>
      <c r="BZ350" s="225"/>
      <c r="CA350" s="225"/>
      <c r="CB350" s="225"/>
      <c r="CC350" s="225"/>
      <c r="CD350" s="225"/>
      <c r="CE350" s="225"/>
      <c r="CF350" s="225"/>
      <c r="CG350" s="225"/>
      <c r="CH350" s="225"/>
      <c r="CI350" s="225"/>
      <c r="CJ350" s="225"/>
      <c r="CK350" s="225"/>
      <c r="CL350" s="225"/>
      <c r="CM350" s="225"/>
      <c r="CN350" s="225"/>
      <c r="CO350" s="225"/>
      <c r="CP350" s="225"/>
      <c r="CQ350" s="225"/>
      <c r="CR350" s="225"/>
      <c r="CS350" s="225"/>
      <c r="CT350" s="225"/>
      <c r="CU350" s="225"/>
      <c r="CV350" s="225"/>
      <c r="CW350" s="225"/>
      <c r="CX350" s="225"/>
      <c r="CY350" s="225"/>
      <c r="CZ350" s="225"/>
      <c r="DA350" s="225"/>
      <c r="DB350" s="225"/>
      <c r="DC350" s="225"/>
      <c r="DD350" s="225"/>
      <c r="DE350" s="225"/>
      <c r="DF350" s="225"/>
      <c r="DG350" s="225"/>
      <c r="DH350" s="225"/>
      <c r="DI350" s="225"/>
      <c r="DJ350" s="225"/>
      <c r="DK350" s="225"/>
      <c r="DL350" s="225"/>
      <c r="DM350" s="225"/>
      <c r="DN350" s="225"/>
      <c r="DO350" s="266"/>
      <c r="DP350" s="623"/>
    </row>
    <row r="351" spans="1:120" s="249" customFormat="1" ht="26.4" x14ac:dyDescent="0.25">
      <c r="A351" s="391" t="s">
        <v>444</v>
      </c>
      <c r="B351" s="40">
        <v>66</v>
      </c>
      <c r="C351" s="41" t="s">
        <v>460</v>
      </c>
      <c r="D351" s="42" t="s">
        <v>480</v>
      </c>
      <c r="E351" s="246" t="str">
        <f>IF(F351=0,"",IF(F351=G351,"N/A",IF(ISERROR(J351/I351),1,J351/I351)))</f>
        <v/>
      </c>
      <c r="F351" s="247">
        <f>COUNTIF(L351:DO351,"1 Yes")+COUNTIF(L351:DO351,"2 No")+COUNTIF(L351:DO351,"3 N/A")</f>
        <v>0</v>
      </c>
      <c r="G351" s="247">
        <f>COUNTIF(L351:DO351,"3 N/A")</f>
        <v>0</v>
      </c>
      <c r="H351" s="248">
        <f>+COUNTIF(L351:DO351, "2 No")</f>
        <v>0</v>
      </c>
      <c r="I351" s="17">
        <f>+COUNTIF(L351:DO351, "2 No")+COUNTIF(L351:DO351,"1 Yes")</f>
        <v>0</v>
      </c>
      <c r="J351" s="17">
        <f>+COUNTIF(L351:DO351, "1 Yes")</f>
        <v>0</v>
      </c>
      <c r="K351" s="306"/>
      <c r="L351" s="220"/>
      <c r="M351" s="220"/>
      <c r="N351" s="220"/>
      <c r="O351" s="220"/>
      <c r="P351" s="220"/>
      <c r="Q351" s="220"/>
      <c r="R351" s="220"/>
      <c r="S351" s="220"/>
      <c r="T351" s="220"/>
      <c r="U351" s="220"/>
      <c r="V351" s="220"/>
      <c r="W351" s="220"/>
      <c r="X351" s="220"/>
      <c r="Y351" s="220"/>
      <c r="Z351" s="220"/>
      <c r="AA351" s="220"/>
      <c r="AB351" s="220"/>
      <c r="AC351" s="220"/>
      <c r="AD351" s="220"/>
      <c r="AE351" s="220"/>
      <c r="AF351" s="220"/>
      <c r="AG351" s="220"/>
      <c r="AH351" s="220"/>
      <c r="AI351" s="220"/>
      <c r="AJ351" s="220"/>
      <c r="AK351" s="220"/>
      <c r="AL351" s="220"/>
      <c r="AM351" s="220"/>
      <c r="AN351" s="220"/>
      <c r="AO351" s="220"/>
      <c r="AP351" s="220"/>
      <c r="AQ351" s="220"/>
      <c r="AR351" s="220"/>
      <c r="AS351" s="220"/>
      <c r="AT351" s="220"/>
      <c r="AU351" s="220"/>
      <c r="AV351" s="220"/>
      <c r="AW351" s="220"/>
      <c r="AX351" s="220"/>
      <c r="AY351" s="220"/>
      <c r="AZ351" s="220"/>
      <c r="BA351" s="220"/>
      <c r="BB351" s="220"/>
      <c r="BC351" s="220"/>
      <c r="BD351" s="220"/>
      <c r="BE351" s="220"/>
      <c r="BF351" s="220"/>
      <c r="BG351" s="220"/>
      <c r="BH351" s="220"/>
      <c r="BI351" s="220"/>
      <c r="BJ351" s="220"/>
      <c r="BK351" s="220"/>
      <c r="BL351" s="220"/>
      <c r="BM351" s="220"/>
      <c r="BN351" s="220"/>
      <c r="BO351" s="220"/>
      <c r="BP351" s="220"/>
      <c r="BQ351" s="220"/>
      <c r="BR351" s="220"/>
      <c r="BS351" s="220"/>
      <c r="BT351" s="220"/>
      <c r="BU351" s="220"/>
      <c r="BV351" s="220"/>
      <c r="BW351" s="220"/>
      <c r="BX351" s="220"/>
      <c r="BY351" s="220"/>
      <c r="BZ351" s="220"/>
      <c r="CA351" s="220"/>
      <c r="CB351" s="220"/>
      <c r="CC351" s="220"/>
      <c r="CD351" s="220"/>
      <c r="CE351" s="220"/>
      <c r="CF351" s="220"/>
      <c r="CG351" s="220"/>
      <c r="CH351" s="220"/>
      <c r="CI351" s="220"/>
      <c r="CJ351" s="220"/>
      <c r="CK351" s="220"/>
      <c r="CL351" s="220"/>
      <c r="CM351" s="220"/>
      <c r="CN351" s="220"/>
      <c r="CO351" s="220"/>
      <c r="CP351" s="220"/>
      <c r="CQ351" s="220"/>
      <c r="CR351" s="220"/>
      <c r="CS351" s="220"/>
      <c r="CT351" s="220"/>
      <c r="CU351" s="220"/>
      <c r="CV351" s="220"/>
      <c r="CW351" s="220"/>
      <c r="CX351" s="220"/>
      <c r="CY351" s="220"/>
      <c r="CZ351" s="220"/>
      <c r="DA351" s="220"/>
      <c r="DB351" s="220"/>
      <c r="DC351" s="220"/>
      <c r="DD351" s="220"/>
      <c r="DE351" s="220"/>
      <c r="DF351" s="220"/>
      <c r="DG351" s="220"/>
      <c r="DH351" s="220"/>
      <c r="DI351" s="220"/>
      <c r="DJ351" s="220"/>
      <c r="DK351" s="220"/>
      <c r="DL351" s="220"/>
      <c r="DM351" s="220"/>
      <c r="DN351" s="220"/>
      <c r="DO351" s="263"/>
      <c r="DP351" s="638"/>
    </row>
    <row r="352" spans="1:120" s="249" customFormat="1" ht="15" customHeight="1" x14ac:dyDescent="0.25">
      <c r="A352" s="536" t="s">
        <v>446</v>
      </c>
      <c r="B352" s="537"/>
      <c r="C352" s="537"/>
      <c r="D352" s="620" t="s">
        <v>481</v>
      </c>
      <c r="E352" s="620"/>
      <c r="F352" s="29"/>
      <c r="G352" s="30"/>
      <c r="H352" s="276"/>
      <c r="I352" s="250"/>
      <c r="J352" s="254"/>
      <c r="K352" s="251">
        <f>COUNTIF(L352:DO352, "Yes a.")</f>
        <v>0</v>
      </c>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c r="AK352" s="221"/>
      <c r="AL352" s="221"/>
      <c r="AM352" s="221"/>
      <c r="AN352" s="221"/>
      <c r="AO352" s="221"/>
      <c r="AP352" s="221"/>
      <c r="AQ352" s="221"/>
      <c r="AR352" s="221"/>
      <c r="AS352" s="221"/>
      <c r="AT352" s="221"/>
      <c r="AU352" s="221"/>
      <c r="AV352" s="221"/>
      <c r="AW352" s="221"/>
      <c r="AX352" s="221"/>
      <c r="AY352" s="221"/>
      <c r="AZ352" s="221"/>
      <c r="BA352" s="221"/>
      <c r="BB352" s="221"/>
      <c r="BC352" s="221"/>
      <c r="BD352" s="221"/>
      <c r="BE352" s="221"/>
      <c r="BF352" s="221"/>
      <c r="BG352" s="221"/>
      <c r="BH352" s="221"/>
      <c r="BI352" s="221"/>
      <c r="BJ352" s="221"/>
      <c r="BK352" s="221"/>
      <c r="BL352" s="221"/>
      <c r="BM352" s="221"/>
      <c r="BN352" s="221"/>
      <c r="BO352" s="221"/>
      <c r="BP352" s="221"/>
      <c r="BQ352" s="221"/>
      <c r="BR352" s="221"/>
      <c r="BS352" s="221"/>
      <c r="BT352" s="221"/>
      <c r="BU352" s="221"/>
      <c r="BV352" s="221"/>
      <c r="BW352" s="221"/>
      <c r="BX352" s="221"/>
      <c r="BY352" s="221"/>
      <c r="BZ352" s="221"/>
      <c r="CA352" s="221"/>
      <c r="CB352" s="221"/>
      <c r="CC352" s="221"/>
      <c r="CD352" s="221"/>
      <c r="CE352" s="221"/>
      <c r="CF352" s="221"/>
      <c r="CG352" s="221"/>
      <c r="CH352" s="221"/>
      <c r="CI352" s="221"/>
      <c r="CJ352" s="221"/>
      <c r="CK352" s="221"/>
      <c r="CL352" s="221"/>
      <c r="CM352" s="221"/>
      <c r="CN352" s="221"/>
      <c r="CO352" s="221"/>
      <c r="CP352" s="221"/>
      <c r="CQ352" s="221"/>
      <c r="CR352" s="221"/>
      <c r="CS352" s="221"/>
      <c r="CT352" s="221"/>
      <c r="CU352" s="221"/>
      <c r="CV352" s="221"/>
      <c r="CW352" s="221"/>
      <c r="CX352" s="221"/>
      <c r="CY352" s="221"/>
      <c r="CZ352" s="221"/>
      <c r="DA352" s="221"/>
      <c r="DB352" s="221"/>
      <c r="DC352" s="221"/>
      <c r="DD352" s="221"/>
      <c r="DE352" s="221"/>
      <c r="DF352" s="221"/>
      <c r="DG352" s="221"/>
      <c r="DH352" s="221"/>
      <c r="DI352" s="221"/>
      <c r="DJ352" s="221"/>
      <c r="DK352" s="221"/>
      <c r="DL352" s="221"/>
      <c r="DM352" s="221"/>
      <c r="DN352" s="221"/>
      <c r="DO352" s="264"/>
      <c r="DP352" s="639"/>
    </row>
    <row r="353" spans="1:120" s="249" customFormat="1" ht="30" customHeight="1" x14ac:dyDescent="0.25">
      <c r="A353" s="536" t="s">
        <v>446</v>
      </c>
      <c r="B353" s="537"/>
      <c r="C353" s="537"/>
      <c r="D353" s="620" t="s">
        <v>482</v>
      </c>
      <c r="E353" s="620"/>
      <c r="F353" s="33"/>
      <c r="G353" s="34"/>
      <c r="H353" s="277"/>
      <c r="I353" s="250"/>
      <c r="J353" s="254"/>
      <c r="K353" s="251">
        <f>+COUNTIF(L353:DO353, "Yes b.")</f>
        <v>0</v>
      </c>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c r="AL353" s="221"/>
      <c r="AM353" s="221"/>
      <c r="AN353" s="221"/>
      <c r="AO353" s="221"/>
      <c r="AP353" s="221"/>
      <c r="AQ353" s="221"/>
      <c r="AR353" s="221"/>
      <c r="AS353" s="221"/>
      <c r="AT353" s="221"/>
      <c r="AU353" s="221"/>
      <c r="AV353" s="221"/>
      <c r="AW353" s="221"/>
      <c r="AX353" s="221"/>
      <c r="AY353" s="221"/>
      <c r="AZ353" s="221"/>
      <c r="BA353" s="221"/>
      <c r="BB353" s="221"/>
      <c r="BC353" s="221"/>
      <c r="BD353" s="221"/>
      <c r="BE353" s="221"/>
      <c r="BF353" s="221"/>
      <c r="BG353" s="221"/>
      <c r="BH353" s="221"/>
      <c r="BI353" s="221"/>
      <c r="BJ353" s="221"/>
      <c r="BK353" s="221"/>
      <c r="BL353" s="221"/>
      <c r="BM353" s="221"/>
      <c r="BN353" s="221"/>
      <c r="BO353" s="221"/>
      <c r="BP353" s="221"/>
      <c r="BQ353" s="221"/>
      <c r="BR353" s="221"/>
      <c r="BS353" s="221"/>
      <c r="BT353" s="221"/>
      <c r="BU353" s="221"/>
      <c r="BV353" s="221"/>
      <c r="BW353" s="221"/>
      <c r="BX353" s="221"/>
      <c r="BY353" s="221"/>
      <c r="BZ353" s="221"/>
      <c r="CA353" s="221"/>
      <c r="CB353" s="221"/>
      <c r="CC353" s="221"/>
      <c r="CD353" s="221"/>
      <c r="CE353" s="221"/>
      <c r="CF353" s="221"/>
      <c r="CG353" s="221"/>
      <c r="CH353" s="221"/>
      <c r="CI353" s="221"/>
      <c r="CJ353" s="221"/>
      <c r="CK353" s="221"/>
      <c r="CL353" s="221"/>
      <c r="CM353" s="221"/>
      <c r="CN353" s="221"/>
      <c r="CO353" s="221"/>
      <c r="CP353" s="221"/>
      <c r="CQ353" s="221"/>
      <c r="CR353" s="221"/>
      <c r="CS353" s="221"/>
      <c r="CT353" s="221"/>
      <c r="CU353" s="221"/>
      <c r="CV353" s="221"/>
      <c r="CW353" s="221"/>
      <c r="CX353" s="221"/>
      <c r="CY353" s="221"/>
      <c r="CZ353" s="221"/>
      <c r="DA353" s="221"/>
      <c r="DB353" s="221"/>
      <c r="DC353" s="221"/>
      <c r="DD353" s="221"/>
      <c r="DE353" s="221"/>
      <c r="DF353" s="221"/>
      <c r="DG353" s="221"/>
      <c r="DH353" s="221"/>
      <c r="DI353" s="221"/>
      <c r="DJ353" s="221"/>
      <c r="DK353" s="221"/>
      <c r="DL353" s="221"/>
      <c r="DM353" s="221"/>
      <c r="DN353" s="221"/>
      <c r="DO353" s="264"/>
      <c r="DP353" s="639"/>
    </row>
    <row r="354" spans="1:120" s="249" customFormat="1" ht="15" customHeight="1" x14ac:dyDescent="0.25">
      <c r="A354" s="536" t="s">
        <v>446</v>
      </c>
      <c r="B354" s="537"/>
      <c r="C354" s="537"/>
      <c r="D354" s="541" t="s">
        <v>378</v>
      </c>
      <c r="E354" s="542"/>
      <c r="F354" s="33"/>
      <c r="G354" s="34"/>
      <c r="H354" s="34"/>
      <c r="I354" s="31"/>
      <c r="J354" s="32"/>
      <c r="K354" s="245">
        <f>+COUNTIF(L354:DO354, "Yes c.")</f>
        <v>0</v>
      </c>
      <c r="L354" s="224"/>
      <c r="M354" s="224"/>
      <c r="N354" s="224"/>
      <c r="O354" s="224"/>
      <c r="P354" s="224"/>
      <c r="Q354" s="224"/>
      <c r="R354" s="224"/>
      <c r="S354" s="224"/>
      <c r="T354" s="224"/>
      <c r="U354" s="224"/>
      <c r="V354" s="224"/>
      <c r="W354" s="224"/>
      <c r="X354" s="224"/>
      <c r="Y354" s="224"/>
      <c r="Z354" s="224"/>
      <c r="AA354" s="224"/>
      <c r="AB354" s="224"/>
      <c r="AC354" s="224"/>
      <c r="AD354" s="224"/>
      <c r="AE354" s="224"/>
      <c r="AF354" s="224"/>
      <c r="AG354" s="224"/>
      <c r="AH354" s="224"/>
      <c r="AI354" s="224"/>
      <c r="AJ354" s="224"/>
      <c r="AK354" s="224"/>
      <c r="AL354" s="224"/>
      <c r="AM354" s="224"/>
      <c r="AN354" s="224"/>
      <c r="AO354" s="224"/>
      <c r="AP354" s="224"/>
      <c r="AQ354" s="224"/>
      <c r="AR354" s="224"/>
      <c r="AS354" s="224"/>
      <c r="AT354" s="224"/>
      <c r="AU354" s="224"/>
      <c r="AV354" s="224"/>
      <c r="AW354" s="224"/>
      <c r="AX354" s="224"/>
      <c r="AY354" s="224"/>
      <c r="AZ354" s="224"/>
      <c r="BA354" s="224"/>
      <c r="BB354" s="224"/>
      <c r="BC354" s="224"/>
      <c r="BD354" s="224"/>
      <c r="BE354" s="224"/>
      <c r="BF354" s="224"/>
      <c r="BG354" s="224"/>
      <c r="BH354" s="224"/>
      <c r="BI354" s="224"/>
      <c r="BJ354" s="224"/>
      <c r="BK354" s="224"/>
      <c r="BL354" s="224"/>
      <c r="BM354" s="224"/>
      <c r="BN354" s="224"/>
      <c r="BO354" s="224"/>
      <c r="BP354" s="224"/>
      <c r="BQ354" s="224"/>
      <c r="BR354" s="224"/>
      <c r="BS354" s="224"/>
      <c r="BT354" s="224"/>
      <c r="BU354" s="224"/>
      <c r="BV354" s="224"/>
      <c r="BW354" s="224"/>
      <c r="BX354" s="224"/>
      <c r="BY354" s="224"/>
      <c r="BZ354" s="224"/>
      <c r="CA354" s="224"/>
      <c r="CB354" s="224"/>
      <c r="CC354" s="224"/>
      <c r="CD354" s="224"/>
      <c r="CE354" s="224"/>
      <c r="CF354" s="224"/>
      <c r="CG354" s="224"/>
      <c r="CH354" s="224"/>
      <c r="CI354" s="224"/>
      <c r="CJ354" s="224"/>
      <c r="CK354" s="224"/>
      <c r="CL354" s="224"/>
      <c r="CM354" s="224"/>
      <c r="CN354" s="224"/>
      <c r="CO354" s="224"/>
      <c r="CP354" s="224"/>
      <c r="CQ354" s="224"/>
      <c r="CR354" s="224"/>
      <c r="CS354" s="224"/>
      <c r="CT354" s="224"/>
      <c r="CU354" s="224"/>
      <c r="CV354" s="224"/>
      <c r="CW354" s="224"/>
      <c r="CX354" s="224"/>
      <c r="CY354" s="224"/>
      <c r="CZ354" s="224"/>
      <c r="DA354" s="224"/>
      <c r="DB354" s="224"/>
      <c r="DC354" s="224"/>
      <c r="DD354" s="224"/>
      <c r="DE354" s="224"/>
      <c r="DF354" s="224"/>
      <c r="DG354" s="224"/>
      <c r="DH354" s="224"/>
      <c r="DI354" s="224"/>
      <c r="DJ354" s="224"/>
      <c r="DK354" s="224"/>
      <c r="DL354" s="224"/>
      <c r="DM354" s="224"/>
      <c r="DN354" s="224"/>
      <c r="DO354" s="265"/>
      <c r="DP354" s="639"/>
    </row>
    <row r="355" spans="1:120" s="249" customFormat="1" ht="15" customHeight="1" x14ac:dyDescent="0.25">
      <c r="A355" s="536" t="s">
        <v>446</v>
      </c>
      <c r="B355" s="537"/>
      <c r="C355" s="537"/>
      <c r="D355" s="549" t="s">
        <v>71</v>
      </c>
      <c r="E355" s="550"/>
      <c r="F355" s="33"/>
      <c r="G355" s="34"/>
      <c r="H355" s="34"/>
      <c r="I355" s="222"/>
      <c r="J355" s="223"/>
      <c r="K355" s="245">
        <f>+COUNTIF(L355:DO355, "0-30")+COUNTIF(L355:DO355, "31-60")+COUNTIF(L355:DO355, "61-90")+COUNTIF(L355:DO355, "over 90 days")</f>
        <v>0</v>
      </c>
      <c r="L355" s="224"/>
      <c r="M355" s="224"/>
      <c r="N355" s="224"/>
      <c r="O355" s="224"/>
      <c r="P355" s="224"/>
      <c r="Q355" s="224"/>
      <c r="R355" s="224"/>
      <c r="S355" s="224"/>
      <c r="T355" s="224"/>
      <c r="U355" s="224"/>
      <c r="V355" s="224"/>
      <c r="W355" s="224"/>
      <c r="X355" s="224"/>
      <c r="Y355" s="224"/>
      <c r="Z355" s="224"/>
      <c r="AA355" s="224"/>
      <c r="AB355" s="224"/>
      <c r="AC355" s="224"/>
      <c r="AD355" s="224"/>
      <c r="AE355" s="224"/>
      <c r="AF355" s="224"/>
      <c r="AG355" s="224"/>
      <c r="AH355" s="224"/>
      <c r="AI355" s="224"/>
      <c r="AJ355" s="224"/>
      <c r="AK355" s="224"/>
      <c r="AL355" s="224"/>
      <c r="AM355" s="224"/>
      <c r="AN355" s="224"/>
      <c r="AO355" s="224"/>
      <c r="AP355" s="224"/>
      <c r="AQ355" s="224"/>
      <c r="AR355" s="224"/>
      <c r="AS355" s="224"/>
      <c r="AT355" s="224"/>
      <c r="AU355" s="224"/>
      <c r="AV355" s="224"/>
      <c r="AW355" s="224"/>
      <c r="AX355" s="224"/>
      <c r="AY355" s="224"/>
      <c r="AZ355" s="224"/>
      <c r="BA355" s="224"/>
      <c r="BB355" s="224"/>
      <c r="BC355" s="224"/>
      <c r="BD355" s="224"/>
      <c r="BE355" s="224"/>
      <c r="BF355" s="224"/>
      <c r="BG355" s="224"/>
      <c r="BH355" s="224"/>
      <c r="BI355" s="224"/>
      <c r="BJ355" s="224"/>
      <c r="BK355" s="224"/>
      <c r="BL355" s="224"/>
      <c r="BM355" s="224"/>
      <c r="BN355" s="224"/>
      <c r="BO355" s="224"/>
      <c r="BP355" s="224"/>
      <c r="BQ355" s="224"/>
      <c r="BR355" s="224"/>
      <c r="BS355" s="224"/>
      <c r="BT355" s="224"/>
      <c r="BU355" s="224"/>
      <c r="BV355" s="224"/>
      <c r="BW355" s="224"/>
      <c r="BX355" s="224"/>
      <c r="BY355" s="224"/>
      <c r="BZ355" s="224"/>
      <c r="CA355" s="224"/>
      <c r="CB355" s="224"/>
      <c r="CC355" s="224"/>
      <c r="CD355" s="224"/>
      <c r="CE355" s="224"/>
      <c r="CF355" s="224"/>
      <c r="CG355" s="224"/>
      <c r="CH355" s="224"/>
      <c r="CI355" s="224"/>
      <c r="CJ355" s="224"/>
      <c r="CK355" s="224"/>
      <c r="CL355" s="224"/>
      <c r="CM355" s="224"/>
      <c r="CN355" s="224"/>
      <c r="CO355" s="224"/>
      <c r="CP355" s="224"/>
      <c r="CQ355" s="224"/>
      <c r="CR355" s="224"/>
      <c r="CS355" s="224"/>
      <c r="CT355" s="224"/>
      <c r="CU355" s="224"/>
      <c r="CV355" s="224"/>
      <c r="CW355" s="224"/>
      <c r="CX355" s="224"/>
      <c r="CY355" s="224"/>
      <c r="CZ355" s="224"/>
      <c r="DA355" s="224"/>
      <c r="DB355" s="224"/>
      <c r="DC355" s="224"/>
      <c r="DD355" s="224"/>
      <c r="DE355" s="224"/>
      <c r="DF355" s="224"/>
      <c r="DG355" s="224"/>
      <c r="DH355" s="224"/>
      <c r="DI355" s="224"/>
      <c r="DJ355" s="224"/>
      <c r="DK355" s="224"/>
      <c r="DL355" s="224"/>
      <c r="DM355" s="224"/>
      <c r="DN355" s="224"/>
      <c r="DO355" s="265"/>
      <c r="DP355" s="639"/>
    </row>
    <row r="356" spans="1:120" s="249" customFormat="1" ht="15" customHeight="1" x14ac:dyDescent="0.25">
      <c r="A356" s="536" t="s">
        <v>446</v>
      </c>
      <c r="B356" s="537"/>
      <c r="C356" s="537"/>
      <c r="D356" s="538" t="s">
        <v>448</v>
      </c>
      <c r="E356" s="539"/>
      <c r="F356" s="33"/>
      <c r="G356" s="34"/>
      <c r="H356" s="34"/>
      <c r="I356" s="222"/>
      <c r="J356" s="223"/>
      <c r="K356" s="245">
        <f>+COUNTIF(L355:DO355, "0-30")</f>
        <v>0</v>
      </c>
      <c r="L356" s="236"/>
      <c r="M356" s="237"/>
      <c r="N356" s="237"/>
      <c r="O356" s="237"/>
      <c r="P356" s="237"/>
      <c r="Q356" s="237"/>
      <c r="R356" s="237"/>
      <c r="S356" s="237"/>
      <c r="T356" s="237"/>
      <c r="U356" s="237"/>
      <c r="V356" s="237"/>
      <c r="W356" s="237"/>
      <c r="X356" s="237"/>
      <c r="Y356" s="237"/>
      <c r="Z356" s="237"/>
      <c r="AA356" s="237"/>
      <c r="AB356" s="237"/>
      <c r="AC356" s="237"/>
      <c r="AD356" s="237"/>
      <c r="AE356" s="237"/>
      <c r="AF356" s="237"/>
      <c r="AG356" s="237"/>
      <c r="AH356" s="237"/>
      <c r="AI356" s="237"/>
      <c r="AJ356" s="237"/>
      <c r="AK356" s="237"/>
      <c r="AL356" s="237"/>
      <c r="AM356" s="237"/>
      <c r="AN356" s="237"/>
      <c r="AO356" s="237"/>
      <c r="AP356" s="237"/>
      <c r="AQ356" s="237"/>
      <c r="AR356" s="237"/>
      <c r="AS356" s="237"/>
      <c r="AT356" s="237"/>
      <c r="AU356" s="237"/>
      <c r="AV356" s="237"/>
      <c r="AW356" s="237"/>
      <c r="AX356" s="237"/>
      <c r="AY356" s="237"/>
      <c r="AZ356" s="237"/>
      <c r="BA356" s="237"/>
      <c r="BB356" s="237"/>
      <c r="BC356" s="237"/>
      <c r="BD356" s="237"/>
      <c r="BE356" s="237"/>
      <c r="BF356" s="237"/>
      <c r="BG356" s="237"/>
      <c r="BH356" s="237"/>
      <c r="BI356" s="237"/>
      <c r="BJ356" s="237"/>
      <c r="BK356" s="237"/>
      <c r="BL356" s="237"/>
      <c r="BM356" s="237"/>
      <c r="BN356" s="237"/>
      <c r="BO356" s="237"/>
      <c r="BP356" s="237"/>
      <c r="BQ356" s="237"/>
      <c r="BR356" s="237"/>
      <c r="BS356" s="237"/>
      <c r="BT356" s="237"/>
      <c r="BU356" s="237"/>
      <c r="BV356" s="237"/>
      <c r="BW356" s="237"/>
      <c r="BX356" s="237"/>
      <c r="BY356" s="237"/>
      <c r="BZ356" s="237"/>
      <c r="CA356" s="237"/>
      <c r="CB356" s="237"/>
      <c r="CC356" s="237"/>
      <c r="CD356" s="237"/>
      <c r="CE356" s="237"/>
      <c r="CF356" s="237"/>
      <c r="CG356" s="237"/>
      <c r="CH356" s="237"/>
      <c r="CI356" s="237"/>
      <c r="CJ356" s="237"/>
      <c r="CK356" s="237"/>
      <c r="CL356" s="237"/>
      <c r="CM356" s="237"/>
      <c r="CN356" s="237"/>
      <c r="CO356" s="237"/>
      <c r="CP356" s="237"/>
      <c r="CQ356" s="237"/>
      <c r="CR356" s="237"/>
      <c r="CS356" s="237"/>
      <c r="CT356" s="237"/>
      <c r="CU356" s="237"/>
      <c r="CV356" s="237"/>
      <c r="CW356" s="237"/>
      <c r="CX356" s="237"/>
      <c r="CY356" s="237"/>
      <c r="CZ356" s="237"/>
      <c r="DA356" s="237"/>
      <c r="DB356" s="237"/>
      <c r="DC356" s="237"/>
      <c r="DD356" s="237"/>
      <c r="DE356" s="237"/>
      <c r="DF356" s="237"/>
      <c r="DG356" s="237"/>
      <c r="DH356" s="237"/>
      <c r="DI356" s="237"/>
      <c r="DJ356" s="237"/>
      <c r="DK356" s="237"/>
      <c r="DL356" s="237"/>
      <c r="DM356" s="237"/>
      <c r="DN356" s="237"/>
      <c r="DO356" s="237"/>
      <c r="DP356" s="639"/>
    </row>
    <row r="357" spans="1:120" s="249" customFormat="1" ht="15" customHeight="1" x14ac:dyDescent="0.25">
      <c r="A357" s="536" t="s">
        <v>446</v>
      </c>
      <c r="B357" s="537"/>
      <c r="C357" s="537"/>
      <c r="D357" s="538" t="s">
        <v>449</v>
      </c>
      <c r="E357" s="539"/>
      <c r="F357" s="33"/>
      <c r="G357" s="34"/>
      <c r="H357" s="34"/>
      <c r="I357" s="222"/>
      <c r="J357" s="223"/>
      <c r="K357" s="245">
        <f>+COUNTIF(L355:DO355, "31-60")</f>
        <v>0</v>
      </c>
      <c r="L357" s="238"/>
      <c r="M357" s="239"/>
      <c r="N357" s="239"/>
      <c r="O357" s="239"/>
      <c r="P357" s="239"/>
      <c r="Q357" s="239"/>
      <c r="R357" s="239"/>
      <c r="S357" s="239"/>
      <c r="T357" s="239"/>
      <c r="U357" s="239"/>
      <c r="V357" s="239"/>
      <c r="W357" s="239"/>
      <c r="X357" s="239"/>
      <c r="Y357" s="239"/>
      <c r="Z357" s="239"/>
      <c r="AA357" s="239"/>
      <c r="AB357" s="239"/>
      <c r="AC357" s="239"/>
      <c r="AD357" s="239"/>
      <c r="AE357" s="239"/>
      <c r="AF357" s="239"/>
      <c r="AG357" s="239"/>
      <c r="AH357" s="239"/>
      <c r="AI357" s="239"/>
      <c r="AJ357" s="239"/>
      <c r="AK357" s="239"/>
      <c r="AL357" s="239"/>
      <c r="AM357" s="239"/>
      <c r="AN357" s="239"/>
      <c r="AO357" s="239"/>
      <c r="AP357" s="239"/>
      <c r="AQ357" s="239"/>
      <c r="AR357" s="239"/>
      <c r="AS357" s="239"/>
      <c r="AT357" s="239"/>
      <c r="AU357" s="239"/>
      <c r="AV357" s="239"/>
      <c r="AW357" s="239"/>
      <c r="AX357" s="239"/>
      <c r="AY357" s="239"/>
      <c r="AZ357" s="239"/>
      <c r="BA357" s="239"/>
      <c r="BB357" s="239"/>
      <c r="BC357" s="239"/>
      <c r="BD357" s="239"/>
      <c r="BE357" s="239"/>
      <c r="BF357" s="239"/>
      <c r="BG357" s="239"/>
      <c r="BH357" s="239"/>
      <c r="BI357" s="239"/>
      <c r="BJ357" s="239"/>
      <c r="BK357" s="239"/>
      <c r="BL357" s="239"/>
      <c r="BM357" s="239"/>
      <c r="BN357" s="239"/>
      <c r="BO357" s="239"/>
      <c r="BP357" s="239"/>
      <c r="BQ357" s="239"/>
      <c r="BR357" s="239"/>
      <c r="BS357" s="239"/>
      <c r="BT357" s="239"/>
      <c r="BU357" s="239"/>
      <c r="BV357" s="239"/>
      <c r="BW357" s="239"/>
      <c r="BX357" s="239"/>
      <c r="BY357" s="239"/>
      <c r="BZ357" s="239"/>
      <c r="CA357" s="239"/>
      <c r="CB357" s="239"/>
      <c r="CC357" s="239"/>
      <c r="CD357" s="239"/>
      <c r="CE357" s="239"/>
      <c r="CF357" s="239"/>
      <c r="CG357" s="239"/>
      <c r="CH357" s="239"/>
      <c r="CI357" s="239"/>
      <c r="CJ357" s="239"/>
      <c r="CK357" s="239"/>
      <c r="CL357" s="239"/>
      <c r="CM357" s="239"/>
      <c r="CN357" s="239"/>
      <c r="CO357" s="239"/>
      <c r="CP357" s="239"/>
      <c r="CQ357" s="239"/>
      <c r="CR357" s="239"/>
      <c r="CS357" s="239"/>
      <c r="CT357" s="239"/>
      <c r="CU357" s="239"/>
      <c r="CV357" s="239"/>
      <c r="CW357" s="239"/>
      <c r="CX357" s="239"/>
      <c r="CY357" s="239"/>
      <c r="CZ357" s="239"/>
      <c r="DA357" s="239"/>
      <c r="DB357" s="239"/>
      <c r="DC357" s="239"/>
      <c r="DD357" s="239"/>
      <c r="DE357" s="239"/>
      <c r="DF357" s="239"/>
      <c r="DG357" s="239"/>
      <c r="DH357" s="239"/>
      <c r="DI357" s="239"/>
      <c r="DJ357" s="239"/>
      <c r="DK357" s="239"/>
      <c r="DL357" s="239"/>
      <c r="DM357" s="239"/>
      <c r="DN357" s="239"/>
      <c r="DO357" s="239"/>
      <c r="DP357" s="639"/>
    </row>
    <row r="358" spans="1:120" s="249" customFormat="1" ht="15" customHeight="1" x14ac:dyDescent="0.25">
      <c r="A358" s="536" t="s">
        <v>446</v>
      </c>
      <c r="B358" s="537"/>
      <c r="C358" s="537"/>
      <c r="D358" s="538" t="s">
        <v>450</v>
      </c>
      <c r="E358" s="539"/>
      <c r="F358" s="33"/>
      <c r="G358" s="34"/>
      <c r="H358" s="34"/>
      <c r="I358" s="222"/>
      <c r="J358" s="223"/>
      <c r="K358" s="245">
        <f>+COUNTIF(L355:DO355, "61-90")</f>
        <v>0</v>
      </c>
      <c r="L358" s="238"/>
      <c r="M358" s="239"/>
      <c r="N358" s="239"/>
      <c r="O358" s="239"/>
      <c r="P358" s="239"/>
      <c r="Q358" s="239"/>
      <c r="R358" s="239"/>
      <c r="S358" s="239"/>
      <c r="T358" s="239"/>
      <c r="U358" s="239"/>
      <c r="V358" s="239"/>
      <c r="W358" s="239"/>
      <c r="X358" s="239"/>
      <c r="Y358" s="239"/>
      <c r="Z358" s="239"/>
      <c r="AA358" s="239"/>
      <c r="AB358" s="239"/>
      <c r="AC358" s="239"/>
      <c r="AD358" s="239"/>
      <c r="AE358" s="239"/>
      <c r="AF358" s="239"/>
      <c r="AG358" s="239"/>
      <c r="AH358" s="239"/>
      <c r="AI358" s="239"/>
      <c r="AJ358" s="239"/>
      <c r="AK358" s="239"/>
      <c r="AL358" s="239"/>
      <c r="AM358" s="239"/>
      <c r="AN358" s="239"/>
      <c r="AO358" s="239"/>
      <c r="AP358" s="239"/>
      <c r="AQ358" s="239"/>
      <c r="AR358" s="239"/>
      <c r="AS358" s="239"/>
      <c r="AT358" s="239"/>
      <c r="AU358" s="239"/>
      <c r="AV358" s="239"/>
      <c r="AW358" s="239"/>
      <c r="AX358" s="239"/>
      <c r="AY358" s="239"/>
      <c r="AZ358" s="239"/>
      <c r="BA358" s="239"/>
      <c r="BB358" s="239"/>
      <c r="BC358" s="239"/>
      <c r="BD358" s="239"/>
      <c r="BE358" s="239"/>
      <c r="BF358" s="239"/>
      <c r="BG358" s="239"/>
      <c r="BH358" s="239"/>
      <c r="BI358" s="239"/>
      <c r="BJ358" s="239"/>
      <c r="BK358" s="239"/>
      <c r="BL358" s="239"/>
      <c r="BM358" s="239"/>
      <c r="BN358" s="239"/>
      <c r="BO358" s="239"/>
      <c r="BP358" s="239"/>
      <c r="BQ358" s="239"/>
      <c r="BR358" s="239"/>
      <c r="BS358" s="239"/>
      <c r="BT358" s="239"/>
      <c r="BU358" s="239"/>
      <c r="BV358" s="239"/>
      <c r="BW358" s="239"/>
      <c r="BX358" s="239"/>
      <c r="BY358" s="239"/>
      <c r="BZ358" s="239"/>
      <c r="CA358" s="239"/>
      <c r="CB358" s="239"/>
      <c r="CC358" s="239"/>
      <c r="CD358" s="239"/>
      <c r="CE358" s="239"/>
      <c r="CF358" s="239"/>
      <c r="CG358" s="239"/>
      <c r="CH358" s="239"/>
      <c r="CI358" s="239"/>
      <c r="CJ358" s="239"/>
      <c r="CK358" s="239"/>
      <c r="CL358" s="239"/>
      <c r="CM358" s="239"/>
      <c r="CN358" s="239"/>
      <c r="CO358" s="239"/>
      <c r="CP358" s="239"/>
      <c r="CQ358" s="239"/>
      <c r="CR358" s="239"/>
      <c r="CS358" s="239"/>
      <c r="CT358" s="239"/>
      <c r="CU358" s="239"/>
      <c r="CV358" s="239"/>
      <c r="CW358" s="239"/>
      <c r="CX358" s="239"/>
      <c r="CY358" s="239"/>
      <c r="CZ358" s="239"/>
      <c r="DA358" s="239"/>
      <c r="DB358" s="239"/>
      <c r="DC358" s="239"/>
      <c r="DD358" s="239"/>
      <c r="DE358" s="239"/>
      <c r="DF358" s="239"/>
      <c r="DG358" s="239"/>
      <c r="DH358" s="239"/>
      <c r="DI358" s="239"/>
      <c r="DJ358" s="239"/>
      <c r="DK358" s="239"/>
      <c r="DL358" s="239"/>
      <c r="DM358" s="239"/>
      <c r="DN358" s="239"/>
      <c r="DO358" s="239"/>
      <c r="DP358" s="639"/>
    </row>
    <row r="359" spans="1:120" s="249" customFormat="1" ht="15" customHeight="1" x14ac:dyDescent="0.25">
      <c r="A359" s="536" t="s">
        <v>446</v>
      </c>
      <c r="B359" s="537"/>
      <c r="C359" s="537"/>
      <c r="D359" s="540" t="s">
        <v>451</v>
      </c>
      <c r="E359" s="540"/>
      <c r="F359" s="33"/>
      <c r="G359" s="34"/>
      <c r="H359" s="34"/>
      <c r="I359" s="222"/>
      <c r="J359" s="223"/>
      <c r="K359" s="245">
        <f>+COUNTIF(L355:DO355, "over 90 days")</f>
        <v>0</v>
      </c>
      <c r="L359" s="240"/>
      <c r="M359" s="241"/>
      <c r="N359" s="241"/>
      <c r="O359" s="241"/>
      <c r="P359" s="241"/>
      <c r="Q359" s="241"/>
      <c r="R359" s="241"/>
      <c r="S359" s="241"/>
      <c r="T359" s="241"/>
      <c r="U359" s="241"/>
      <c r="V359" s="241"/>
      <c r="W359" s="241"/>
      <c r="X359" s="241"/>
      <c r="Y359" s="241"/>
      <c r="Z359" s="241"/>
      <c r="AA359" s="241"/>
      <c r="AB359" s="241"/>
      <c r="AC359" s="241"/>
      <c r="AD359" s="241"/>
      <c r="AE359" s="241"/>
      <c r="AF359" s="241"/>
      <c r="AG359" s="241"/>
      <c r="AH359" s="241"/>
      <c r="AI359" s="241"/>
      <c r="AJ359" s="241"/>
      <c r="AK359" s="241"/>
      <c r="AL359" s="241"/>
      <c r="AM359" s="241"/>
      <c r="AN359" s="241"/>
      <c r="AO359" s="241"/>
      <c r="AP359" s="241"/>
      <c r="AQ359" s="241"/>
      <c r="AR359" s="241"/>
      <c r="AS359" s="241"/>
      <c r="AT359" s="241"/>
      <c r="AU359" s="241"/>
      <c r="AV359" s="241"/>
      <c r="AW359" s="241"/>
      <c r="AX359" s="241"/>
      <c r="AY359" s="241"/>
      <c r="AZ359" s="241"/>
      <c r="BA359" s="241"/>
      <c r="BB359" s="241"/>
      <c r="BC359" s="241"/>
      <c r="BD359" s="241"/>
      <c r="BE359" s="241"/>
      <c r="BF359" s="241"/>
      <c r="BG359" s="241"/>
      <c r="BH359" s="241"/>
      <c r="BI359" s="241"/>
      <c r="BJ359" s="241"/>
      <c r="BK359" s="241"/>
      <c r="BL359" s="241"/>
      <c r="BM359" s="241"/>
      <c r="BN359" s="241"/>
      <c r="BO359" s="241"/>
      <c r="BP359" s="241"/>
      <c r="BQ359" s="241"/>
      <c r="BR359" s="241"/>
      <c r="BS359" s="241"/>
      <c r="BT359" s="241"/>
      <c r="BU359" s="241"/>
      <c r="BV359" s="241"/>
      <c r="BW359" s="241"/>
      <c r="BX359" s="241"/>
      <c r="BY359" s="241"/>
      <c r="BZ359" s="241"/>
      <c r="CA359" s="241"/>
      <c r="CB359" s="241"/>
      <c r="CC359" s="241"/>
      <c r="CD359" s="241"/>
      <c r="CE359" s="241"/>
      <c r="CF359" s="241"/>
      <c r="CG359" s="241"/>
      <c r="CH359" s="241"/>
      <c r="CI359" s="241"/>
      <c r="CJ359" s="241"/>
      <c r="CK359" s="241"/>
      <c r="CL359" s="241"/>
      <c r="CM359" s="241"/>
      <c r="CN359" s="241"/>
      <c r="CO359" s="241"/>
      <c r="CP359" s="241"/>
      <c r="CQ359" s="241"/>
      <c r="CR359" s="241"/>
      <c r="CS359" s="241"/>
      <c r="CT359" s="241"/>
      <c r="CU359" s="241"/>
      <c r="CV359" s="241"/>
      <c r="CW359" s="241"/>
      <c r="CX359" s="241"/>
      <c r="CY359" s="241"/>
      <c r="CZ359" s="241"/>
      <c r="DA359" s="241"/>
      <c r="DB359" s="241"/>
      <c r="DC359" s="241"/>
      <c r="DD359" s="241"/>
      <c r="DE359" s="241"/>
      <c r="DF359" s="241"/>
      <c r="DG359" s="241"/>
      <c r="DH359" s="241"/>
      <c r="DI359" s="241"/>
      <c r="DJ359" s="241"/>
      <c r="DK359" s="241"/>
      <c r="DL359" s="241"/>
      <c r="DM359" s="241"/>
      <c r="DN359" s="241"/>
      <c r="DO359" s="241"/>
      <c r="DP359" s="639"/>
    </row>
    <row r="360" spans="1:120" s="249" customFormat="1" ht="15" customHeight="1" x14ac:dyDescent="0.25">
      <c r="A360" s="536" t="s">
        <v>446</v>
      </c>
      <c r="B360" s="537"/>
      <c r="C360" s="537"/>
      <c r="D360" s="541" t="s">
        <v>458</v>
      </c>
      <c r="E360" s="542"/>
      <c r="F360" s="33"/>
      <c r="G360" s="34"/>
      <c r="H360" s="34"/>
      <c r="I360" s="31"/>
      <c r="J360" s="32"/>
      <c r="K360" s="245">
        <f>+COUNTIF(L360:DO360, "Yes d.")</f>
        <v>0</v>
      </c>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c r="AK360" s="221"/>
      <c r="AL360" s="221"/>
      <c r="AM360" s="221"/>
      <c r="AN360" s="221"/>
      <c r="AO360" s="221"/>
      <c r="AP360" s="221"/>
      <c r="AQ360" s="221"/>
      <c r="AR360" s="221"/>
      <c r="AS360" s="221"/>
      <c r="AT360" s="221"/>
      <c r="AU360" s="221"/>
      <c r="AV360" s="221"/>
      <c r="AW360" s="221"/>
      <c r="AX360" s="221"/>
      <c r="AY360" s="221"/>
      <c r="AZ360" s="221"/>
      <c r="BA360" s="221"/>
      <c r="BB360" s="221"/>
      <c r="BC360" s="221"/>
      <c r="BD360" s="221"/>
      <c r="BE360" s="221"/>
      <c r="BF360" s="221"/>
      <c r="BG360" s="221"/>
      <c r="BH360" s="221"/>
      <c r="BI360" s="221"/>
      <c r="BJ360" s="221"/>
      <c r="BK360" s="221"/>
      <c r="BL360" s="221"/>
      <c r="BM360" s="221"/>
      <c r="BN360" s="221"/>
      <c r="BO360" s="221"/>
      <c r="BP360" s="221"/>
      <c r="BQ360" s="221"/>
      <c r="BR360" s="221"/>
      <c r="BS360" s="221"/>
      <c r="BT360" s="221"/>
      <c r="BU360" s="221"/>
      <c r="BV360" s="221"/>
      <c r="BW360" s="221"/>
      <c r="BX360" s="221"/>
      <c r="BY360" s="221"/>
      <c r="BZ360" s="221"/>
      <c r="CA360" s="221"/>
      <c r="CB360" s="221"/>
      <c r="CC360" s="221"/>
      <c r="CD360" s="221"/>
      <c r="CE360" s="221"/>
      <c r="CF360" s="221"/>
      <c r="CG360" s="221"/>
      <c r="CH360" s="221"/>
      <c r="CI360" s="221"/>
      <c r="CJ360" s="221"/>
      <c r="CK360" s="221"/>
      <c r="CL360" s="221"/>
      <c r="CM360" s="221"/>
      <c r="CN360" s="221"/>
      <c r="CO360" s="221"/>
      <c r="CP360" s="221"/>
      <c r="CQ360" s="221"/>
      <c r="CR360" s="221"/>
      <c r="CS360" s="221"/>
      <c r="CT360" s="221"/>
      <c r="CU360" s="221"/>
      <c r="CV360" s="221"/>
      <c r="CW360" s="221"/>
      <c r="CX360" s="221"/>
      <c r="CY360" s="221"/>
      <c r="CZ360" s="221"/>
      <c r="DA360" s="221"/>
      <c r="DB360" s="221"/>
      <c r="DC360" s="221"/>
      <c r="DD360" s="221"/>
      <c r="DE360" s="221"/>
      <c r="DF360" s="221"/>
      <c r="DG360" s="221"/>
      <c r="DH360" s="221"/>
      <c r="DI360" s="221"/>
      <c r="DJ360" s="221"/>
      <c r="DK360" s="221"/>
      <c r="DL360" s="221"/>
      <c r="DM360" s="221"/>
      <c r="DN360" s="221"/>
      <c r="DO360" s="264"/>
      <c r="DP360" s="639"/>
    </row>
    <row r="361" spans="1:120" s="249" customFormat="1" ht="15" customHeight="1" thickBot="1" x14ac:dyDescent="0.3">
      <c r="A361" s="543" t="s">
        <v>446</v>
      </c>
      <c r="B361" s="544"/>
      <c r="C361" s="544"/>
      <c r="D361" s="562" t="s">
        <v>478</v>
      </c>
      <c r="E361" s="563"/>
      <c r="F361" s="44"/>
      <c r="G361" s="45"/>
      <c r="H361" s="45"/>
      <c r="I361" s="35"/>
      <c r="J361" s="36"/>
      <c r="K361" s="37">
        <f>+COUNTIF(L361:DO361, "Yes e.")</f>
        <v>0</v>
      </c>
      <c r="L361" s="225"/>
      <c r="M361" s="225"/>
      <c r="N361" s="225"/>
      <c r="O361" s="225"/>
      <c r="P361" s="225"/>
      <c r="Q361" s="225"/>
      <c r="R361" s="225"/>
      <c r="S361" s="225"/>
      <c r="T361" s="225"/>
      <c r="U361" s="225"/>
      <c r="V361" s="225"/>
      <c r="W361" s="225"/>
      <c r="X361" s="225"/>
      <c r="Y361" s="225"/>
      <c r="Z361" s="225"/>
      <c r="AA361" s="225"/>
      <c r="AB361" s="225"/>
      <c r="AC361" s="225"/>
      <c r="AD361" s="225"/>
      <c r="AE361" s="225"/>
      <c r="AF361" s="225"/>
      <c r="AG361" s="225"/>
      <c r="AH361" s="225"/>
      <c r="AI361" s="225"/>
      <c r="AJ361" s="225"/>
      <c r="AK361" s="225"/>
      <c r="AL361" s="225"/>
      <c r="AM361" s="225"/>
      <c r="AN361" s="225"/>
      <c r="AO361" s="225"/>
      <c r="AP361" s="225"/>
      <c r="AQ361" s="225"/>
      <c r="AR361" s="225"/>
      <c r="AS361" s="225"/>
      <c r="AT361" s="225"/>
      <c r="AU361" s="225"/>
      <c r="AV361" s="225"/>
      <c r="AW361" s="225"/>
      <c r="AX361" s="225"/>
      <c r="AY361" s="225"/>
      <c r="AZ361" s="225"/>
      <c r="BA361" s="225"/>
      <c r="BB361" s="225"/>
      <c r="BC361" s="225"/>
      <c r="BD361" s="225"/>
      <c r="BE361" s="225"/>
      <c r="BF361" s="225"/>
      <c r="BG361" s="225"/>
      <c r="BH361" s="225"/>
      <c r="BI361" s="225"/>
      <c r="BJ361" s="225"/>
      <c r="BK361" s="225"/>
      <c r="BL361" s="225"/>
      <c r="BM361" s="225"/>
      <c r="BN361" s="225"/>
      <c r="BO361" s="225"/>
      <c r="BP361" s="225"/>
      <c r="BQ361" s="225"/>
      <c r="BR361" s="225"/>
      <c r="BS361" s="225"/>
      <c r="BT361" s="225"/>
      <c r="BU361" s="225"/>
      <c r="BV361" s="225"/>
      <c r="BW361" s="225"/>
      <c r="BX361" s="225"/>
      <c r="BY361" s="225"/>
      <c r="BZ361" s="225"/>
      <c r="CA361" s="225"/>
      <c r="CB361" s="225"/>
      <c r="CC361" s="225"/>
      <c r="CD361" s="225"/>
      <c r="CE361" s="225"/>
      <c r="CF361" s="225"/>
      <c r="CG361" s="225"/>
      <c r="CH361" s="225"/>
      <c r="CI361" s="225"/>
      <c r="CJ361" s="225"/>
      <c r="CK361" s="225"/>
      <c r="CL361" s="225"/>
      <c r="CM361" s="225"/>
      <c r="CN361" s="225"/>
      <c r="CO361" s="225"/>
      <c r="CP361" s="225"/>
      <c r="CQ361" s="225"/>
      <c r="CR361" s="225"/>
      <c r="CS361" s="225"/>
      <c r="CT361" s="225"/>
      <c r="CU361" s="225"/>
      <c r="CV361" s="225"/>
      <c r="CW361" s="225"/>
      <c r="CX361" s="225"/>
      <c r="CY361" s="225"/>
      <c r="CZ361" s="225"/>
      <c r="DA361" s="225"/>
      <c r="DB361" s="225"/>
      <c r="DC361" s="225"/>
      <c r="DD361" s="225"/>
      <c r="DE361" s="225"/>
      <c r="DF361" s="225"/>
      <c r="DG361" s="225"/>
      <c r="DH361" s="225"/>
      <c r="DI361" s="225"/>
      <c r="DJ361" s="225"/>
      <c r="DK361" s="225"/>
      <c r="DL361" s="225"/>
      <c r="DM361" s="225"/>
      <c r="DN361" s="225"/>
      <c r="DO361" s="266"/>
      <c r="DP361" s="640"/>
    </row>
    <row r="362" spans="1:120" ht="26.4" x14ac:dyDescent="0.25">
      <c r="A362" s="40" t="s">
        <v>444</v>
      </c>
      <c r="B362" s="41">
        <v>67</v>
      </c>
      <c r="C362" s="40" t="s">
        <v>460</v>
      </c>
      <c r="D362" s="42" t="s">
        <v>271</v>
      </c>
      <c r="E362" s="246" t="str">
        <f>IF(F362=0,"",IF(F362=G362,"N/A",IF(ISERROR(J362/I362),1,J362/I362)))</f>
        <v/>
      </c>
      <c r="F362" s="247">
        <f>COUNTIF(L362:DO362,"1 Yes")+COUNTIF(L362:DO362,"2 No")+COUNTIF(L362:DO362,"3 No")+COUNTIF(L362:DO362,"4 N/A")</f>
        <v>0</v>
      </c>
      <c r="G362" s="247">
        <f>COUNTIF(L362:DO362,"4 N/A")</f>
        <v>0</v>
      </c>
      <c r="H362" s="278">
        <f>COUNTIF(L362:DO362, "2 No")+COUNTIF(L362:DO362, "3 No")</f>
        <v>0</v>
      </c>
      <c r="I362" s="23">
        <f>COUNTIF(L362:DO362,"1 Yes")+COUNTIF(L362:DO362, "2 No")+COUNTIF(L362:DO362, "3 No")</f>
        <v>0</v>
      </c>
      <c r="J362" s="17">
        <f>+COUNTIF(L362:DO362, "1 Yes")</f>
        <v>0</v>
      </c>
      <c r="K362" s="306"/>
      <c r="L362" s="220"/>
      <c r="M362" s="220"/>
      <c r="N362" s="220"/>
      <c r="O362" s="220"/>
      <c r="P362" s="220"/>
      <c r="Q362" s="220"/>
      <c r="R362" s="220"/>
      <c r="S362" s="220"/>
      <c r="T362" s="220"/>
      <c r="U362" s="220"/>
      <c r="V362" s="220"/>
      <c r="W362" s="220"/>
      <c r="X362" s="220"/>
      <c r="Y362" s="220"/>
      <c r="Z362" s="220"/>
      <c r="AA362" s="220"/>
      <c r="AB362" s="220"/>
      <c r="AC362" s="220"/>
      <c r="AD362" s="220"/>
      <c r="AE362" s="220"/>
      <c r="AF362" s="220"/>
      <c r="AG362" s="220"/>
      <c r="AH362" s="220"/>
      <c r="AI362" s="220"/>
      <c r="AJ362" s="220"/>
      <c r="AK362" s="220"/>
      <c r="AL362" s="220"/>
      <c r="AM362" s="220"/>
      <c r="AN362" s="220"/>
      <c r="AO362" s="220"/>
      <c r="AP362" s="220"/>
      <c r="AQ362" s="220"/>
      <c r="AR362" s="220"/>
      <c r="AS362" s="220"/>
      <c r="AT362" s="220"/>
      <c r="AU362" s="220"/>
      <c r="AV362" s="220"/>
      <c r="AW362" s="220"/>
      <c r="AX362" s="220"/>
      <c r="AY362" s="220"/>
      <c r="AZ362" s="220"/>
      <c r="BA362" s="220"/>
      <c r="BB362" s="220"/>
      <c r="BC362" s="220"/>
      <c r="BD362" s="220"/>
      <c r="BE362" s="220"/>
      <c r="BF362" s="220"/>
      <c r="BG362" s="220"/>
      <c r="BH362" s="220"/>
      <c r="BI362" s="220"/>
      <c r="BJ362" s="220"/>
      <c r="BK362" s="220"/>
      <c r="BL362" s="220"/>
      <c r="BM362" s="220"/>
      <c r="BN362" s="220"/>
      <c r="BO362" s="220"/>
      <c r="BP362" s="220"/>
      <c r="BQ362" s="220"/>
      <c r="BR362" s="220"/>
      <c r="BS362" s="220"/>
      <c r="BT362" s="220"/>
      <c r="BU362" s="220"/>
      <c r="BV362" s="220"/>
      <c r="BW362" s="220"/>
      <c r="BX362" s="220"/>
      <c r="BY362" s="220"/>
      <c r="BZ362" s="220"/>
      <c r="CA362" s="220"/>
      <c r="CB362" s="220"/>
      <c r="CC362" s="220"/>
      <c r="CD362" s="220"/>
      <c r="CE362" s="220"/>
      <c r="CF362" s="220"/>
      <c r="CG362" s="220"/>
      <c r="CH362" s="220"/>
      <c r="CI362" s="220"/>
      <c r="CJ362" s="220"/>
      <c r="CK362" s="220"/>
      <c r="CL362" s="220"/>
      <c r="CM362" s="220"/>
      <c r="CN362" s="220"/>
      <c r="CO362" s="220"/>
      <c r="CP362" s="220"/>
      <c r="CQ362" s="220"/>
      <c r="CR362" s="220"/>
      <c r="CS362" s="220"/>
      <c r="CT362" s="220"/>
      <c r="CU362" s="220"/>
      <c r="CV362" s="220"/>
      <c r="CW362" s="220"/>
      <c r="CX362" s="220"/>
      <c r="CY362" s="220"/>
      <c r="CZ362" s="220"/>
      <c r="DA362" s="220"/>
      <c r="DB362" s="220"/>
      <c r="DC362" s="220"/>
      <c r="DD362" s="220"/>
      <c r="DE362" s="220"/>
      <c r="DF362" s="220"/>
      <c r="DG362" s="220"/>
      <c r="DH362" s="220"/>
      <c r="DI362" s="220"/>
      <c r="DJ362" s="220"/>
      <c r="DK362" s="220"/>
      <c r="DL362" s="220"/>
      <c r="DM362" s="220"/>
      <c r="DN362" s="220"/>
      <c r="DO362" s="263"/>
      <c r="DP362" s="621"/>
    </row>
    <row r="363" spans="1:120" ht="15" customHeight="1" x14ac:dyDescent="0.25">
      <c r="A363" s="537" t="s">
        <v>446</v>
      </c>
      <c r="B363" s="537"/>
      <c r="C363" s="537"/>
      <c r="D363" s="541" t="s">
        <v>483</v>
      </c>
      <c r="E363" s="542"/>
      <c r="F363" s="29"/>
      <c r="G363" s="30"/>
      <c r="H363" s="30"/>
      <c r="I363" s="31"/>
      <c r="J363" s="32"/>
      <c r="K363" s="245">
        <f>+COUNTIF(L363:DO363, "Yes a.")</f>
        <v>0</v>
      </c>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c r="AK363" s="221"/>
      <c r="AL363" s="221"/>
      <c r="AM363" s="221"/>
      <c r="AN363" s="221"/>
      <c r="AO363" s="221"/>
      <c r="AP363" s="221"/>
      <c r="AQ363" s="221"/>
      <c r="AR363" s="221"/>
      <c r="AS363" s="221"/>
      <c r="AT363" s="221"/>
      <c r="AU363" s="221"/>
      <c r="AV363" s="221"/>
      <c r="AW363" s="221"/>
      <c r="AX363" s="221"/>
      <c r="AY363" s="221"/>
      <c r="AZ363" s="221"/>
      <c r="BA363" s="221"/>
      <c r="BB363" s="221"/>
      <c r="BC363" s="221"/>
      <c r="BD363" s="221"/>
      <c r="BE363" s="221"/>
      <c r="BF363" s="221"/>
      <c r="BG363" s="221"/>
      <c r="BH363" s="221"/>
      <c r="BI363" s="221"/>
      <c r="BJ363" s="221"/>
      <c r="BK363" s="221"/>
      <c r="BL363" s="221"/>
      <c r="BM363" s="221"/>
      <c r="BN363" s="221"/>
      <c r="BO363" s="221"/>
      <c r="BP363" s="221"/>
      <c r="BQ363" s="221"/>
      <c r="BR363" s="221"/>
      <c r="BS363" s="221"/>
      <c r="BT363" s="221"/>
      <c r="BU363" s="221"/>
      <c r="BV363" s="221"/>
      <c r="BW363" s="221"/>
      <c r="BX363" s="221"/>
      <c r="BY363" s="221"/>
      <c r="BZ363" s="221"/>
      <c r="CA363" s="221"/>
      <c r="CB363" s="221"/>
      <c r="CC363" s="221"/>
      <c r="CD363" s="221"/>
      <c r="CE363" s="221"/>
      <c r="CF363" s="221"/>
      <c r="CG363" s="221"/>
      <c r="CH363" s="221"/>
      <c r="CI363" s="221"/>
      <c r="CJ363" s="221"/>
      <c r="CK363" s="221"/>
      <c r="CL363" s="221"/>
      <c r="CM363" s="221"/>
      <c r="CN363" s="221"/>
      <c r="CO363" s="221"/>
      <c r="CP363" s="221"/>
      <c r="CQ363" s="221"/>
      <c r="CR363" s="221"/>
      <c r="CS363" s="221"/>
      <c r="CT363" s="221"/>
      <c r="CU363" s="221"/>
      <c r="CV363" s="221"/>
      <c r="CW363" s="221"/>
      <c r="CX363" s="221"/>
      <c r="CY363" s="221"/>
      <c r="CZ363" s="221"/>
      <c r="DA363" s="221"/>
      <c r="DB363" s="221"/>
      <c r="DC363" s="221"/>
      <c r="DD363" s="221"/>
      <c r="DE363" s="221"/>
      <c r="DF363" s="221"/>
      <c r="DG363" s="221"/>
      <c r="DH363" s="221"/>
      <c r="DI363" s="221"/>
      <c r="DJ363" s="221"/>
      <c r="DK363" s="221"/>
      <c r="DL363" s="221"/>
      <c r="DM363" s="221"/>
      <c r="DN363" s="221"/>
      <c r="DO363" s="264"/>
      <c r="DP363" s="622"/>
    </row>
    <row r="364" spans="1:120" ht="15" customHeight="1" x14ac:dyDescent="0.25">
      <c r="A364" s="537" t="s">
        <v>446</v>
      </c>
      <c r="B364" s="537"/>
      <c r="C364" s="537"/>
      <c r="D364" s="541" t="s">
        <v>396</v>
      </c>
      <c r="E364" s="542"/>
      <c r="F364" s="33"/>
      <c r="G364" s="34"/>
      <c r="H364" s="34"/>
      <c r="I364" s="31"/>
      <c r="J364" s="32"/>
      <c r="K364" s="245">
        <f>+COUNTIF(L364:DO364, "Yes b.")</f>
        <v>0</v>
      </c>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21"/>
      <c r="AL364" s="221"/>
      <c r="AM364" s="221"/>
      <c r="AN364" s="221"/>
      <c r="AO364" s="221"/>
      <c r="AP364" s="221"/>
      <c r="AQ364" s="221"/>
      <c r="AR364" s="221"/>
      <c r="AS364" s="221"/>
      <c r="AT364" s="221"/>
      <c r="AU364" s="221"/>
      <c r="AV364" s="221"/>
      <c r="AW364" s="221"/>
      <c r="AX364" s="221"/>
      <c r="AY364" s="221"/>
      <c r="AZ364" s="221"/>
      <c r="BA364" s="221"/>
      <c r="BB364" s="221"/>
      <c r="BC364" s="221"/>
      <c r="BD364" s="221"/>
      <c r="BE364" s="221"/>
      <c r="BF364" s="221"/>
      <c r="BG364" s="221"/>
      <c r="BH364" s="221"/>
      <c r="BI364" s="221"/>
      <c r="BJ364" s="221"/>
      <c r="BK364" s="221"/>
      <c r="BL364" s="221"/>
      <c r="BM364" s="221"/>
      <c r="BN364" s="221"/>
      <c r="BO364" s="221"/>
      <c r="BP364" s="221"/>
      <c r="BQ364" s="221"/>
      <c r="BR364" s="221"/>
      <c r="BS364" s="221"/>
      <c r="BT364" s="221"/>
      <c r="BU364" s="221"/>
      <c r="BV364" s="221"/>
      <c r="BW364" s="221"/>
      <c r="BX364" s="221"/>
      <c r="BY364" s="221"/>
      <c r="BZ364" s="221"/>
      <c r="CA364" s="221"/>
      <c r="CB364" s="221"/>
      <c r="CC364" s="221"/>
      <c r="CD364" s="221"/>
      <c r="CE364" s="221"/>
      <c r="CF364" s="221"/>
      <c r="CG364" s="221"/>
      <c r="CH364" s="221"/>
      <c r="CI364" s="221"/>
      <c r="CJ364" s="221"/>
      <c r="CK364" s="221"/>
      <c r="CL364" s="221"/>
      <c r="CM364" s="221"/>
      <c r="CN364" s="221"/>
      <c r="CO364" s="221"/>
      <c r="CP364" s="221"/>
      <c r="CQ364" s="221"/>
      <c r="CR364" s="221"/>
      <c r="CS364" s="221"/>
      <c r="CT364" s="221"/>
      <c r="CU364" s="221"/>
      <c r="CV364" s="221"/>
      <c r="CW364" s="221"/>
      <c r="CX364" s="221"/>
      <c r="CY364" s="221"/>
      <c r="CZ364" s="221"/>
      <c r="DA364" s="221"/>
      <c r="DB364" s="221"/>
      <c r="DC364" s="221"/>
      <c r="DD364" s="221"/>
      <c r="DE364" s="221"/>
      <c r="DF364" s="221"/>
      <c r="DG364" s="221"/>
      <c r="DH364" s="221"/>
      <c r="DI364" s="221"/>
      <c r="DJ364" s="221"/>
      <c r="DK364" s="221"/>
      <c r="DL364" s="221"/>
      <c r="DM364" s="221"/>
      <c r="DN364" s="221"/>
      <c r="DO364" s="264"/>
      <c r="DP364" s="622"/>
    </row>
    <row r="365" spans="1:120" ht="15" customHeight="1" x14ac:dyDescent="0.25">
      <c r="A365" s="537" t="s">
        <v>446</v>
      </c>
      <c r="B365" s="537"/>
      <c r="C365" s="537"/>
      <c r="D365" s="549" t="s">
        <v>71</v>
      </c>
      <c r="E365" s="550"/>
      <c r="F365" s="33"/>
      <c r="G365" s="34"/>
      <c r="H365" s="34"/>
      <c r="I365" s="222"/>
      <c r="J365" s="223"/>
      <c r="K365" s="245">
        <f>+COUNTIF(L365:DO365, "0-30")+COUNTIF(L365:DO365, "31-60")+COUNTIF(L365:DO365, "61-90")+COUNTIF(L365:DO365, "over 90 days")</f>
        <v>0</v>
      </c>
      <c r="L365" s="224"/>
      <c r="M365" s="224"/>
      <c r="N365" s="224"/>
      <c r="O365" s="224"/>
      <c r="P365" s="224"/>
      <c r="Q365" s="224"/>
      <c r="R365" s="224"/>
      <c r="S365" s="224"/>
      <c r="T365" s="224"/>
      <c r="U365" s="224"/>
      <c r="V365" s="224"/>
      <c r="W365" s="224"/>
      <c r="X365" s="224"/>
      <c r="Y365" s="224"/>
      <c r="Z365" s="224"/>
      <c r="AA365" s="224"/>
      <c r="AB365" s="224"/>
      <c r="AC365" s="224"/>
      <c r="AD365" s="224"/>
      <c r="AE365" s="224"/>
      <c r="AF365" s="224"/>
      <c r="AG365" s="224"/>
      <c r="AH365" s="224"/>
      <c r="AI365" s="224"/>
      <c r="AJ365" s="224"/>
      <c r="AK365" s="224"/>
      <c r="AL365" s="224"/>
      <c r="AM365" s="224"/>
      <c r="AN365" s="224"/>
      <c r="AO365" s="224"/>
      <c r="AP365" s="224"/>
      <c r="AQ365" s="224"/>
      <c r="AR365" s="224"/>
      <c r="AS365" s="224"/>
      <c r="AT365" s="224"/>
      <c r="AU365" s="224"/>
      <c r="AV365" s="224"/>
      <c r="AW365" s="224"/>
      <c r="AX365" s="224"/>
      <c r="AY365" s="224"/>
      <c r="AZ365" s="224"/>
      <c r="BA365" s="224"/>
      <c r="BB365" s="224"/>
      <c r="BC365" s="224"/>
      <c r="BD365" s="224"/>
      <c r="BE365" s="224"/>
      <c r="BF365" s="224"/>
      <c r="BG365" s="224"/>
      <c r="BH365" s="224"/>
      <c r="BI365" s="224"/>
      <c r="BJ365" s="224"/>
      <c r="BK365" s="224"/>
      <c r="BL365" s="224"/>
      <c r="BM365" s="224"/>
      <c r="BN365" s="224"/>
      <c r="BO365" s="224"/>
      <c r="BP365" s="224"/>
      <c r="BQ365" s="224"/>
      <c r="BR365" s="224"/>
      <c r="BS365" s="224"/>
      <c r="BT365" s="224"/>
      <c r="BU365" s="224"/>
      <c r="BV365" s="224"/>
      <c r="BW365" s="224"/>
      <c r="BX365" s="224"/>
      <c r="BY365" s="224"/>
      <c r="BZ365" s="224"/>
      <c r="CA365" s="224"/>
      <c r="CB365" s="224"/>
      <c r="CC365" s="224"/>
      <c r="CD365" s="224"/>
      <c r="CE365" s="224"/>
      <c r="CF365" s="224"/>
      <c r="CG365" s="224"/>
      <c r="CH365" s="224"/>
      <c r="CI365" s="224"/>
      <c r="CJ365" s="224"/>
      <c r="CK365" s="224"/>
      <c r="CL365" s="224"/>
      <c r="CM365" s="224"/>
      <c r="CN365" s="224"/>
      <c r="CO365" s="224"/>
      <c r="CP365" s="224"/>
      <c r="CQ365" s="224"/>
      <c r="CR365" s="224"/>
      <c r="CS365" s="224"/>
      <c r="CT365" s="224"/>
      <c r="CU365" s="224"/>
      <c r="CV365" s="224"/>
      <c r="CW365" s="224"/>
      <c r="CX365" s="224"/>
      <c r="CY365" s="224"/>
      <c r="CZ365" s="224"/>
      <c r="DA365" s="224"/>
      <c r="DB365" s="224"/>
      <c r="DC365" s="224"/>
      <c r="DD365" s="224"/>
      <c r="DE365" s="224"/>
      <c r="DF365" s="224"/>
      <c r="DG365" s="224"/>
      <c r="DH365" s="224"/>
      <c r="DI365" s="224"/>
      <c r="DJ365" s="224"/>
      <c r="DK365" s="224"/>
      <c r="DL365" s="224"/>
      <c r="DM365" s="224"/>
      <c r="DN365" s="224"/>
      <c r="DO365" s="265"/>
      <c r="DP365" s="622"/>
    </row>
    <row r="366" spans="1:120" ht="15" customHeight="1" x14ac:dyDescent="0.25">
      <c r="A366" s="537" t="s">
        <v>446</v>
      </c>
      <c r="B366" s="537"/>
      <c r="C366" s="537"/>
      <c r="D366" s="538" t="s">
        <v>448</v>
      </c>
      <c r="E366" s="539"/>
      <c r="F366" s="33"/>
      <c r="G366" s="34"/>
      <c r="H366" s="34"/>
      <c r="I366" s="222"/>
      <c r="J366" s="223"/>
      <c r="K366" s="245">
        <f>+COUNTIF(L365:DO365, "0-30")</f>
        <v>0</v>
      </c>
      <c r="L366" s="236"/>
      <c r="M366" s="237"/>
      <c r="N366" s="237"/>
      <c r="O366" s="237"/>
      <c r="P366" s="237"/>
      <c r="Q366" s="237"/>
      <c r="R366" s="237"/>
      <c r="S366" s="237"/>
      <c r="T366" s="237"/>
      <c r="U366" s="237"/>
      <c r="V366" s="237"/>
      <c r="W366" s="237"/>
      <c r="X366" s="237"/>
      <c r="Y366" s="237"/>
      <c r="Z366" s="237"/>
      <c r="AA366" s="237"/>
      <c r="AB366" s="237"/>
      <c r="AC366" s="237"/>
      <c r="AD366" s="237"/>
      <c r="AE366" s="237"/>
      <c r="AF366" s="237"/>
      <c r="AG366" s="237"/>
      <c r="AH366" s="237"/>
      <c r="AI366" s="237"/>
      <c r="AJ366" s="237"/>
      <c r="AK366" s="237"/>
      <c r="AL366" s="237"/>
      <c r="AM366" s="237"/>
      <c r="AN366" s="237"/>
      <c r="AO366" s="237"/>
      <c r="AP366" s="237"/>
      <c r="AQ366" s="237"/>
      <c r="AR366" s="237"/>
      <c r="AS366" s="237"/>
      <c r="AT366" s="237"/>
      <c r="AU366" s="237"/>
      <c r="AV366" s="237"/>
      <c r="AW366" s="237"/>
      <c r="AX366" s="237"/>
      <c r="AY366" s="237"/>
      <c r="AZ366" s="237"/>
      <c r="BA366" s="237"/>
      <c r="BB366" s="237"/>
      <c r="BC366" s="237"/>
      <c r="BD366" s="237"/>
      <c r="BE366" s="237"/>
      <c r="BF366" s="237"/>
      <c r="BG366" s="237"/>
      <c r="BH366" s="237"/>
      <c r="BI366" s="237"/>
      <c r="BJ366" s="237"/>
      <c r="BK366" s="237"/>
      <c r="BL366" s="237"/>
      <c r="BM366" s="237"/>
      <c r="BN366" s="237"/>
      <c r="BO366" s="237"/>
      <c r="BP366" s="237"/>
      <c r="BQ366" s="237"/>
      <c r="BR366" s="237"/>
      <c r="BS366" s="237"/>
      <c r="BT366" s="237"/>
      <c r="BU366" s="237"/>
      <c r="BV366" s="237"/>
      <c r="BW366" s="237"/>
      <c r="BX366" s="237"/>
      <c r="BY366" s="237"/>
      <c r="BZ366" s="237"/>
      <c r="CA366" s="237"/>
      <c r="CB366" s="237"/>
      <c r="CC366" s="237"/>
      <c r="CD366" s="237"/>
      <c r="CE366" s="237"/>
      <c r="CF366" s="237"/>
      <c r="CG366" s="237"/>
      <c r="CH366" s="237"/>
      <c r="CI366" s="237"/>
      <c r="CJ366" s="237"/>
      <c r="CK366" s="237"/>
      <c r="CL366" s="237"/>
      <c r="CM366" s="237"/>
      <c r="CN366" s="237"/>
      <c r="CO366" s="237"/>
      <c r="CP366" s="237"/>
      <c r="CQ366" s="237"/>
      <c r="CR366" s="237"/>
      <c r="CS366" s="237"/>
      <c r="CT366" s="237"/>
      <c r="CU366" s="237"/>
      <c r="CV366" s="237"/>
      <c r="CW366" s="237"/>
      <c r="CX366" s="237"/>
      <c r="CY366" s="237"/>
      <c r="CZ366" s="237"/>
      <c r="DA366" s="237"/>
      <c r="DB366" s="237"/>
      <c r="DC366" s="237"/>
      <c r="DD366" s="237"/>
      <c r="DE366" s="237"/>
      <c r="DF366" s="237"/>
      <c r="DG366" s="237"/>
      <c r="DH366" s="237"/>
      <c r="DI366" s="237"/>
      <c r="DJ366" s="237"/>
      <c r="DK366" s="237"/>
      <c r="DL366" s="237"/>
      <c r="DM366" s="237"/>
      <c r="DN366" s="237"/>
      <c r="DO366" s="237"/>
      <c r="DP366" s="622"/>
    </row>
    <row r="367" spans="1:120" ht="15" customHeight="1" x14ac:dyDescent="0.25">
      <c r="A367" s="537" t="s">
        <v>446</v>
      </c>
      <c r="B367" s="537"/>
      <c r="C367" s="537"/>
      <c r="D367" s="538" t="s">
        <v>449</v>
      </c>
      <c r="E367" s="539"/>
      <c r="F367" s="33"/>
      <c r="G367" s="34"/>
      <c r="H367" s="34"/>
      <c r="I367" s="222"/>
      <c r="J367" s="223"/>
      <c r="K367" s="245">
        <f>+COUNTIF(L365:DO365, "31-60")</f>
        <v>0</v>
      </c>
      <c r="L367" s="238"/>
      <c r="M367" s="239"/>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239"/>
      <c r="AL367" s="239"/>
      <c r="AM367" s="239"/>
      <c r="AN367" s="239"/>
      <c r="AO367" s="239"/>
      <c r="AP367" s="239"/>
      <c r="AQ367" s="239"/>
      <c r="AR367" s="239"/>
      <c r="AS367" s="239"/>
      <c r="AT367" s="239"/>
      <c r="AU367" s="239"/>
      <c r="AV367" s="239"/>
      <c r="AW367" s="239"/>
      <c r="AX367" s="239"/>
      <c r="AY367" s="239"/>
      <c r="AZ367" s="239"/>
      <c r="BA367" s="239"/>
      <c r="BB367" s="239"/>
      <c r="BC367" s="239"/>
      <c r="BD367" s="239"/>
      <c r="BE367" s="239"/>
      <c r="BF367" s="239"/>
      <c r="BG367" s="239"/>
      <c r="BH367" s="239"/>
      <c r="BI367" s="239"/>
      <c r="BJ367" s="239"/>
      <c r="BK367" s="239"/>
      <c r="BL367" s="239"/>
      <c r="BM367" s="239"/>
      <c r="BN367" s="239"/>
      <c r="BO367" s="239"/>
      <c r="BP367" s="239"/>
      <c r="BQ367" s="239"/>
      <c r="BR367" s="239"/>
      <c r="BS367" s="239"/>
      <c r="BT367" s="239"/>
      <c r="BU367" s="239"/>
      <c r="BV367" s="239"/>
      <c r="BW367" s="239"/>
      <c r="BX367" s="239"/>
      <c r="BY367" s="239"/>
      <c r="BZ367" s="239"/>
      <c r="CA367" s="239"/>
      <c r="CB367" s="239"/>
      <c r="CC367" s="239"/>
      <c r="CD367" s="239"/>
      <c r="CE367" s="239"/>
      <c r="CF367" s="239"/>
      <c r="CG367" s="239"/>
      <c r="CH367" s="239"/>
      <c r="CI367" s="239"/>
      <c r="CJ367" s="239"/>
      <c r="CK367" s="239"/>
      <c r="CL367" s="239"/>
      <c r="CM367" s="239"/>
      <c r="CN367" s="239"/>
      <c r="CO367" s="239"/>
      <c r="CP367" s="239"/>
      <c r="CQ367" s="239"/>
      <c r="CR367" s="239"/>
      <c r="CS367" s="239"/>
      <c r="CT367" s="239"/>
      <c r="CU367" s="239"/>
      <c r="CV367" s="239"/>
      <c r="CW367" s="239"/>
      <c r="CX367" s="239"/>
      <c r="CY367" s="239"/>
      <c r="CZ367" s="239"/>
      <c r="DA367" s="239"/>
      <c r="DB367" s="239"/>
      <c r="DC367" s="239"/>
      <c r="DD367" s="239"/>
      <c r="DE367" s="239"/>
      <c r="DF367" s="239"/>
      <c r="DG367" s="239"/>
      <c r="DH367" s="239"/>
      <c r="DI367" s="239"/>
      <c r="DJ367" s="239"/>
      <c r="DK367" s="239"/>
      <c r="DL367" s="239"/>
      <c r="DM367" s="239"/>
      <c r="DN367" s="239"/>
      <c r="DO367" s="239"/>
      <c r="DP367" s="622"/>
    </row>
    <row r="368" spans="1:120" ht="15" customHeight="1" x14ac:dyDescent="0.25">
      <c r="A368" s="537" t="s">
        <v>446</v>
      </c>
      <c r="B368" s="537"/>
      <c r="C368" s="537"/>
      <c r="D368" s="538" t="s">
        <v>450</v>
      </c>
      <c r="E368" s="539"/>
      <c r="F368" s="33"/>
      <c r="G368" s="34"/>
      <c r="H368" s="34"/>
      <c r="I368" s="222"/>
      <c r="J368" s="223"/>
      <c r="K368" s="245">
        <f>+COUNTIF(L365:DO365, "61-90")</f>
        <v>0</v>
      </c>
      <c r="L368" s="238"/>
      <c r="M368" s="239"/>
      <c r="N368" s="239"/>
      <c r="O368" s="239"/>
      <c r="P368" s="239"/>
      <c r="Q368" s="239"/>
      <c r="R368" s="239"/>
      <c r="S368" s="239"/>
      <c r="T368" s="239"/>
      <c r="U368" s="239"/>
      <c r="V368" s="239"/>
      <c r="W368" s="239"/>
      <c r="X368" s="239"/>
      <c r="Y368" s="239"/>
      <c r="Z368" s="239"/>
      <c r="AA368" s="239"/>
      <c r="AB368" s="239"/>
      <c r="AC368" s="239"/>
      <c r="AD368" s="239"/>
      <c r="AE368" s="239"/>
      <c r="AF368" s="239"/>
      <c r="AG368" s="239"/>
      <c r="AH368" s="239"/>
      <c r="AI368" s="239"/>
      <c r="AJ368" s="239"/>
      <c r="AK368" s="239"/>
      <c r="AL368" s="239"/>
      <c r="AM368" s="239"/>
      <c r="AN368" s="239"/>
      <c r="AO368" s="239"/>
      <c r="AP368" s="239"/>
      <c r="AQ368" s="239"/>
      <c r="AR368" s="239"/>
      <c r="AS368" s="239"/>
      <c r="AT368" s="239"/>
      <c r="AU368" s="239"/>
      <c r="AV368" s="239"/>
      <c r="AW368" s="239"/>
      <c r="AX368" s="239"/>
      <c r="AY368" s="239"/>
      <c r="AZ368" s="239"/>
      <c r="BA368" s="239"/>
      <c r="BB368" s="239"/>
      <c r="BC368" s="239"/>
      <c r="BD368" s="239"/>
      <c r="BE368" s="239"/>
      <c r="BF368" s="239"/>
      <c r="BG368" s="239"/>
      <c r="BH368" s="239"/>
      <c r="BI368" s="239"/>
      <c r="BJ368" s="239"/>
      <c r="BK368" s="239"/>
      <c r="BL368" s="239"/>
      <c r="BM368" s="239"/>
      <c r="BN368" s="239"/>
      <c r="BO368" s="239"/>
      <c r="BP368" s="239"/>
      <c r="BQ368" s="239"/>
      <c r="BR368" s="239"/>
      <c r="BS368" s="239"/>
      <c r="BT368" s="239"/>
      <c r="BU368" s="239"/>
      <c r="BV368" s="239"/>
      <c r="BW368" s="239"/>
      <c r="BX368" s="239"/>
      <c r="BY368" s="239"/>
      <c r="BZ368" s="239"/>
      <c r="CA368" s="239"/>
      <c r="CB368" s="239"/>
      <c r="CC368" s="239"/>
      <c r="CD368" s="239"/>
      <c r="CE368" s="239"/>
      <c r="CF368" s="239"/>
      <c r="CG368" s="239"/>
      <c r="CH368" s="239"/>
      <c r="CI368" s="239"/>
      <c r="CJ368" s="239"/>
      <c r="CK368" s="239"/>
      <c r="CL368" s="239"/>
      <c r="CM368" s="239"/>
      <c r="CN368" s="239"/>
      <c r="CO368" s="239"/>
      <c r="CP368" s="239"/>
      <c r="CQ368" s="239"/>
      <c r="CR368" s="239"/>
      <c r="CS368" s="239"/>
      <c r="CT368" s="239"/>
      <c r="CU368" s="239"/>
      <c r="CV368" s="239"/>
      <c r="CW368" s="239"/>
      <c r="CX368" s="239"/>
      <c r="CY368" s="239"/>
      <c r="CZ368" s="239"/>
      <c r="DA368" s="239"/>
      <c r="DB368" s="239"/>
      <c r="DC368" s="239"/>
      <c r="DD368" s="239"/>
      <c r="DE368" s="239"/>
      <c r="DF368" s="239"/>
      <c r="DG368" s="239"/>
      <c r="DH368" s="239"/>
      <c r="DI368" s="239"/>
      <c r="DJ368" s="239"/>
      <c r="DK368" s="239"/>
      <c r="DL368" s="239"/>
      <c r="DM368" s="239"/>
      <c r="DN368" s="239"/>
      <c r="DO368" s="239"/>
      <c r="DP368" s="622"/>
    </row>
    <row r="369" spans="1:120" ht="15" customHeight="1" x14ac:dyDescent="0.25">
      <c r="A369" s="537" t="s">
        <v>446</v>
      </c>
      <c r="B369" s="537"/>
      <c r="C369" s="537"/>
      <c r="D369" s="540" t="s">
        <v>451</v>
      </c>
      <c r="E369" s="540"/>
      <c r="F369" s="33"/>
      <c r="G369" s="34"/>
      <c r="H369" s="34"/>
      <c r="I369" s="222"/>
      <c r="J369" s="223"/>
      <c r="K369" s="245">
        <f>+COUNTIF(L365:DO365, "over 90 days")</f>
        <v>0</v>
      </c>
      <c r="L369" s="240"/>
      <c r="M369" s="241"/>
      <c r="N369" s="241"/>
      <c r="O369" s="241"/>
      <c r="P369" s="241"/>
      <c r="Q369" s="241"/>
      <c r="R369" s="241"/>
      <c r="S369" s="241"/>
      <c r="T369" s="241"/>
      <c r="U369" s="241"/>
      <c r="V369" s="241"/>
      <c r="W369" s="241"/>
      <c r="X369" s="241"/>
      <c r="Y369" s="241"/>
      <c r="Z369" s="241"/>
      <c r="AA369" s="241"/>
      <c r="AB369" s="241"/>
      <c r="AC369" s="241"/>
      <c r="AD369" s="241"/>
      <c r="AE369" s="241"/>
      <c r="AF369" s="241"/>
      <c r="AG369" s="241"/>
      <c r="AH369" s="241"/>
      <c r="AI369" s="241"/>
      <c r="AJ369" s="241"/>
      <c r="AK369" s="241"/>
      <c r="AL369" s="241"/>
      <c r="AM369" s="241"/>
      <c r="AN369" s="241"/>
      <c r="AO369" s="241"/>
      <c r="AP369" s="241"/>
      <c r="AQ369" s="241"/>
      <c r="AR369" s="241"/>
      <c r="AS369" s="241"/>
      <c r="AT369" s="241"/>
      <c r="AU369" s="241"/>
      <c r="AV369" s="241"/>
      <c r="AW369" s="241"/>
      <c r="AX369" s="241"/>
      <c r="AY369" s="241"/>
      <c r="AZ369" s="241"/>
      <c r="BA369" s="241"/>
      <c r="BB369" s="241"/>
      <c r="BC369" s="241"/>
      <c r="BD369" s="241"/>
      <c r="BE369" s="241"/>
      <c r="BF369" s="241"/>
      <c r="BG369" s="241"/>
      <c r="BH369" s="241"/>
      <c r="BI369" s="241"/>
      <c r="BJ369" s="241"/>
      <c r="BK369" s="241"/>
      <c r="BL369" s="241"/>
      <c r="BM369" s="241"/>
      <c r="BN369" s="241"/>
      <c r="BO369" s="241"/>
      <c r="BP369" s="241"/>
      <c r="BQ369" s="241"/>
      <c r="BR369" s="241"/>
      <c r="BS369" s="241"/>
      <c r="BT369" s="241"/>
      <c r="BU369" s="241"/>
      <c r="BV369" s="241"/>
      <c r="BW369" s="241"/>
      <c r="BX369" s="241"/>
      <c r="BY369" s="241"/>
      <c r="BZ369" s="241"/>
      <c r="CA369" s="241"/>
      <c r="CB369" s="241"/>
      <c r="CC369" s="241"/>
      <c r="CD369" s="241"/>
      <c r="CE369" s="241"/>
      <c r="CF369" s="241"/>
      <c r="CG369" s="241"/>
      <c r="CH369" s="241"/>
      <c r="CI369" s="241"/>
      <c r="CJ369" s="241"/>
      <c r="CK369" s="241"/>
      <c r="CL369" s="241"/>
      <c r="CM369" s="241"/>
      <c r="CN369" s="241"/>
      <c r="CO369" s="241"/>
      <c r="CP369" s="241"/>
      <c r="CQ369" s="241"/>
      <c r="CR369" s="241"/>
      <c r="CS369" s="241"/>
      <c r="CT369" s="241"/>
      <c r="CU369" s="241"/>
      <c r="CV369" s="241"/>
      <c r="CW369" s="241"/>
      <c r="CX369" s="241"/>
      <c r="CY369" s="241"/>
      <c r="CZ369" s="241"/>
      <c r="DA369" s="241"/>
      <c r="DB369" s="241"/>
      <c r="DC369" s="241"/>
      <c r="DD369" s="241"/>
      <c r="DE369" s="241"/>
      <c r="DF369" s="241"/>
      <c r="DG369" s="241"/>
      <c r="DH369" s="241"/>
      <c r="DI369" s="241"/>
      <c r="DJ369" s="241"/>
      <c r="DK369" s="241"/>
      <c r="DL369" s="241"/>
      <c r="DM369" s="241"/>
      <c r="DN369" s="241"/>
      <c r="DO369" s="241"/>
      <c r="DP369" s="622"/>
    </row>
    <row r="370" spans="1:120" ht="15" customHeight="1" x14ac:dyDescent="0.25">
      <c r="A370" s="537" t="s">
        <v>446</v>
      </c>
      <c r="B370" s="537"/>
      <c r="C370" s="537"/>
      <c r="D370" s="541" t="s">
        <v>452</v>
      </c>
      <c r="E370" s="542"/>
      <c r="F370" s="33"/>
      <c r="G370" s="34"/>
      <c r="H370" s="34"/>
      <c r="I370" s="31"/>
      <c r="J370" s="32"/>
      <c r="K370" s="245">
        <f>+COUNTIF(L370:DO370, "Yes c.")</f>
        <v>0</v>
      </c>
      <c r="L370" s="224"/>
      <c r="M370" s="224"/>
      <c r="N370" s="224"/>
      <c r="O370" s="224"/>
      <c r="P370" s="224"/>
      <c r="Q370" s="224"/>
      <c r="R370" s="224"/>
      <c r="S370" s="224"/>
      <c r="T370" s="224"/>
      <c r="U370" s="224"/>
      <c r="V370" s="224"/>
      <c r="W370" s="224"/>
      <c r="X370" s="224"/>
      <c r="Y370" s="224"/>
      <c r="Z370" s="224"/>
      <c r="AA370" s="224"/>
      <c r="AB370" s="224"/>
      <c r="AC370" s="224"/>
      <c r="AD370" s="224"/>
      <c r="AE370" s="224"/>
      <c r="AF370" s="224"/>
      <c r="AG370" s="224"/>
      <c r="AH370" s="224"/>
      <c r="AI370" s="224"/>
      <c r="AJ370" s="224"/>
      <c r="AK370" s="224"/>
      <c r="AL370" s="224"/>
      <c r="AM370" s="224"/>
      <c r="AN370" s="224"/>
      <c r="AO370" s="224"/>
      <c r="AP370" s="224"/>
      <c r="AQ370" s="224"/>
      <c r="AR370" s="224"/>
      <c r="AS370" s="224"/>
      <c r="AT370" s="224"/>
      <c r="AU370" s="224"/>
      <c r="AV370" s="224"/>
      <c r="AW370" s="224"/>
      <c r="AX370" s="224"/>
      <c r="AY370" s="224"/>
      <c r="AZ370" s="224"/>
      <c r="BA370" s="224"/>
      <c r="BB370" s="224"/>
      <c r="BC370" s="224"/>
      <c r="BD370" s="224"/>
      <c r="BE370" s="224"/>
      <c r="BF370" s="224"/>
      <c r="BG370" s="224"/>
      <c r="BH370" s="224"/>
      <c r="BI370" s="224"/>
      <c r="BJ370" s="224"/>
      <c r="BK370" s="224"/>
      <c r="BL370" s="224"/>
      <c r="BM370" s="224"/>
      <c r="BN370" s="224"/>
      <c r="BO370" s="224"/>
      <c r="BP370" s="224"/>
      <c r="BQ370" s="224"/>
      <c r="BR370" s="224"/>
      <c r="BS370" s="224"/>
      <c r="BT370" s="224"/>
      <c r="BU370" s="224"/>
      <c r="BV370" s="224"/>
      <c r="BW370" s="224"/>
      <c r="BX370" s="224"/>
      <c r="BY370" s="224"/>
      <c r="BZ370" s="224"/>
      <c r="CA370" s="224"/>
      <c r="CB370" s="224"/>
      <c r="CC370" s="224"/>
      <c r="CD370" s="224"/>
      <c r="CE370" s="224"/>
      <c r="CF370" s="224"/>
      <c r="CG370" s="224"/>
      <c r="CH370" s="224"/>
      <c r="CI370" s="224"/>
      <c r="CJ370" s="224"/>
      <c r="CK370" s="224"/>
      <c r="CL370" s="224"/>
      <c r="CM370" s="224"/>
      <c r="CN370" s="224"/>
      <c r="CO370" s="224"/>
      <c r="CP370" s="224"/>
      <c r="CQ370" s="224"/>
      <c r="CR370" s="224"/>
      <c r="CS370" s="224"/>
      <c r="CT370" s="224"/>
      <c r="CU370" s="224"/>
      <c r="CV370" s="224"/>
      <c r="CW370" s="224"/>
      <c r="CX370" s="224"/>
      <c r="CY370" s="224"/>
      <c r="CZ370" s="224"/>
      <c r="DA370" s="224"/>
      <c r="DB370" s="224"/>
      <c r="DC370" s="224"/>
      <c r="DD370" s="224"/>
      <c r="DE370" s="224"/>
      <c r="DF370" s="224"/>
      <c r="DG370" s="224"/>
      <c r="DH370" s="224"/>
      <c r="DI370" s="224"/>
      <c r="DJ370" s="224"/>
      <c r="DK370" s="224"/>
      <c r="DL370" s="224"/>
      <c r="DM370" s="224"/>
      <c r="DN370" s="224"/>
      <c r="DO370" s="265"/>
      <c r="DP370" s="622"/>
    </row>
    <row r="371" spans="1:120" ht="15.75" customHeight="1" thickBot="1" x14ac:dyDescent="0.3">
      <c r="A371" s="544" t="s">
        <v>446</v>
      </c>
      <c r="B371" s="544"/>
      <c r="C371" s="544"/>
      <c r="D371" s="545" t="s">
        <v>484</v>
      </c>
      <c r="E371" s="545"/>
      <c r="F371" s="44"/>
      <c r="G371" s="45"/>
      <c r="H371" s="45"/>
      <c r="I371" s="35"/>
      <c r="J371" s="36"/>
      <c r="K371" s="37">
        <f>+COUNTIF(L371:DO371, "Yes d.")</f>
        <v>0</v>
      </c>
      <c r="L371" s="225"/>
      <c r="M371" s="225"/>
      <c r="N371" s="225"/>
      <c r="O371" s="225"/>
      <c r="P371" s="225"/>
      <c r="Q371" s="225"/>
      <c r="R371" s="225"/>
      <c r="S371" s="225"/>
      <c r="T371" s="225"/>
      <c r="U371" s="225"/>
      <c r="V371" s="225"/>
      <c r="W371" s="225"/>
      <c r="X371" s="225"/>
      <c r="Y371" s="225"/>
      <c r="Z371" s="225"/>
      <c r="AA371" s="225"/>
      <c r="AB371" s="225"/>
      <c r="AC371" s="225"/>
      <c r="AD371" s="225"/>
      <c r="AE371" s="225"/>
      <c r="AF371" s="225"/>
      <c r="AG371" s="225"/>
      <c r="AH371" s="225"/>
      <c r="AI371" s="225"/>
      <c r="AJ371" s="225"/>
      <c r="AK371" s="225"/>
      <c r="AL371" s="225"/>
      <c r="AM371" s="225"/>
      <c r="AN371" s="225"/>
      <c r="AO371" s="225"/>
      <c r="AP371" s="225"/>
      <c r="AQ371" s="225"/>
      <c r="AR371" s="225"/>
      <c r="AS371" s="225"/>
      <c r="AT371" s="225"/>
      <c r="AU371" s="225"/>
      <c r="AV371" s="225"/>
      <c r="AW371" s="225"/>
      <c r="AX371" s="225"/>
      <c r="AY371" s="225"/>
      <c r="AZ371" s="225"/>
      <c r="BA371" s="225"/>
      <c r="BB371" s="225"/>
      <c r="BC371" s="225"/>
      <c r="BD371" s="225"/>
      <c r="BE371" s="225"/>
      <c r="BF371" s="225"/>
      <c r="BG371" s="225"/>
      <c r="BH371" s="225"/>
      <c r="BI371" s="225"/>
      <c r="BJ371" s="225"/>
      <c r="BK371" s="225"/>
      <c r="BL371" s="225"/>
      <c r="BM371" s="225"/>
      <c r="BN371" s="225"/>
      <c r="BO371" s="225"/>
      <c r="BP371" s="225"/>
      <c r="BQ371" s="225"/>
      <c r="BR371" s="225"/>
      <c r="BS371" s="225"/>
      <c r="BT371" s="225"/>
      <c r="BU371" s="225"/>
      <c r="BV371" s="225"/>
      <c r="BW371" s="225"/>
      <c r="BX371" s="225"/>
      <c r="BY371" s="225"/>
      <c r="BZ371" s="225"/>
      <c r="CA371" s="225"/>
      <c r="CB371" s="225"/>
      <c r="CC371" s="225"/>
      <c r="CD371" s="225"/>
      <c r="CE371" s="225"/>
      <c r="CF371" s="225"/>
      <c r="CG371" s="225"/>
      <c r="CH371" s="225"/>
      <c r="CI371" s="225"/>
      <c r="CJ371" s="225"/>
      <c r="CK371" s="225"/>
      <c r="CL371" s="225"/>
      <c r="CM371" s="225"/>
      <c r="CN371" s="225"/>
      <c r="CO371" s="225"/>
      <c r="CP371" s="225"/>
      <c r="CQ371" s="225"/>
      <c r="CR371" s="225"/>
      <c r="CS371" s="225"/>
      <c r="CT371" s="225"/>
      <c r="CU371" s="225"/>
      <c r="CV371" s="225"/>
      <c r="CW371" s="225"/>
      <c r="CX371" s="225"/>
      <c r="CY371" s="225"/>
      <c r="CZ371" s="225"/>
      <c r="DA371" s="225"/>
      <c r="DB371" s="225"/>
      <c r="DC371" s="225"/>
      <c r="DD371" s="225"/>
      <c r="DE371" s="225"/>
      <c r="DF371" s="225"/>
      <c r="DG371" s="225"/>
      <c r="DH371" s="225"/>
      <c r="DI371" s="225"/>
      <c r="DJ371" s="225"/>
      <c r="DK371" s="225"/>
      <c r="DL371" s="225"/>
      <c r="DM371" s="225"/>
      <c r="DN371" s="225"/>
      <c r="DO371" s="266"/>
      <c r="DP371" s="623"/>
    </row>
    <row r="372" spans="1:120" s="297" customFormat="1" ht="52.8" x14ac:dyDescent="0.25">
      <c r="A372" s="391" t="s">
        <v>444</v>
      </c>
      <c r="B372" s="391">
        <v>68</v>
      </c>
      <c r="C372" s="25" t="s">
        <v>485</v>
      </c>
      <c r="D372" s="42" t="s">
        <v>486</v>
      </c>
      <c r="E372" s="292" t="str">
        <f>IF(F372=0,"",IF(F372=G372,"N/A",IF(ISERROR(J372/I372),1,J372/I372)))</f>
        <v/>
      </c>
      <c r="F372" s="293">
        <f>COUNTIF(L168:DO372,"1 Yes")+COUNTIF(L168:DO372,"2 No")+COUNTIF(L168:DO372,"3 N/A")</f>
        <v>0</v>
      </c>
      <c r="G372" s="293">
        <f>COUNTIF(L168:DO372,"3 N/A")</f>
        <v>0</v>
      </c>
      <c r="H372" s="294">
        <f>+COUNTIF(L372:DO372, "2 No")</f>
        <v>0</v>
      </c>
      <c r="I372" s="295">
        <f>+COUNTIF(L372:DO372, "2 No")+COUNTIF(L372:DO372,"1 Yes")</f>
        <v>0</v>
      </c>
      <c r="J372" s="295">
        <f>+COUNTIF(L372:DO372, "1 Yes")</f>
        <v>0</v>
      </c>
      <c r="K372" s="305"/>
      <c r="L372" s="296"/>
      <c r="M372" s="296"/>
      <c r="N372" s="296"/>
      <c r="O372" s="296"/>
      <c r="P372" s="296"/>
      <c r="Q372" s="296"/>
      <c r="R372" s="296"/>
      <c r="S372" s="296"/>
      <c r="T372" s="296"/>
      <c r="U372" s="296"/>
      <c r="V372" s="296"/>
      <c r="W372" s="296"/>
      <c r="X372" s="296"/>
      <c r="Y372" s="296"/>
      <c r="Z372" s="296"/>
      <c r="AA372" s="296"/>
      <c r="AB372" s="296"/>
      <c r="AC372" s="296"/>
      <c r="AD372" s="296"/>
      <c r="AE372" s="296"/>
      <c r="AF372" s="296"/>
      <c r="AG372" s="296"/>
      <c r="AH372" s="296"/>
      <c r="AI372" s="296"/>
      <c r="AJ372" s="296"/>
      <c r="AK372" s="296"/>
      <c r="AL372" s="296"/>
      <c r="AM372" s="296"/>
      <c r="AN372" s="296"/>
      <c r="AO372" s="296"/>
      <c r="AP372" s="296"/>
      <c r="AQ372" s="296"/>
      <c r="AR372" s="296"/>
      <c r="AS372" s="296"/>
      <c r="AT372" s="296"/>
      <c r="AU372" s="296"/>
      <c r="AV372" s="296"/>
      <c r="AW372" s="296"/>
      <c r="AX372" s="296"/>
      <c r="AY372" s="296"/>
      <c r="AZ372" s="296"/>
      <c r="BA372" s="296"/>
      <c r="BB372" s="296"/>
      <c r="BC372" s="296"/>
      <c r="BD372" s="296"/>
      <c r="BE372" s="296"/>
      <c r="BF372" s="296"/>
      <c r="BG372" s="296"/>
      <c r="BH372" s="296"/>
      <c r="BI372" s="296"/>
      <c r="BJ372" s="296"/>
      <c r="BK372" s="296"/>
      <c r="BL372" s="296"/>
      <c r="BM372" s="296"/>
      <c r="BN372" s="296"/>
      <c r="BO372" s="296"/>
      <c r="BP372" s="296"/>
      <c r="BQ372" s="296"/>
      <c r="BR372" s="296"/>
      <c r="BS372" s="296"/>
      <c r="BT372" s="296"/>
      <c r="BU372" s="296"/>
      <c r="BV372" s="296"/>
      <c r="BW372" s="296"/>
      <c r="BX372" s="296"/>
      <c r="BY372" s="296"/>
      <c r="BZ372" s="296"/>
      <c r="CA372" s="296"/>
      <c r="CB372" s="296"/>
      <c r="CC372" s="296"/>
      <c r="CD372" s="296"/>
      <c r="CE372" s="296"/>
      <c r="CF372" s="296"/>
      <c r="CG372" s="296"/>
      <c r="CH372" s="296"/>
      <c r="CI372" s="296"/>
      <c r="CJ372" s="296"/>
      <c r="CK372" s="296"/>
      <c r="CL372" s="296"/>
      <c r="CM372" s="296"/>
      <c r="CN372" s="296"/>
      <c r="CO372" s="296"/>
      <c r="CP372" s="296"/>
      <c r="CQ372" s="296"/>
      <c r="CR372" s="296"/>
      <c r="CS372" s="296"/>
      <c r="CT372" s="296"/>
      <c r="CU372" s="296"/>
      <c r="CV372" s="296"/>
      <c r="CW372" s="296"/>
      <c r="CX372" s="296"/>
      <c r="CY372" s="296"/>
      <c r="CZ372" s="296"/>
      <c r="DA372" s="296"/>
      <c r="DB372" s="296"/>
      <c r="DC372" s="296"/>
      <c r="DD372" s="296"/>
      <c r="DE372" s="296"/>
      <c r="DF372" s="296"/>
      <c r="DG372" s="296"/>
      <c r="DH372" s="296"/>
      <c r="DI372" s="296"/>
      <c r="DJ372" s="296"/>
      <c r="DK372" s="296"/>
      <c r="DL372" s="296"/>
      <c r="DM372" s="296"/>
      <c r="DN372" s="296"/>
      <c r="DO372" s="523"/>
      <c r="DP372" s="546"/>
    </row>
    <row r="373" spans="1:120" s="249" customFormat="1" ht="15" customHeight="1" x14ac:dyDescent="0.25">
      <c r="A373" s="536" t="s">
        <v>446</v>
      </c>
      <c r="B373" s="537"/>
      <c r="C373" s="537"/>
      <c r="D373" s="541" t="s">
        <v>487</v>
      </c>
      <c r="E373" s="542"/>
      <c r="F373" s="29"/>
      <c r="G373" s="30"/>
      <c r="H373" s="30"/>
      <c r="I373" s="31"/>
      <c r="J373" s="32"/>
      <c r="K373" s="245">
        <f>+COUNTIF(L373:DO373, "Yes a.")</f>
        <v>0</v>
      </c>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c r="AL373" s="221"/>
      <c r="AM373" s="221"/>
      <c r="AN373" s="221"/>
      <c r="AO373" s="221"/>
      <c r="AP373" s="221"/>
      <c r="AQ373" s="221"/>
      <c r="AR373" s="221"/>
      <c r="AS373" s="221"/>
      <c r="AT373" s="221"/>
      <c r="AU373" s="221"/>
      <c r="AV373" s="221"/>
      <c r="AW373" s="221"/>
      <c r="AX373" s="221"/>
      <c r="AY373" s="221"/>
      <c r="AZ373" s="221"/>
      <c r="BA373" s="221"/>
      <c r="BB373" s="221"/>
      <c r="BC373" s="221"/>
      <c r="BD373" s="221"/>
      <c r="BE373" s="221"/>
      <c r="BF373" s="221"/>
      <c r="BG373" s="221"/>
      <c r="BH373" s="221"/>
      <c r="BI373" s="221"/>
      <c r="BJ373" s="221"/>
      <c r="BK373" s="221"/>
      <c r="BL373" s="221"/>
      <c r="BM373" s="221"/>
      <c r="BN373" s="221"/>
      <c r="BO373" s="221"/>
      <c r="BP373" s="221"/>
      <c r="BQ373" s="221"/>
      <c r="BR373" s="221"/>
      <c r="BS373" s="221"/>
      <c r="BT373" s="221"/>
      <c r="BU373" s="221"/>
      <c r="BV373" s="221"/>
      <c r="BW373" s="221"/>
      <c r="BX373" s="221"/>
      <c r="BY373" s="221"/>
      <c r="BZ373" s="221"/>
      <c r="CA373" s="221"/>
      <c r="CB373" s="221"/>
      <c r="CC373" s="221"/>
      <c r="CD373" s="221"/>
      <c r="CE373" s="221"/>
      <c r="CF373" s="221"/>
      <c r="CG373" s="221"/>
      <c r="CH373" s="221"/>
      <c r="CI373" s="221"/>
      <c r="CJ373" s="221"/>
      <c r="CK373" s="221"/>
      <c r="CL373" s="221"/>
      <c r="CM373" s="221"/>
      <c r="CN373" s="221"/>
      <c r="CO373" s="221"/>
      <c r="CP373" s="221"/>
      <c r="CQ373" s="221"/>
      <c r="CR373" s="221"/>
      <c r="CS373" s="221"/>
      <c r="CT373" s="221"/>
      <c r="CU373" s="221"/>
      <c r="CV373" s="221"/>
      <c r="CW373" s="221"/>
      <c r="CX373" s="221"/>
      <c r="CY373" s="221"/>
      <c r="CZ373" s="221"/>
      <c r="DA373" s="221"/>
      <c r="DB373" s="221"/>
      <c r="DC373" s="221"/>
      <c r="DD373" s="221"/>
      <c r="DE373" s="221"/>
      <c r="DF373" s="221"/>
      <c r="DG373" s="221"/>
      <c r="DH373" s="221"/>
      <c r="DI373" s="221"/>
      <c r="DJ373" s="221"/>
      <c r="DK373" s="221"/>
      <c r="DL373" s="221"/>
      <c r="DM373" s="221"/>
      <c r="DN373" s="221"/>
      <c r="DO373" s="264"/>
      <c r="DP373" s="547"/>
    </row>
    <row r="374" spans="1:120" s="249" customFormat="1" ht="15" customHeight="1" x14ac:dyDescent="0.25">
      <c r="A374" s="536" t="s">
        <v>446</v>
      </c>
      <c r="B374" s="537"/>
      <c r="C374" s="537"/>
      <c r="D374" s="541" t="s">
        <v>396</v>
      </c>
      <c r="E374" s="542"/>
      <c r="F374" s="33"/>
      <c r="G374" s="34"/>
      <c r="H374" s="34"/>
      <c r="I374" s="31"/>
      <c r="J374" s="32"/>
      <c r="K374" s="245">
        <f>+COUNTIF(L374:DO374, "Yes b.")</f>
        <v>0</v>
      </c>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c r="AK374" s="221"/>
      <c r="AL374" s="221"/>
      <c r="AM374" s="221"/>
      <c r="AN374" s="221"/>
      <c r="AO374" s="221"/>
      <c r="AP374" s="221"/>
      <c r="AQ374" s="221"/>
      <c r="AR374" s="221"/>
      <c r="AS374" s="221"/>
      <c r="AT374" s="221"/>
      <c r="AU374" s="221"/>
      <c r="AV374" s="221"/>
      <c r="AW374" s="221"/>
      <c r="AX374" s="221"/>
      <c r="AY374" s="221"/>
      <c r="AZ374" s="221"/>
      <c r="BA374" s="221"/>
      <c r="BB374" s="221"/>
      <c r="BC374" s="221"/>
      <c r="BD374" s="221"/>
      <c r="BE374" s="221"/>
      <c r="BF374" s="221"/>
      <c r="BG374" s="221"/>
      <c r="BH374" s="221"/>
      <c r="BI374" s="221"/>
      <c r="BJ374" s="221"/>
      <c r="BK374" s="221"/>
      <c r="BL374" s="221"/>
      <c r="BM374" s="221"/>
      <c r="BN374" s="221"/>
      <c r="BO374" s="221"/>
      <c r="BP374" s="221"/>
      <c r="BQ374" s="221"/>
      <c r="BR374" s="221"/>
      <c r="BS374" s="221"/>
      <c r="BT374" s="221"/>
      <c r="BU374" s="221"/>
      <c r="BV374" s="221"/>
      <c r="BW374" s="221"/>
      <c r="BX374" s="221"/>
      <c r="BY374" s="221"/>
      <c r="BZ374" s="221"/>
      <c r="CA374" s="221"/>
      <c r="CB374" s="221"/>
      <c r="CC374" s="221"/>
      <c r="CD374" s="221"/>
      <c r="CE374" s="221"/>
      <c r="CF374" s="221"/>
      <c r="CG374" s="221"/>
      <c r="CH374" s="221"/>
      <c r="CI374" s="221"/>
      <c r="CJ374" s="221"/>
      <c r="CK374" s="221"/>
      <c r="CL374" s="221"/>
      <c r="CM374" s="221"/>
      <c r="CN374" s="221"/>
      <c r="CO374" s="221"/>
      <c r="CP374" s="221"/>
      <c r="CQ374" s="221"/>
      <c r="CR374" s="221"/>
      <c r="CS374" s="221"/>
      <c r="CT374" s="221"/>
      <c r="CU374" s="221"/>
      <c r="CV374" s="221"/>
      <c r="CW374" s="221"/>
      <c r="CX374" s="221"/>
      <c r="CY374" s="221"/>
      <c r="CZ374" s="221"/>
      <c r="DA374" s="221"/>
      <c r="DB374" s="221"/>
      <c r="DC374" s="221"/>
      <c r="DD374" s="221"/>
      <c r="DE374" s="221"/>
      <c r="DF374" s="221"/>
      <c r="DG374" s="221"/>
      <c r="DH374" s="221"/>
      <c r="DI374" s="221"/>
      <c r="DJ374" s="221"/>
      <c r="DK374" s="221"/>
      <c r="DL374" s="221"/>
      <c r="DM374" s="221"/>
      <c r="DN374" s="221"/>
      <c r="DO374" s="264"/>
      <c r="DP374" s="547"/>
    </row>
    <row r="375" spans="1:120" s="249" customFormat="1" ht="15" customHeight="1" x14ac:dyDescent="0.25">
      <c r="A375" s="536" t="s">
        <v>446</v>
      </c>
      <c r="B375" s="537"/>
      <c r="C375" s="537"/>
      <c r="D375" s="549" t="s">
        <v>71</v>
      </c>
      <c r="E375" s="550"/>
      <c r="F375" s="33"/>
      <c r="G375" s="34"/>
      <c r="H375" s="34"/>
      <c r="I375" s="222"/>
      <c r="J375" s="223"/>
      <c r="K375" s="245">
        <f>+COUNTIF(L375:DO375, "0-30")+COUNTIF(L375:DO375, "31-60")+COUNTIF(L375:DO375, "61-90")+COUNTIF(L375:DO375, "over 90 days")</f>
        <v>0</v>
      </c>
      <c r="L375" s="224"/>
      <c r="M375" s="224"/>
      <c r="N375" s="224"/>
      <c r="O375" s="224"/>
      <c r="P375" s="224"/>
      <c r="Q375" s="224"/>
      <c r="R375" s="224"/>
      <c r="S375" s="224"/>
      <c r="T375" s="224"/>
      <c r="U375" s="224"/>
      <c r="V375" s="224"/>
      <c r="W375" s="224"/>
      <c r="X375" s="224"/>
      <c r="Y375" s="224"/>
      <c r="Z375" s="224"/>
      <c r="AA375" s="224"/>
      <c r="AB375" s="224"/>
      <c r="AC375" s="224"/>
      <c r="AD375" s="224"/>
      <c r="AE375" s="224"/>
      <c r="AF375" s="224"/>
      <c r="AG375" s="224"/>
      <c r="AH375" s="224"/>
      <c r="AI375" s="224"/>
      <c r="AJ375" s="224"/>
      <c r="AK375" s="224"/>
      <c r="AL375" s="224"/>
      <c r="AM375" s="224"/>
      <c r="AN375" s="224"/>
      <c r="AO375" s="224"/>
      <c r="AP375" s="224"/>
      <c r="AQ375" s="224"/>
      <c r="AR375" s="224"/>
      <c r="AS375" s="224"/>
      <c r="AT375" s="224"/>
      <c r="AU375" s="224"/>
      <c r="AV375" s="224"/>
      <c r="AW375" s="224"/>
      <c r="AX375" s="224"/>
      <c r="AY375" s="224"/>
      <c r="AZ375" s="224"/>
      <c r="BA375" s="224"/>
      <c r="BB375" s="224"/>
      <c r="BC375" s="224"/>
      <c r="BD375" s="224"/>
      <c r="BE375" s="224"/>
      <c r="BF375" s="224"/>
      <c r="BG375" s="224"/>
      <c r="BH375" s="224"/>
      <c r="BI375" s="224"/>
      <c r="BJ375" s="224"/>
      <c r="BK375" s="224"/>
      <c r="BL375" s="224"/>
      <c r="BM375" s="224"/>
      <c r="BN375" s="224"/>
      <c r="BO375" s="224"/>
      <c r="BP375" s="224"/>
      <c r="BQ375" s="224"/>
      <c r="BR375" s="224"/>
      <c r="BS375" s="224"/>
      <c r="BT375" s="224"/>
      <c r="BU375" s="224"/>
      <c r="BV375" s="224"/>
      <c r="BW375" s="224"/>
      <c r="BX375" s="224"/>
      <c r="BY375" s="224"/>
      <c r="BZ375" s="224"/>
      <c r="CA375" s="224"/>
      <c r="CB375" s="224"/>
      <c r="CC375" s="224"/>
      <c r="CD375" s="224"/>
      <c r="CE375" s="224"/>
      <c r="CF375" s="224"/>
      <c r="CG375" s="224"/>
      <c r="CH375" s="224"/>
      <c r="CI375" s="224"/>
      <c r="CJ375" s="224"/>
      <c r="CK375" s="224"/>
      <c r="CL375" s="224"/>
      <c r="CM375" s="224"/>
      <c r="CN375" s="224"/>
      <c r="CO375" s="224"/>
      <c r="CP375" s="224"/>
      <c r="CQ375" s="224"/>
      <c r="CR375" s="224"/>
      <c r="CS375" s="224"/>
      <c r="CT375" s="224"/>
      <c r="CU375" s="224"/>
      <c r="CV375" s="224"/>
      <c r="CW375" s="224"/>
      <c r="CX375" s="224"/>
      <c r="CY375" s="224"/>
      <c r="CZ375" s="224"/>
      <c r="DA375" s="224"/>
      <c r="DB375" s="224"/>
      <c r="DC375" s="224"/>
      <c r="DD375" s="224"/>
      <c r="DE375" s="224"/>
      <c r="DF375" s="224"/>
      <c r="DG375" s="224"/>
      <c r="DH375" s="224"/>
      <c r="DI375" s="224"/>
      <c r="DJ375" s="224"/>
      <c r="DK375" s="224"/>
      <c r="DL375" s="224"/>
      <c r="DM375" s="224"/>
      <c r="DN375" s="224"/>
      <c r="DO375" s="265"/>
      <c r="DP375" s="547"/>
    </row>
    <row r="376" spans="1:120" s="249" customFormat="1" ht="15" customHeight="1" x14ac:dyDescent="0.25">
      <c r="A376" s="536" t="s">
        <v>446</v>
      </c>
      <c r="B376" s="537"/>
      <c r="C376" s="537"/>
      <c r="D376" s="538" t="s">
        <v>448</v>
      </c>
      <c r="E376" s="539"/>
      <c r="F376" s="33"/>
      <c r="G376" s="34"/>
      <c r="H376" s="34"/>
      <c r="I376" s="222"/>
      <c r="J376" s="223"/>
      <c r="K376" s="245">
        <f>+COUNTIF(L375:DO375, "0-30")</f>
        <v>0</v>
      </c>
      <c r="L376" s="236"/>
      <c r="M376" s="237"/>
      <c r="N376" s="237"/>
      <c r="O376" s="237"/>
      <c r="P376" s="237"/>
      <c r="Q376" s="237"/>
      <c r="R376" s="237"/>
      <c r="S376" s="237"/>
      <c r="T376" s="237"/>
      <c r="U376" s="237"/>
      <c r="V376" s="237"/>
      <c r="W376" s="237"/>
      <c r="X376" s="237"/>
      <c r="Y376" s="237"/>
      <c r="Z376" s="237"/>
      <c r="AA376" s="237"/>
      <c r="AB376" s="237"/>
      <c r="AC376" s="237"/>
      <c r="AD376" s="237"/>
      <c r="AE376" s="237"/>
      <c r="AF376" s="237"/>
      <c r="AG376" s="237"/>
      <c r="AH376" s="237"/>
      <c r="AI376" s="237"/>
      <c r="AJ376" s="237"/>
      <c r="AK376" s="237"/>
      <c r="AL376" s="237"/>
      <c r="AM376" s="237"/>
      <c r="AN376" s="237"/>
      <c r="AO376" s="237"/>
      <c r="AP376" s="237"/>
      <c r="AQ376" s="237"/>
      <c r="AR376" s="237"/>
      <c r="AS376" s="237"/>
      <c r="AT376" s="237"/>
      <c r="AU376" s="237"/>
      <c r="AV376" s="237"/>
      <c r="AW376" s="237"/>
      <c r="AX376" s="237"/>
      <c r="AY376" s="237"/>
      <c r="AZ376" s="237"/>
      <c r="BA376" s="237"/>
      <c r="BB376" s="237"/>
      <c r="BC376" s="237"/>
      <c r="BD376" s="237"/>
      <c r="BE376" s="237"/>
      <c r="BF376" s="237"/>
      <c r="BG376" s="237"/>
      <c r="BH376" s="237"/>
      <c r="BI376" s="237"/>
      <c r="BJ376" s="237"/>
      <c r="BK376" s="237"/>
      <c r="BL376" s="237"/>
      <c r="BM376" s="237"/>
      <c r="BN376" s="237"/>
      <c r="BO376" s="237"/>
      <c r="BP376" s="237"/>
      <c r="BQ376" s="237"/>
      <c r="BR376" s="237"/>
      <c r="BS376" s="237"/>
      <c r="BT376" s="237"/>
      <c r="BU376" s="237"/>
      <c r="BV376" s="237"/>
      <c r="BW376" s="237"/>
      <c r="BX376" s="237"/>
      <c r="BY376" s="237"/>
      <c r="BZ376" s="237"/>
      <c r="CA376" s="237"/>
      <c r="CB376" s="237"/>
      <c r="CC376" s="237"/>
      <c r="CD376" s="237"/>
      <c r="CE376" s="237"/>
      <c r="CF376" s="237"/>
      <c r="CG376" s="237"/>
      <c r="CH376" s="237"/>
      <c r="CI376" s="237"/>
      <c r="CJ376" s="237"/>
      <c r="CK376" s="237"/>
      <c r="CL376" s="237"/>
      <c r="CM376" s="237"/>
      <c r="CN376" s="237"/>
      <c r="CO376" s="237"/>
      <c r="CP376" s="237"/>
      <c r="CQ376" s="237"/>
      <c r="CR376" s="237"/>
      <c r="CS376" s="237"/>
      <c r="CT376" s="237"/>
      <c r="CU376" s="237"/>
      <c r="CV376" s="237"/>
      <c r="CW376" s="237"/>
      <c r="CX376" s="237"/>
      <c r="CY376" s="237"/>
      <c r="CZ376" s="237"/>
      <c r="DA376" s="237"/>
      <c r="DB376" s="237"/>
      <c r="DC376" s="237"/>
      <c r="DD376" s="237"/>
      <c r="DE376" s="237"/>
      <c r="DF376" s="237"/>
      <c r="DG376" s="237"/>
      <c r="DH376" s="237"/>
      <c r="DI376" s="237"/>
      <c r="DJ376" s="237"/>
      <c r="DK376" s="237"/>
      <c r="DL376" s="237"/>
      <c r="DM376" s="237"/>
      <c r="DN376" s="237"/>
      <c r="DO376" s="237"/>
      <c r="DP376" s="547"/>
    </row>
    <row r="377" spans="1:120" s="249" customFormat="1" ht="15" customHeight="1" x14ac:dyDescent="0.25">
      <c r="A377" s="536" t="s">
        <v>446</v>
      </c>
      <c r="B377" s="537"/>
      <c r="C377" s="537"/>
      <c r="D377" s="538" t="s">
        <v>449</v>
      </c>
      <c r="E377" s="539"/>
      <c r="F377" s="33"/>
      <c r="G377" s="34"/>
      <c r="H377" s="34"/>
      <c r="I377" s="222"/>
      <c r="J377" s="223"/>
      <c r="K377" s="245">
        <f>+COUNTIF(L375:DO375, "31-60")</f>
        <v>0</v>
      </c>
      <c r="L377" s="238"/>
      <c r="M377" s="239"/>
      <c r="N377" s="239"/>
      <c r="O377" s="239"/>
      <c r="P377" s="239"/>
      <c r="Q377" s="239"/>
      <c r="R377" s="239"/>
      <c r="S377" s="239"/>
      <c r="T377" s="239"/>
      <c r="U377" s="239"/>
      <c r="V377" s="239"/>
      <c r="W377" s="239"/>
      <c r="X377" s="239"/>
      <c r="Y377" s="239"/>
      <c r="Z377" s="239"/>
      <c r="AA377" s="239"/>
      <c r="AB377" s="239"/>
      <c r="AC377" s="239"/>
      <c r="AD377" s="239"/>
      <c r="AE377" s="239"/>
      <c r="AF377" s="239"/>
      <c r="AG377" s="239"/>
      <c r="AH377" s="239"/>
      <c r="AI377" s="239"/>
      <c r="AJ377" s="239"/>
      <c r="AK377" s="239"/>
      <c r="AL377" s="239"/>
      <c r="AM377" s="239"/>
      <c r="AN377" s="239"/>
      <c r="AO377" s="239"/>
      <c r="AP377" s="239"/>
      <c r="AQ377" s="239"/>
      <c r="AR377" s="239"/>
      <c r="AS377" s="239"/>
      <c r="AT377" s="239"/>
      <c r="AU377" s="239"/>
      <c r="AV377" s="239"/>
      <c r="AW377" s="239"/>
      <c r="AX377" s="239"/>
      <c r="AY377" s="239"/>
      <c r="AZ377" s="239"/>
      <c r="BA377" s="239"/>
      <c r="BB377" s="239"/>
      <c r="BC377" s="239"/>
      <c r="BD377" s="239"/>
      <c r="BE377" s="239"/>
      <c r="BF377" s="239"/>
      <c r="BG377" s="239"/>
      <c r="BH377" s="239"/>
      <c r="BI377" s="239"/>
      <c r="BJ377" s="239"/>
      <c r="BK377" s="239"/>
      <c r="BL377" s="239"/>
      <c r="BM377" s="239"/>
      <c r="BN377" s="239"/>
      <c r="BO377" s="239"/>
      <c r="BP377" s="239"/>
      <c r="BQ377" s="239"/>
      <c r="BR377" s="239"/>
      <c r="BS377" s="239"/>
      <c r="BT377" s="239"/>
      <c r="BU377" s="239"/>
      <c r="BV377" s="239"/>
      <c r="BW377" s="239"/>
      <c r="BX377" s="239"/>
      <c r="BY377" s="239"/>
      <c r="BZ377" s="239"/>
      <c r="CA377" s="239"/>
      <c r="CB377" s="239"/>
      <c r="CC377" s="239"/>
      <c r="CD377" s="239"/>
      <c r="CE377" s="239"/>
      <c r="CF377" s="239"/>
      <c r="CG377" s="239"/>
      <c r="CH377" s="239"/>
      <c r="CI377" s="239"/>
      <c r="CJ377" s="239"/>
      <c r="CK377" s="239"/>
      <c r="CL377" s="239"/>
      <c r="CM377" s="239"/>
      <c r="CN377" s="239"/>
      <c r="CO377" s="239"/>
      <c r="CP377" s="239"/>
      <c r="CQ377" s="239"/>
      <c r="CR377" s="239"/>
      <c r="CS377" s="239"/>
      <c r="CT377" s="239"/>
      <c r="CU377" s="239"/>
      <c r="CV377" s="239"/>
      <c r="CW377" s="239"/>
      <c r="CX377" s="239"/>
      <c r="CY377" s="239"/>
      <c r="CZ377" s="239"/>
      <c r="DA377" s="239"/>
      <c r="DB377" s="239"/>
      <c r="DC377" s="239"/>
      <c r="DD377" s="239"/>
      <c r="DE377" s="239"/>
      <c r="DF377" s="239"/>
      <c r="DG377" s="239"/>
      <c r="DH377" s="239"/>
      <c r="DI377" s="239"/>
      <c r="DJ377" s="239"/>
      <c r="DK377" s="239"/>
      <c r="DL377" s="239"/>
      <c r="DM377" s="239"/>
      <c r="DN377" s="239"/>
      <c r="DO377" s="239"/>
      <c r="DP377" s="547"/>
    </row>
    <row r="378" spans="1:120" s="249" customFormat="1" ht="15" customHeight="1" x14ac:dyDescent="0.25">
      <c r="A378" s="536" t="s">
        <v>446</v>
      </c>
      <c r="B378" s="537"/>
      <c r="C378" s="537"/>
      <c r="D378" s="538" t="s">
        <v>450</v>
      </c>
      <c r="E378" s="539"/>
      <c r="F378" s="33"/>
      <c r="G378" s="34"/>
      <c r="H378" s="34"/>
      <c r="I378" s="222"/>
      <c r="J378" s="223"/>
      <c r="K378" s="245">
        <f>+COUNTIF(L375:DO375, "61-90")</f>
        <v>0</v>
      </c>
      <c r="L378" s="238"/>
      <c r="M378" s="239"/>
      <c r="N378" s="239"/>
      <c r="O378" s="239"/>
      <c r="P378" s="239"/>
      <c r="Q378" s="239"/>
      <c r="R378" s="239"/>
      <c r="S378" s="239"/>
      <c r="T378" s="239"/>
      <c r="U378" s="239"/>
      <c r="V378" s="239"/>
      <c r="W378" s="239"/>
      <c r="X378" s="239"/>
      <c r="Y378" s="239"/>
      <c r="Z378" s="239"/>
      <c r="AA378" s="239"/>
      <c r="AB378" s="239"/>
      <c r="AC378" s="239"/>
      <c r="AD378" s="239"/>
      <c r="AE378" s="239"/>
      <c r="AF378" s="239"/>
      <c r="AG378" s="239"/>
      <c r="AH378" s="239"/>
      <c r="AI378" s="239"/>
      <c r="AJ378" s="239"/>
      <c r="AK378" s="239"/>
      <c r="AL378" s="239"/>
      <c r="AM378" s="239"/>
      <c r="AN378" s="239"/>
      <c r="AO378" s="239"/>
      <c r="AP378" s="239"/>
      <c r="AQ378" s="239"/>
      <c r="AR378" s="239"/>
      <c r="AS378" s="239"/>
      <c r="AT378" s="239"/>
      <c r="AU378" s="239"/>
      <c r="AV378" s="239"/>
      <c r="AW378" s="239"/>
      <c r="AX378" s="239"/>
      <c r="AY378" s="239"/>
      <c r="AZ378" s="239"/>
      <c r="BA378" s="239"/>
      <c r="BB378" s="239"/>
      <c r="BC378" s="239"/>
      <c r="BD378" s="239"/>
      <c r="BE378" s="239"/>
      <c r="BF378" s="239"/>
      <c r="BG378" s="239"/>
      <c r="BH378" s="239"/>
      <c r="BI378" s="239"/>
      <c r="BJ378" s="239"/>
      <c r="BK378" s="239"/>
      <c r="BL378" s="239"/>
      <c r="BM378" s="239"/>
      <c r="BN378" s="239"/>
      <c r="BO378" s="239"/>
      <c r="BP378" s="239"/>
      <c r="BQ378" s="239"/>
      <c r="BR378" s="239"/>
      <c r="BS378" s="239"/>
      <c r="BT378" s="239"/>
      <c r="BU378" s="239"/>
      <c r="BV378" s="239"/>
      <c r="BW378" s="239"/>
      <c r="BX378" s="239"/>
      <c r="BY378" s="239"/>
      <c r="BZ378" s="239"/>
      <c r="CA378" s="239"/>
      <c r="CB378" s="239"/>
      <c r="CC378" s="239"/>
      <c r="CD378" s="239"/>
      <c r="CE378" s="239"/>
      <c r="CF378" s="239"/>
      <c r="CG378" s="239"/>
      <c r="CH378" s="239"/>
      <c r="CI378" s="239"/>
      <c r="CJ378" s="239"/>
      <c r="CK378" s="239"/>
      <c r="CL378" s="239"/>
      <c r="CM378" s="239"/>
      <c r="CN378" s="239"/>
      <c r="CO378" s="239"/>
      <c r="CP378" s="239"/>
      <c r="CQ378" s="239"/>
      <c r="CR378" s="239"/>
      <c r="CS378" s="239"/>
      <c r="CT378" s="239"/>
      <c r="CU378" s="239"/>
      <c r="CV378" s="239"/>
      <c r="CW378" s="239"/>
      <c r="CX378" s="239"/>
      <c r="CY378" s="239"/>
      <c r="CZ378" s="239"/>
      <c r="DA378" s="239"/>
      <c r="DB378" s="239"/>
      <c r="DC378" s="239"/>
      <c r="DD378" s="239"/>
      <c r="DE378" s="239"/>
      <c r="DF378" s="239"/>
      <c r="DG378" s="239"/>
      <c r="DH378" s="239"/>
      <c r="DI378" s="239"/>
      <c r="DJ378" s="239"/>
      <c r="DK378" s="239"/>
      <c r="DL378" s="239"/>
      <c r="DM378" s="239"/>
      <c r="DN378" s="239"/>
      <c r="DO378" s="239"/>
      <c r="DP378" s="547"/>
    </row>
    <row r="379" spans="1:120" s="249" customFormat="1" ht="15" customHeight="1" x14ac:dyDescent="0.25">
      <c r="A379" s="536" t="s">
        <v>446</v>
      </c>
      <c r="B379" s="537"/>
      <c r="C379" s="537"/>
      <c r="D379" s="540" t="s">
        <v>451</v>
      </c>
      <c r="E379" s="540"/>
      <c r="F379" s="33"/>
      <c r="G379" s="34"/>
      <c r="H379" s="34"/>
      <c r="I379" s="222"/>
      <c r="J379" s="223"/>
      <c r="K379" s="245">
        <f>+COUNTIF(L375:DO375, "over 90 days")</f>
        <v>0</v>
      </c>
      <c r="L379" s="240"/>
      <c r="M379" s="241"/>
      <c r="N379" s="241"/>
      <c r="O379" s="241"/>
      <c r="P379" s="241"/>
      <c r="Q379" s="241"/>
      <c r="R379" s="241"/>
      <c r="S379" s="241"/>
      <c r="T379" s="241"/>
      <c r="U379" s="241"/>
      <c r="V379" s="241"/>
      <c r="W379" s="241"/>
      <c r="X379" s="241"/>
      <c r="Y379" s="241"/>
      <c r="Z379" s="241"/>
      <c r="AA379" s="241"/>
      <c r="AB379" s="241"/>
      <c r="AC379" s="241"/>
      <c r="AD379" s="241"/>
      <c r="AE379" s="241"/>
      <c r="AF379" s="241"/>
      <c r="AG379" s="241"/>
      <c r="AH379" s="241"/>
      <c r="AI379" s="241"/>
      <c r="AJ379" s="241"/>
      <c r="AK379" s="241"/>
      <c r="AL379" s="241"/>
      <c r="AM379" s="241"/>
      <c r="AN379" s="241"/>
      <c r="AO379" s="241"/>
      <c r="AP379" s="241"/>
      <c r="AQ379" s="241"/>
      <c r="AR379" s="241"/>
      <c r="AS379" s="241"/>
      <c r="AT379" s="241"/>
      <c r="AU379" s="241"/>
      <c r="AV379" s="241"/>
      <c r="AW379" s="241"/>
      <c r="AX379" s="241"/>
      <c r="AY379" s="241"/>
      <c r="AZ379" s="241"/>
      <c r="BA379" s="241"/>
      <c r="BB379" s="241"/>
      <c r="BC379" s="241"/>
      <c r="BD379" s="241"/>
      <c r="BE379" s="241"/>
      <c r="BF379" s="241"/>
      <c r="BG379" s="241"/>
      <c r="BH379" s="241"/>
      <c r="BI379" s="241"/>
      <c r="BJ379" s="241"/>
      <c r="BK379" s="241"/>
      <c r="BL379" s="241"/>
      <c r="BM379" s="241"/>
      <c r="BN379" s="241"/>
      <c r="BO379" s="241"/>
      <c r="BP379" s="241"/>
      <c r="BQ379" s="241"/>
      <c r="BR379" s="241"/>
      <c r="BS379" s="241"/>
      <c r="BT379" s="241"/>
      <c r="BU379" s="241"/>
      <c r="BV379" s="241"/>
      <c r="BW379" s="241"/>
      <c r="BX379" s="241"/>
      <c r="BY379" s="241"/>
      <c r="BZ379" s="241"/>
      <c r="CA379" s="241"/>
      <c r="CB379" s="241"/>
      <c r="CC379" s="241"/>
      <c r="CD379" s="241"/>
      <c r="CE379" s="241"/>
      <c r="CF379" s="241"/>
      <c r="CG379" s="241"/>
      <c r="CH379" s="241"/>
      <c r="CI379" s="241"/>
      <c r="CJ379" s="241"/>
      <c r="CK379" s="241"/>
      <c r="CL379" s="241"/>
      <c r="CM379" s="241"/>
      <c r="CN379" s="241"/>
      <c r="CO379" s="241"/>
      <c r="CP379" s="241"/>
      <c r="CQ379" s="241"/>
      <c r="CR379" s="241"/>
      <c r="CS379" s="241"/>
      <c r="CT379" s="241"/>
      <c r="CU379" s="241"/>
      <c r="CV379" s="241"/>
      <c r="CW379" s="241"/>
      <c r="CX379" s="241"/>
      <c r="CY379" s="241"/>
      <c r="CZ379" s="241"/>
      <c r="DA379" s="241"/>
      <c r="DB379" s="241"/>
      <c r="DC379" s="241"/>
      <c r="DD379" s="241"/>
      <c r="DE379" s="241"/>
      <c r="DF379" s="241"/>
      <c r="DG379" s="241"/>
      <c r="DH379" s="241"/>
      <c r="DI379" s="241"/>
      <c r="DJ379" s="241"/>
      <c r="DK379" s="241"/>
      <c r="DL379" s="241"/>
      <c r="DM379" s="241"/>
      <c r="DN379" s="241"/>
      <c r="DO379" s="241"/>
      <c r="DP379" s="547"/>
    </row>
    <row r="380" spans="1:120" s="249" customFormat="1" ht="15" customHeight="1" x14ac:dyDescent="0.25">
      <c r="A380" s="536" t="s">
        <v>446</v>
      </c>
      <c r="B380" s="537"/>
      <c r="C380" s="537"/>
      <c r="D380" s="541" t="s">
        <v>452</v>
      </c>
      <c r="E380" s="542"/>
      <c r="F380" s="33"/>
      <c r="G380" s="34"/>
      <c r="H380" s="34"/>
      <c r="I380" s="31"/>
      <c r="J380" s="32"/>
      <c r="K380" s="245">
        <f>+COUNTIF(L380:DO380, "Yes c.")</f>
        <v>0</v>
      </c>
      <c r="L380" s="224"/>
      <c r="M380" s="224"/>
      <c r="N380" s="224"/>
      <c r="O380" s="224"/>
      <c r="P380" s="224"/>
      <c r="Q380" s="224"/>
      <c r="R380" s="224"/>
      <c r="S380" s="224"/>
      <c r="T380" s="224"/>
      <c r="U380" s="224"/>
      <c r="V380" s="224"/>
      <c r="W380" s="224"/>
      <c r="X380" s="224"/>
      <c r="Y380" s="224"/>
      <c r="Z380" s="224"/>
      <c r="AA380" s="224"/>
      <c r="AB380" s="224"/>
      <c r="AC380" s="224"/>
      <c r="AD380" s="224"/>
      <c r="AE380" s="224"/>
      <c r="AF380" s="224"/>
      <c r="AG380" s="224"/>
      <c r="AH380" s="224"/>
      <c r="AI380" s="224"/>
      <c r="AJ380" s="224"/>
      <c r="AK380" s="224"/>
      <c r="AL380" s="224"/>
      <c r="AM380" s="224"/>
      <c r="AN380" s="224"/>
      <c r="AO380" s="224"/>
      <c r="AP380" s="224"/>
      <c r="AQ380" s="224"/>
      <c r="AR380" s="224"/>
      <c r="AS380" s="224"/>
      <c r="AT380" s="224"/>
      <c r="AU380" s="224"/>
      <c r="AV380" s="224"/>
      <c r="AW380" s="224"/>
      <c r="AX380" s="224"/>
      <c r="AY380" s="224"/>
      <c r="AZ380" s="224"/>
      <c r="BA380" s="224"/>
      <c r="BB380" s="224"/>
      <c r="BC380" s="224"/>
      <c r="BD380" s="224"/>
      <c r="BE380" s="224"/>
      <c r="BF380" s="224"/>
      <c r="BG380" s="224"/>
      <c r="BH380" s="224"/>
      <c r="BI380" s="224"/>
      <c r="BJ380" s="224"/>
      <c r="BK380" s="224"/>
      <c r="BL380" s="224"/>
      <c r="BM380" s="224"/>
      <c r="BN380" s="224"/>
      <c r="BO380" s="224"/>
      <c r="BP380" s="224"/>
      <c r="BQ380" s="224"/>
      <c r="BR380" s="224"/>
      <c r="BS380" s="224"/>
      <c r="BT380" s="224"/>
      <c r="BU380" s="224"/>
      <c r="BV380" s="224"/>
      <c r="BW380" s="224"/>
      <c r="BX380" s="224"/>
      <c r="BY380" s="224"/>
      <c r="BZ380" s="224"/>
      <c r="CA380" s="224"/>
      <c r="CB380" s="224"/>
      <c r="CC380" s="224"/>
      <c r="CD380" s="224"/>
      <c r="CE380" s="224"/>
      <c r="CF380" s="224"/>
      <c r="CG380" s="224"/>
      <c r="CH380" s="224"/>
      <c r="CI380" s="224"/>
      <c r="CJ380" s="224"/>
      <c r="CK380" s="224"/>
      <c r="CL380" s="224"/>
      <c r="CM380" s="224"/>
      <c r="CN380" s="224"/>
      <c r="CO380" s="224"/>
      <c r="CP380" s="224"/>
      <c r="CQ380" s="224"/>
      <c r="CR380" s="224"/>
      <c r="CS380" s="224"/>
      <c r="CT380" s="224"/>
      <c r="CU380" s="224"/>
      <c r="CV380" s="224"/>
      <c r="CW380" s="224"/>
      <c r="CX380" s="224"/>
      <c r="CY380" s="224"/>
      <c r="CZ380" s="224"/>
      <c r="DA380" s="224"/>
      <c r="DB380" s="224"/>
      <c r="DC380" s="224"/>
      <c r="DD380" s="224"/>
      <c r="DE380" s="224"/>
      <c r="DF380" s="224"/>
      <c r="DG380" s="224"/>
      <c r="DH380" s="224"/>
      <c r="DI380" s="224"/>
      <c r="DJ380" s="224"/>
      <c r="DK380" s="224"/>
      <c r="DL380" s="224"/>
      <c r="DM380" s="224"/>
      <c r="DN380" s="224"/>
      <c r="DO380" s="265"/>
      <c r="DP380" s="547"/>
    </row>
    <row r="381" spans="1:120" s="249" customFormat="1" ht="15.75" customHeight="1" thickBot="1" x14ac:dyDescent="0.3">
      <c r="A381" s="543" t="s">
        <v>446</v>
      </c>
      <c r="B381" s="544"/>
      <c r="C381" s="544"/>
      <c r="D381" s="545" t="s">
        <v>484</v>
      </c>
      <c r="E381" s="545"/>
      <c r="F381" s="44"/>
      <c r="G381" s="45"/>
      <c r="H381" s="45"/>
      <c r="I381" s="35"/>
      <c r="J381" s="36"/>
      <c r="K381" s="37">
        <f>+COUNTIF(L381:DO381, "Yes d.")</f>
        <v>0</v>
      </c>
      <c r="L381" s="225"/>
      <c r="M381" s="225"/>
      <c r="N381" s="225"/>
      <c r="O381" s="225"/>
      <c r="P381" s="225"/>
      <c r="Q381" s="225"/>
      <c r="R381" s="225"/>
      <c r="S381" s="225"/>
      <c r="T381" s="225"/>
      <c r="U381" s="225"/>
      <c r="V381" s="225"/>
      <c r="W381" s="225"/>
      <c r="X381" s="225"/>
      <c r="Y381" s="225"/>
      <c r="Z381" s="225"/>
      <c r="AA381" s="225"/>
      <c r="AB381" s="225"/>
      <c r="AC381" s="225"/>
      <c r="AD381" s="225"/>
      <c r="AE381" s="225"/>
      <c r="AF381" s="225"/>
      <c r="AG381" s="225"/>
      <c r="AH381" s="225"/>
      <c r="AI381" s="225"/>
      <c r="AJ381" s="225"/>
      <c r="AK381" s="225"/>
      <c r="AL381" s="225"/>
      <c r="AM381" s="225"/>
      <c r="AN381" s="225"/>
      <c r="AO381" s="225"/>
      <c r="AP381" s="225"/>
      <c r="AQ381" s="225"/>
      <c r="AR381" s="225"/>
      <c r="AS381" s="225"/>
      <c r="AT381" s="225"/>
      <c r="AU381" s="225"/>
      <c r="AV381" s="225"/>
      <c r="AW381" s="225"/>
      <c r="AX381" s="225"/>
      <c r="AY381" s="225"/>
      <c r="AZ381" s="225"/>
      <c r="BA381" s="225"/>
      <c r="BB381" s="225"/>
      <c r="BC381" s="225"/>
      <c r="BD381" s="225"/>
      <c r="BE381" s="225"/>
      <c r="BF381" s="225"/>
      <c r="BG381" s="225"/>
      <c r="BH381" s="225"/>
      <c r="BI381" s="225"/>
      <c r="BJ381" s="225"/>
      <c r="BK381" s="225"/>
      <c r="BL381" s="225"/>
      <c r="BM381" s="225"/>
      <c r="BN381" s="225"/>
      <c r="BO381" s="225"/>
      <c r="BP381" s="225"/>
      <c r="BQ381" s="225"/>
      <c r="BR381" s="225"/>
      <c r="BS381" s="225"/>
      <c r="BT381" s="225"/>
      <c r="BU381" s="225"/>
      <c r="BV381" s="225"/>
      <c r="BW381" s="225"/>
      <c r="BX381" s="225"/>
      <c r="BY381" s="225"/>
      <c r="BZ381" s="225"/>
      <c r="CA381" s="225"/>
      <c r="CB381" s="225"/>
      <c r="CC381" s="225"/>
      <c r="CD381" s="225"/>
      <c r="CE381" s="225"/>
      <c r="CF381" s="225"/>
      <c r="CG381" s="225"/>
      <c r="CH381" s="225"/>
      <c r="CI381" s="225"/>
      <c r="CJ381" s="225"/>
      <c r="CK381" s="225"/>
      <c r="CL381" s="225"/>
      <c r="CM381" s="225"/>
      <c r="CN381" s="225"/>
      <c r="CO381" s="225"/>
      <c r="CP381" s="225"/>
      <c r="CQ381" s="225"/>
      <c r="CR381" s="225"/>
      <c r="CS381" s="225"/>
      <c r="CT381" s="225"/>
      <c r="CU381" s="225"/>
      <c r="CV381" s="225"/>
      <c r="CW381" s="225"/>
      <c r="CX381" s="225"/>
      <c r="CY381" s="225"/>
      <c r="CZ381" s="225"/>
      <c r="DA381" s="225"/>
      <c r="DB381" s="225"/>
      <c r="DC381" s="225"/>
      <c r="DD381" s="225"/>
      <c r="DE381" s="225"/>
      <c r="DF381" s="225"/>
      <c r="DG381" s="225"/>
      <c r="DH381" s="225"/>
      <c r="DI381" s="225"/>
      <c r="DJ381" s="225"/>
      <c r="DK381" s="225"/>
      <c r="DL381" s="225"/>
      <c r="DM381" s="225"/>
      <c r="DN381" s="225"/>
      <c r="DO381" s="266"/>
      <c r="DP381" s="548"/>
    </row>
    <row r="443" spans="14:31" x14ac:dyDescent="0.25">
      <c r="N443" s="581"/>
      <c r="O443" s="581"/>
      <c r="P443" s="581"/>
      <c r="Q443" s="581"/>
      <c r="R443" s="581"/>
      <c r="S443" s="581"/>
      <c r="T443" s="581"/>
      <c r="U443" s="581"/>
      <c r="V443" s="581"/>
      <c r="W443" s="581"/>
      <c r="Z443" s="581"/>
      <c r="AA443" s="581"/>
      <c r="AB443" s="581"/>
      <c r="AC443" s="581"/>
      <c r="AD443" s="581"/>
      <c r="AE443" s="581"/>
    </row>
    <row r="444" spans="14:31" x14ac:dyDescent="0.25">
      <c r="N444" s="581"/>
      <c r="O444" s="581"/>
      <c r="P444" s="581"/>
      <c r="Q444" s="581"/>
      <c r="R444" s="581"/>
      <c r="S444" s="581"/>
      <c r="T444" s="581"/>
      <c r="U444" s="581"/>
      <c r="V444" s="581"/>
      <c r="W444" s="581"/>
      <c r="Z444" s="581"/>
      <c r="AA444" s="581"/>
      <c r="AB444" s="581"/>
      <c r="AC444" s="581"/>
      <c r="AD444" s="581"/>
      <c r="AE444" s="581"/>
    </row>
  </sheetData>
  <sheetProtection algorithmName="SHA-512" hashValue="gumOOIJOKEQGOSLk+30Sm/AN0pIW+CMXQfAEII0PlOC5F3m1OgPc0JNWTpCmI5E1i8jON5/YuN1XFY9eDJ1PVA==" saltValue="D9757qEwIOk63XIVt6yAFg==" spinCount="100000" sheet="1" formatColumns="0" formatRows="0" sort="0"/>
  <autoFilter ref="A5:K371" xr:uid="{00000000-0009-0000-0000-000001000000}"/>
  <dataConsolidate/>
  <mergeCells count="711">
    <mergeCell ref="DP20:DP24"/>
    <mergeCell ref="DP25:DP28"/>
    <mergeCell ref="DP29:DP32"/>
    <mergeCell ref="DP58:DP61"/>
    <mergeCell ref="DP67:DP68"/>
    <mergeCell ref="DP69:DP70"/>
    <mergeCell ref="DP71:DP72"/>
    <mergeCell ref="DP81:DP84"/>
    <mergeCell ref="DP85:DP88"/>
    <mergeCell ref="DP77:DP80"/>
    <mergeCell ref="A71:A72"/>
    <mergeCell ref="B71:B72"/>
    <mergeCell ref="C71:C72"/>
    <mergeCell ref="D71:D72"/>
    <mergeCell ref="E71:E72"/>
    <mergeCell ref="I71:J72"/>
    <mergeCell ref="A82:C82"/>
    <mergeCell ref="A83:C83"/>
    <mergeCell ref="A84:C84"/>
    <mergeCell ref="A74:C74"/>
    <mergeCell ref="A75:C75"/>
    <mergeCell ref="A76:C76"/>
    <mergeCell ref="A78:C78"/>
    <mergeCell ref="A79:C79"/>
    <mergeCell ref="A80:C80"/>
    <mergeCell ref="D67:D68"/>
    <mergeCell ref="E67:E68"/>
    <mergeCell ref="I67:J68"/>
    <mergeCell ref="A67:A68"/>
    <mergeCell ref="B67:B68"/>
    <mergeCell ref="C67:C68"/>
    <mergeCell ref="A69:A70"/>
    <mergeCell ref="B69:B70"/>
    <mergeCell ref="C69:C70"/>
    <mergeCell ref="D69:D70"/>
    <mergeCell ref="E69:E70"/>
    <mergeCell ref="I69:J70"/>
    <mergeCell ref="A32:C32"/>
    <mergeCell ref="A59:C59"/>
    <mergeCell ref="A60:C60"/>
    <mergeCell ref="A61:C61"/>
    <mergeCell ref="A21:C21"/>
    <mergeCell ref="A22:C22"/>
    <mergeCell ref="A23:C23"/>
    <mergeCell ref="A24:C24"/>
    <mergeCell ref="A26:C26"/>
    <mergeCell ref="A27:C27"/>
    <mergeCell ref="A28:C28"/>
    <mergeCell ref="A30:C30"/>
    <mergeCell ref="A31:C31"/>
    <mergeCell ref="HI214:HI217"/>
    <mergeCell ref="A215:C215"/>
    <mergeCell ref="A216:C216"/>
    <mergeCell ref="A217:C217"/>
    <mergeCell ref="DP193:DP198"/>
    <mergeCell ref="HI193:HI198"/>
    <mergeCell ref="HJ193:HJ198"/>
    <mergeCell ref="A194:C194"/>
    <mergeCell ref="A195:C195"/>
    <mergeCell ref="A196:C196"/>
    <mergeCell ref="A197:C197"/>
    <mergeCell ref="A198:C198"/>
    <mergeCell ref="HJ214:HJ217"/>
    <mergeCell ref="DP199:DP202"/>
    <mergeCell ref="A205:C205"/>
    <mergeCell ref="A206:C206"/>
    <mergeCell ref="A207:C207"/>
    <mergeCell ref="I208:J208"/>
    <mergeCell ref="HJ166:HJ169"/>
    <mergeCell ref="HJ175:HJ180"/>
    <mergeCell ref="A176:C176"/>
    <mergeCell ref="A177:C177"/>
    <mergeCell ref="A178:C178"/>
    <mergeCell ref="A179:C179"/>
    <mergeCell ref="A180:C180"/>
    <mergeCell ref="DP175:DP180"/>
    <mergeCell ref="I170:J170"/>
    <mergeCell ref="HI166:HI169"/>
    <mergeCell ref="A169:C169"/>
    <mergeCell ref="A167:C167"/>
    <mergeCell ref="A168:C168"/>
    <mergeCell ref="A171:C171"/>
    <mergeCell ref="A172:C172"/>
    <mergeCell ref="A173:C173"/>
    <mergeCell ref="DP170:DP173"/>
    <mergeCell ref="HJ181:HJ186"/>
    <mergeCell ref="A182:C182"/>
    <mergeCell ref="A183:C183"/>
    <mergeCell ref="A184:C184"/>
    <mergeCell ref="A185:C185"/>
    <mergeCell ref="A186:C186"/>
    <mergeCell ref="DP187:DP192"/>
    <mergeCell ref="HI187:HI192"/>
    <mergeCell ref="HJ187:HJ192"/>
    <mergeCell ref="A188:C188"/>
    <mergeCell ref="A189:C189"/>
    <mergeCell ref="A190:C190"/>
    <mergeCell ref="A191:C191"/>
    <mergeCell ref="A192:C192"/>
    <mergeCell ref="DP181:DP186"/>
    <mergeCell ref="HI181:HI186"/>
    <mergeCell ref="HJ150:HJ155"/>
    <mergeCell ref="A151:C151"/>
    <mergeCell ref="A152:C152"/>
    <mergeCell ref="A154:C154"/>
    <mergeCell ref="A155:C155"/>
    <mergeCell ref="A153:C153"/>
    <mergeCell ref="A158:C158"/>
    <mergeCell ref="A159:C159"/>
    <mergeCell ref="A160:C160"/>
    <mergeCell ref="I156:J156"/>
    <mergeCell ref="DP158:DP161"/>
    <mergeCell ref="HI150:HI155"/>
    <mergeCell ref="HI89:HI92"/>
    <mergeCell ref="HJ89:HJ92"/>
    <mergeCell ref="A90:C90"/>
    <mergeCell ref="A91:C91"/>
    <mergeCell ref="A92:C92"/>
    <mergeCell ref="DP120:DP122"/>
    <mergeCell ref="HI127:HI131"/>
    <mergeCell ref="HJ127:HJ131"/>
    <mergeCell ref="DP136:DP139"/>
    <mergeCell ref="A137:C137"/>
    <mergeCell ref="A138:C138"/>
    <mergeCell ref="A139:C139"/>
    <mergeCell ref="A112:C112"/>
    <mergeCell ref="A113:C113"/>
    <mergeCell ref="HI93:HI97"/>
    <mergeCell ref="DP98:DP101"/>
    <mergeCell ref="HI98:HI101"/>
    <mergeCell ref="HJ93:HJ97"/>
    <mergeCell ref="A94:C94"/>
    <mergeCell ref="A95:C95"/>
    <mergeCell ref="A96:C96"/>
    <mergeCell ref="A97:C97"/>
    <mergeCell ref="DP93:DP97"/>
    <mergeCell ref="HJ98:HJ101"/>
    <mergeCell ref="I102:J102"/>
    <mergeCell ref="DP103:DP107"/>
    <mergeCell ref="A104:C104"/>
    <mergeCell ref="DP89:DP92"/>
    <mergeCell ref="A99:C99"/>
    <mergeCell ref="A100:C100"/>
    <mergeCell ref="A101:C101"/>
    <mergeCell ref="A86:C86"/>
    <mergeCell ref="A87:C87"/>
    <mergeCell ref="A88:C88"/>
    <mergeCell ref="HJ108:HJ113"/>
    <mergeCell ref="HJ114:HJ118"/>
    <mergeCell ref="A116:C116"/>
    <mergeCell ref="A117:C117"/>
    <mergeCell ref="A118:C118"/>
    <mergeCell ref="DP123:DP126"/>
    <mergeCell ref="DP140:DP144"/>
    <mergeCell ref="HI140:HI144"/>
    <mergeCell ref="HJ140:HJ144"/>
    <mergeCell ref="A130:C130"/>
    <mergeCell ref="A131:C131"/>
    <mergeCell ref="DP114:DP118"/>
    <mergeCell ref="DP133:DP135"/>
    <mergeCell ref="A163:C163"/>
    <mergeCell ref="A164:C164"/>
    <mergeCell ref="A165:C165"/>
    <mergeCell ref="A161:C161"/>
    <mergeCell ref="HI108:HI113"/>
    <mergeCell ref="A109:C109"/>
    <mergeCell ref="DP109:DP113"/>
    <mergeCell ref="A110:C110"/>
    <mergeCell ref="A111:C111"/>
    <mergeCell ref="HI114:HI118"/>
    <mergeCell ref="A115:C115"/>
    <mergeCell ref="N443:N444"/>
    <mergeCell ref="O443:O444"/>
    <mergeCell ref="P443:P444"/>
    <mergeCell ref="DP203:DP207"/>
    <mergeCell ref="DP218:DP222"/>
    <mergeCell ref="DP214:DP217"/>
    <mergeCell ref="DP150:DP155"/>
    <mergeCell ref="DP162:DP165"/>
    <mergeCell ref="DP166:DP169"/>
    <mergeCell ref="Z443:Z444"/>
    <mergeCell ref="AB276:AB277"/>
    <mergeCell ref="AC276:AC277"/>
    <mergeCell ref="AD276:AD277"/>
    <mergeCell ref="AE276:AE277"/>
    <mergeCell ref="DP351:DP361"/>
    <mergeCell ref="AA276:AA277"/>
    <mergeCell ref="T276:T277"/>
    <mergeCell ref="U276:U277"/>
    <mergeCell ref="V276:V277"/>
    <mergeCell ref="W276:W277"/>
    <mergeCell ref="DP267:DP275"/>
    <mergeCell ref="DP329:DP339"/>
    <mergeCell ref="DP257:DP265"/>
    <mergeCell ref="R276:R277"/>
    <mergeCell ref="A8:A9"/>
    <mergeCell ref="B8:B9"/>
    <mergeCell ref="C8:C9"/>
    <mergeCell ref="D8:D9"/>
    <mergeCell ref="E8:E9"/>
    <mergeCell ref="I8:J9"/>
    <mergeCell ref="A202:C202"/>
    <mergeCell ref="A42:C42"/>
    <mergeCell ref="A43:C43"/>
    <mergeCell ref="A44:C44"/>
    <mergeCell ref="A63:C63"/>
    <mergeCell ref="A64:C64"/>
    <mergeCell ref="I81:J81"/>
    <mergeCell ref="A141:C141"/>
    <mergeCell ref="A142:C142"/>
    <mergeCell ref="A143:C143"/>
    <mergeCell ref="A121:C121"/>
    <mergeCell ref="A122:C122"/>
    <mergeCell ref="A124:C124"/>
    <mergeCell ref="A105:C105"/>
    <mergeCell ref="A106:C106"/>
    <mergeCell ref="A107:C107"/>
    <mergeCell ref="A56:C56"/>
    <mergeCell ref="A57:C57"/>
    <mergeCell ref="S276:S277"/>
    <mergeCell ref="O276:O277"/>
    <mergeCell ref="P276:P277"/>
    <mergeCell ref="Q276:Q277"/>
    <mergeCell ref="D280:E280"/>
    <mergeCell ref="C276:C277"/>
    <mergeCell ref="D276:D277"/>
    <mergeCell ref="E276:E277"/>
    <mergeCell ref="L276:L277"/>
    <mergeCell ref="M276:M277"/>
    <mergeCell ref="N276:N277"/>
    <mergeCell ref="A279:C279"/>
    <mergeCell ref="D279:E279"/>
    <mergeCell ref="I276:I277"/>
    <mergeCell ref="J276:J277"/>
    <mergeCell ref="A276:A277"/>
    <mergeCell ref="B276:B277"/>
    <mergeCell ref="A280:C280"/>
    <mergeCell ref="A297:C297"/>
    <mergeCell ref="D297:E297"/>
    <mergeCell ref="A298:C298"/>
    <mergeCell ref="D298:E298"/>
    <mergeCell ref="A299:C299"/>
    <mergeCell ref="D299:E299"/>
    <mergeCell ref="A300:C300"/>
    <mergeCell ref="D300:E300"/>
    <mergeCell ref="D308:E308"/>
    <mergeCell ref="A301:C301"/>
    <mergeCell ref="A307:C307"/>
    <mergeCell ref="D307:E307"/>
    <mergeCell ref="A308:C308"/>
    <mergeCell ref="A310:C310"/>
    <mergeCell ref="A315:C315"/>
    <mergeCell ref="D315:E315"/>
    <mergeCell ref="A335:C335"/>
    <mergeCell ref="D325:E325"/>
    <mergeCell ref="A326:C326"/>
    <mergeCell ref="D320:E320"/>
    <mergeCell ref="A321:C321"/>
    <mergeCell ref="D330:E330"/>
    <mergeCell ref="A331:C331"/>
    <mergeCell ref="A328:C328"/>
    <mergeCell ref="D328:E328"/>
    <mergeCell ref="A320:C320"/>
    <mergeCell ref="D331:E331"/>
    <mergeCell ref="D334:E334"/>
    <mergeCell ref="A330:C330"/>
    <mergeCell ref="D310:E310"/>
    <mergeCell ref="A311:C311"/>
    <mergeCell ref="D311:E311"/>
    <mergeCell ref="A312:C312"/>
    <mergeCell ref="D312:E312"/>
    <mergeCell ref="A337:C337"/>
    <mergeCell ref="A346:C346"/>
    <mergeCell ref="D350:E350"/>
    <mergeCell ref="A339:C339"/>
    <mergeCell ref="D339:E339"/>
    <mergeCell ref="D337:E337"/>
    <mergeCell ref="A322:C322"/>
    <mergeCell ref="D322:E322"/>
    <mergeCell ref="A323:C323"/>
    <mergeCell ref="D323:E323"/>
    <mergeCell ref="A332:C332"/>
    <mergeCell ref="A333:C333"/>
    <mergeCell ref="D333:E333"/>
    <mergeCell ref="A274:C274"/>
    <mergeCell ref="D274:E274"/>
    <mergeCell ref="A271:C271"/>
    <mergeCell ref="A269:C269"/>
    <mergeCell ref="D269:E269"/>
    <mergeCell ref="A273:C273"/>
    <mergeCell ref="D272:E272"/>
    <mergeCell ref="D273:E273"/>
    <mergeCell ref="D271:E271"/>
    <mergeCell ref="A272:C272"/>
    <mergeCell ref="A275:C275"/>
    <mergeCell ref="D275:E275"/>
    <mergeCell ref="D326:E326"/>
    <mergeCell ref="DP362:DP371"/>
    <mergeCell ref="DP340:DP350"/>
    <mergeCell ref="A369:C369"/>
    <mergeCell ref="A342:C342"/>
    <mergeCell ref="D342:E342"/>
    <mergeCell ref="A343:C343"/>
    <mergeCell ref="A344:C344"/>
    <mergeCell ref="D364:E364"/>
    <mergeCell ref="A371:C371"/>
    <mergeCell ref="D361:E361"/>
    <mergeCell ref="A365:C365"/>
    <mergeCell ref="D357:E357"/>
    <mergeCell ref="A357:C357"/>
    <mergeCell ref="A358:C358"/>
    <mergeCell ref="A359:C359"/>
    <mergeCell ref="A368:C368"/>
    <mergeCell ref="D360:E360"/>
    <mergeCell ref="D352:E352"/>
    <mergeCell ref="A353:C353"/>
    <mergeCell ref="D353:E353"/>
    <mergeCell ref="A354:C354"/>
    <mergeCell ref="A356:C356"/>
    <mergeCell ref="A341:C341"/>
    <mergeCell ref="D341:E341"/>
    <mergeCell ref="D354:E354"/>
    <mergeCell ref="X276:X277"/>
    <mergeCell ref="A293:C293"/>
    <mergeCell ref="D293:E293"/>
    <mergeCell ref="A294:C294"/>
    <mergeCell ref="D294:E294"/>
    <mergeCell ref="A290:C290"/>
    <mergeCell ref="D306:E306"/>
    <mergeCell ref="A324:C324"/>
    <mergeCell ref="D324:E324"/>
    <mergeCell ref="A325:C325"/>
    <mergeCell ref="D356:E356"/>
    <mergeCell ref="D286:E286"/>
    <mergeCell ref="A288:C288"/>
    <mergeCell ref="D288:E288"/>
    <mergeCell ref="A289:C289"/>
    <mergeCell ref="A345:C345"/>
    <mergeCell ref="D345:E345"/>
    <mergeCell ref="D335:E335"/>
    <mergeCell ref="A336:C336"/>
    <mergeCell ref="D336:E336"/>
    <mergeCell ref="D260:E260"/>
    <mergeCell ref="A260:C260"/>
    <mergeCell ref="A258:C258"/>
    <mergeCell ref="A259:C259"/>
    <mergeCell ref="A267:C267"/>
    <mergeCell ref="D267:E267"/>
    <mergeCell ref="A268:C268"/>
    <mergeCell ref="D268:E268"/>
    <mergeCell ref="A292:C292"/>
    <mergeCell ref="D292:E292"/>
    <mergeCell ref="A286:C286"/>
    <mergeCell ref="D289:E289"/>
    <mergeCell ref="A284:C284"/>
    <mergeCell ref="D284:E284"/>
    <mergeCell ref="A285:C285"/>
    <mergeCell ref="D285:E285"/>
    <mergeCell ref="A281:C281"/>
    <mergeCell ref="D281:E281"/>
    <mergeCell ref="A282:C282"/>
    <mergeCell ref="A261:C261"/>
    <mergeCell ref="D261:E261"/>
    <mergeCell ref="A262:C262"/>
    <mergeCell ref="D262:E262"/>
    <mergeCell ref="A263:C263"/>
    <mergeCell ref="D263:E263"/>
    <mergeCell ref="A264:C264"/>
    <mergeCell ref="D264:E264"/>
    <mergeCell ref="A350:C350"/>
    <mergeCell ref="A302:C302"/>
    <mergeCell ref="D302:E302"/>
    <mergeCell ref="A303:C303"/>
    <mergeCell ref="D303:E303"/>
    <mergeCell ref="A304:C304"/>
    <mergeCell ref="D304:E304"/>
    <mergeCell ref="A306:C306"/>
    <mergeCell ref="D338:E338"/>
    <mergeCell ref="A338:C338"/>
    <mergeCell ref="D343:E343"/>
    <mergeCell ref="D344:E344"/>
    <mergeCell ref="D332:E332"/>
    <mergeCell ref="A327:C327"/>
    <mergeCell ref="D327:E327"/>
    <mergeCell ref="A334:C334"/>
    <mergeCell ref="A283:C283"/>
    <mergeCell ref="D283:E283"/>
    <mergeCell ref="D290:E290"/>
    <mergeCell ref="A291:C291"/>
    <mergeCell ref="D291:E291"/>
    <mergeCell ref="A265:C265"/>
    <mergeCell ref="D265:E265"/>
    <mergeCell ref="A270:C270"/>
    <mergeCell ref="D270:E270"/>
    <mergeCell ref="D282:E282"/>
    <mergeCell ref="DP318:DP328"/>
    <mergeCell ref="A313:C313"/>
    <mergeCell ref="D313:E313"/>
    <mergeCell ref="A314:C314"/>
    <mergeCell ref="D314:E314"/>
    <mergeCell ref="A316:C316"/>
    <mergeCell ref="D316:E316"/>
    <mergeCell ref="DP287:DP295"/>
    <mergeCell ref="DP305:DP316"/>
    <mergeCell ref="A309:C309"/>
    <mergeCell ref="D309:E309"/>
    <mergeCell ref="DP297:DP304"/>
    <mergeCell ref="A295:C295"/>
    <mergeCell ref="D295:E295"/>
    <mergeCell ref="A318:C318"/>
    <mergeCell ref="D318:E318"/>
    <mergeCell ref="A319:C319"/>
    <mergeCell ref="D319:E319"/>
    <mergeCell ref="D321:E321"/>
    <mergeCell ref="L4:DO4"/>
    <mergeCell ref="I6:K6"/>
    <mergeCell ref="D224:E224"/>
    <mergeCell ref="D225:E225"/>
    <mergeCell ref="D237:E237"/>
    <mergeCell ref="D240:E240"/>
    <mergeCell ref="D241:E241"/>
    <mergeCell ref="DP209:DP213"/>
    <mergeCell ref="DP127:DP131"/>
    <mergeCell ref="DP73:DP76"/>
    <mergeCell ref="I174:J174"/>
    <mergeCell ref="D229:E229"/>
    <mergeCell ref="D230:E230"/>
    <mergeCell ref="D231:E231"/>
    <mergeCell ref="DP236:DP245"/>
    <mergeCell ref="DP145:DP148"/>
    <mergeCell ref="I149:J149"/>
    <mergeCell ref="J41:K41"/>
    <mergeCell ref="L41:M41"/>
    <mergeCell ref="J42:K42"/>
    <mergeCell ref="I43:K43"/>
    <mergeCell ref="L42:M42"/>
    <mergeCell ref="L43:M43"/>
    <mergeCell ref="E232:J232"/>
    <mergeCell ref="A224:C224"/>
    <mergeCell ref="A225:C225"/>
    <mergeCell ref="A226:C226"/>
    <mergeCell ref="A227:C227"/>
    <mergeCell ref="A230:C230"/>
    <mergeCell ref="A229:C229"/>
    <mergeCell ref="B1:C1"/>
    <mergeCell ref="B2:C2"/>
    <mergeCell ref="A133:C133"/>
    <mergeCell ref="A134:C134"/>
    <mergeCell ref="A135:C135"/>
    <mergeCell ref="A125:C125"/>
    <mergeCell ref="A126:C126"/>
    <mergeCell ref="A128:C128"/>
    <mergeCell ref="A210:C210"/>
    <mergeCell ref="A144:C144"/>
    <mergeCell ref="A146:C146"/>
    <mergeCell ref="A147:C147"/>
    <mergeCell ref="A148:C148"/>
    <mergeCell ref="A45:A53"/>
    <mergeCell ref="B45:B53"/>
    <mergeCell ref="C45:C53"/>
    <mergeCell ref="B4:C4"/>
    <mergeCell ref="B3:C3"/>
    <mergeCell ref="A65:C65"/>
    <mergeCell ref="A66:C66"/>
    <mergeCell ref="A200:C200"/>
    <mergeCell ref="A201:C201"/>
    <mergeCell ref="A120:C120"/>
    <mergeCell ref="A129:C129"/>
    <mergeCell ref="HI10:HI14"/>
    <mergeCell ref="HJ10:HJ14"/>
    <mergeCell ref="A11:C11"/>
    <mergeCell ref="A12:C12"/>
    <mergeCell ref="A13:C13"/>
    <mergeCell ref="A14:C14"/>
    <mergeCell ref="DP11:DP14"/>
    <mergeCell ref="HI15:HI19"/>
    <mergeCell ref="HJ15:HJ19"/>
    <mergeCell ref="A16:C16"/>
    <mergeCell ref="A17:C17"/>
    <mergeCell ref="A18:C18"/>
    <mergeCell ref="A19:C19"/>
    <mergeCell ref="DP15:DP19"/>
    <mergeCell ref="DP62:DP66"/>
    <mergeCell ref="HI145:HI148"/>
    <mergeCell ref="HJ145:HJ148"/>
    <mergeCell ref="HI175:HI180"/>
    <mergeCell ref="V443:V444"/>
    <mergeCell ref="W443:W444"/>
    <mergeCell ref="DP33:DP44"/>
    <mergeCell ref="BT45:BT57"/>
    <mergeCell ref="BU45:BU57"/>
    <mergeCell ref="J37:M37"/>
    <mergeCell ref="A33:A41"/>
    <mergeCell ref="B33:B41"/>
    <mergeCell ref="C33:C41"/>
    <mergeCell ref="J38:M38"/>
    <mergeCell ref="J39:M39"/>
    <mergeCell ref="Q443:Q444"/>
    <mergeCell ref="R443:R444"/>
    <mergeCell ref="S443:S444"/>
    <mergeCell ref="T443:T444"/>
    <mergeCell ref="U443:U444"/>
    <mergeCell ref="AA443:AA444"/>
    <mergeCell ref="AB443:AB444"/>
    <mergeCell ref="AC443:AC444"/>
    <mergeCell ref="AD443:AD444"/>
    <mergeCell ref="AE443:AE444"/>
    <mergeCell ref="A211:C211"/>
    <mergeCell ref="A212:C212"/>
    <mergeCell ref="A213:C213"/>
    <mergeCell ref="D371:E371"/>
    <mergeCell ref="D301:E301"/>
    <mergeCell ref="DP5:DP6"/>
    <mergeCell ref="FM45:FM57"/>
    <mergeCell ref="FN45:FN57"/>
    <mergeCell ref="A54:C54"/>
    <mergeCell ref="A55:C55"/>
    <mergeCell ref="J40:M40"/>
    <mergeCell ref="A228:C228"/>
    <mergeCell ref="D227:E227"/>
    <mergeCell ref="D228:E228"/>
    <mergeCell ref="DP45:DP57"/>
    <mergeCell ref="I33:M33"/>
    <mergeCell ref="J34:M34"/>
    <mergeCell ref="J35:M35"/>
    <mergeCell ref="J36:M36"/>
    <mergeCell ref="DP223:DP231"/>
    <mergeCell ref="A231:C231"/>
    <mergeCell ref="D226:E226"/>
    <mergeCell ref="A219:C219"/>
    <mergeCell ref="A220:C220"/>
    <mergeCell ref="A221:C221"/>
    <mergeCell ref="A222:C222"/>
    <mergeCell ref="A204:C204"/>
    <mergeCell ref="D365:E365"/>
    <mergeCell ref="D366:E366"/>
    <mergeCell ref="D367:E367"/>
    <mergeCell ref="D368:E368"/>
    <mergeCell ref="D369:E369"/>
    <mergeCell ref="D346:E346"/>
    <mergeCell ref="A347:C347"/>
    <mergeCell ref="D347:E347"/>
    <mergeCell ref="A348:C348"/>
    <mergeCell ref="D348:E348"/>
    <mergeCell ref="A349:C349"/>
    <mergeCell ref="D349:E349"/>
    <mergeCell ref="A363:C363"/>
    <mergeCell ref="D363:E363"/>
    <mergeCell ref="A364:C364"/>
    <mergeCell ref="A366:C366"/>
    <mergeCell ref="D358:E358"/>
    <mergeCell ref="A367:C367"/>
    <mergeCell ref="D359:E359"/>
    <mergeCell ref="A352:C352"/>
    <mergeCell ref="A360:C360"/>
    <mergeCell ref="A361:C361"/>
    <mergeCell ref="D355:E355"/>
    <mergeCell ref="A355:C355"/>
    <mergeCell ref="DP247:DP255"/>
    <mergeCell ref="A255:C255"/>
    <mergeCell ref="D255:E255"/>
    <mergeCell ref="A257:C257"/>
    <mergeCell ref="D257:E257"/>
    <mergeCell ref="A250:C250"/>
    <mergeCell ref="A249:C249"/>
    <mergeCell ref="A248:C248"/>
    <mergeCell ref="A254:C254"/>
    <mergeCell ref="A253:C253"/>
    <mergeCell ref="A252:C252"/>
    <mergeCell ref="A251:C251"/>
    <mergeCell ref="D248:E248"/>
    <mergeCell ref="D249:E249"/>
    <mergeCell ref="D250:E250"/>
    <mergeCell ref="D251:E251"/>
    <mergeCell ref="D252:E252"/>
    <mergeCell ref="D253:E253"/>
    <mergeCell ref="D254:E254"/>
    <mergeCell ref="A247:C247"/>
    <mergeCell ref="A244:C244"/>
    <mergeCell ref="D244:E244"/>
    <mergeCell ref="A245:C245"/>
    <mergeCell ref="D245:E245"/>
    <mergeCell ref="A238:C238"/>
    <mergeCell ref="D238:E238"/>
    <mergeCell ref="A239:C239"/>
    <mergeCell ref="D239:E239"/>
    <mergeCell ref="D247:E247"/>
    <mergeCell ref="A236:C236"/>
    <mergeCell ref="D236:E236"/>
    <mergeCell ref="A237:C237"/>
    <mergeCell ref="A240:C240"/>
    <mergeCell ref="A241:C241"/>
    <mergeCell ref="A242:C242"/>
    <mergeCell ref="D242:E242"/>
    <mergeCell ref="A243:C243"/>
    <mergeCell ref="D243:E243"/>
    <mergeCell ref="DM276:DM277"/>
    <mergeCell ref="DK276:DK277"/>
    <mergeCell ref="DL276:DL277"/>
    <mergeCell ref="CE276:CE277"/>
    <mergeCell ref="CF276:CF277"/>
    <mergeCell ref="CG276:CG277"/>
    <mergeCell ref="CH276:CH277"/>
    <mergeCell ref="CI276:CI277"/>
    <mergeCell ref="CJ276:CJ277"/>
    <mergeCell ref="CK276:CK277"/>
    <mergeCell ref="CL276:CL277"/>
    <mergeCell ref="CM276:CM277"/>
    <mergeCell ref="CN276:CN277"/>
    <mergeCell ref="CO276:CO277"/>
    <mergeCell ref="CP276:CP277"/>
    <mergeCell ref="CQ276:CQ277"/>
    <mergeCell ref="CR276:CR277"/>
    <mergeCell ref="CS276:CS277"/>
    <mergeCell ref="CT276:CT277"/>
    <mergeCell ref="CU276:CU277"/>
    <mergeCell ref="CW276:CW277"/>
    <mergeCell ref="CX276:CX277"/>
    <mergeCell ref="CY276:CY277"/>
    <mergeCell ref="CZ276:CZ277"/>
    <mergeCell ref="DA276:DA277"/>
    <mergeCell ref="DG276:DG277"/>
    <mergeCell ref="DH276:DH277"/>
    <mergeCell ref="DI276:DI277"/>
    <mergeCell ref="A370:C370"/>
    <mergeCell ref="D370:E370"/>
    <mergeCell ref="AW276:AW277"/>
    <mergeCell ref="AX276:AX277"/>
    <mergeCell ref="AY276:AY277"/>
    <mergeCell ref="AZ276:AZ277"/>
    <mergeCell ref="BA276:BA277"/>
    <mergeCell ref="BB276:BB277"/>
    <mergeCell ref="BC276:BC277"/>
    <mergeCell ref="BD276:BD277"/>
    <mergeCell ref="BE276:BE277"/>
    <mergeCell ref="BF276:BF277"/>
    <mergeCell ref="BG276:BG277"/>
    <mergeCell ref="BH276:BH277"/>
    <mergeCell ref="BI276:BI277"/>
    <mergeCell ref="BJ276:BJ277"/>
    <mergeCell ref="BN276:BN277"/>
    <mergeCell ref="BO276:BO277"/>
    <mergeCell ref="CV276:CV277"/>
    <mergeCell ref="AP276:AP277"/>
    <mergeCell ref="E233:J233"/>
    <mergeCell ref="BK276:BK277"/>
    <mergeCell ref="BL276:BL277"/>
    <mergeCell ref="BM276:BM277"/>
    <mergeCell ref="AF276:AF277"/>
    <mergeCell ref="AG276:AG277"/>
    <mergeCell ref="AH276:AH277"/>
    <mergeCell ref="AI276:AI277"/>
    <mergeCell ref="AJ276:AJ277"/>
    <mergeCell ref="AK276:AK277"/>
    <mergeCell ref="AL276:AL277"/>
    <mergeCell ref="AM276:AM277"/>
    <mergeCell ref="AN276:AN277"/>
    <mergeCell ref="AO276:AO277"/>
    <mergeCell ref="AQ276:AQ277"/>
    <mergeCell ref="AR276:AR277"/>
    <mergeCell ref="AS276:AS277"/>
    <mergeCell ref="AT276:AT277"/>
    <mergeCell ref="AU276:AU277"/>
    <mergeCell ref="AV276:AV277"/>
    <mergeCell ref="Y276:Y277"/>
    <mergeCell ref="Z276:Z277"/>
    <mergeCell ref="D259:E259"/>
    <mergeCell ref="D258:E258"/>
    <mergeCell ref="DN276:DN277"/>
    <mergeCell ref="DO276:DO277"/>
    <mergeCell ref="DP278:DP286"/>
    <mergeCell ref="BP276:BP277"/>
    <mergeCell ref="BQ276:BQ277"/>
    <mergeCell ref="BR276:BR277"/>
    <mergeCell ref="BS276:BS277"/>
    <mergeCell ref="BT276:BT277"/>
    <mergeCell ref="BU276:BU277"/>
    <mergeCell ref="BV276:BV277"/>
    <mergeCell ref="BW276:BW277"/>
    <mergeCell ref="BX276:BX277"/>
    <mergeCell ref="BY276:BY277"/>
    <mergeCell ref="BZ276:BZ277"/>
    <mergeCell ref="CA276:CA277"/>
    <mergeCell ref="CB276:CB277"/>
    <mergeCell ref="CC276:CC277"/>
    <mergeCell ref="CD276:CD277"/>
    <mergeCell ref="DJ276:DJ277"/>
    <mergeCell ref="DB276:DB277"/>
    <mergeCell ref="DC276:DC277"/>
    <mergeCell ref="DD276:DD277"/>
    <mergeCell ref="DE276:DE277"/>
    <mergeCell ref="DF276:DF277"/>
    <mergeCell ref="A378:C378"/>
    <mergeCell ref="D378:E378"/>
    <mergeCell ref="A379:C379"/>
    <mergeCell ref="D379:E379"/>
    <mergeCell ref="A380:C380"/>
    <mergeCell ref="D380:E380"/>
    <mergeCell ref="A381:C381"/>
    <mergeCell ref="D381:E381"/>
    <mergeCell ref="DP372:DP381"/>
    <mergeCell ref="A373:C373"/>
    <mergeCell ref="D373:E373"/>
    <mergeCell ref="A374:C374"/>
    <mergeCell ref="D374:E374"/>
    <mergeCell ref="A375:C375"/>
    <mergeCell ref="D375:E375"/>
    <mergeCell ref="A376:C376"/>
    <mergeCell ref="D376:E376"/>
    <mergeCell ref="A377:C377"/>
    <mergeCell ref="D377:E377"/>
  </mergeCells>
  <phoneticPr fontId="26" type="noConversion"/>
  <conditionalFormatting sqref="D46">
    <cfRule type="expression" dxfId="737" priority="18501">
      <formula>$E$34="Yes"</formula>
    </cfRule>
  </conditionalFormatting>
  <conditionalFormatting sqref="D47">
    <cfRule type="expression" dxfId="736" priority="18502">
      <formula>$E$35="yes"</formula>
    </cfRule>
  </conditionalFormatting>
  <conditionalFormatting sqref="D48">
    <cfRule type="expression" dxfId="735" priority="18506">
      <formula>$E$36="yes"</formula>
    </cfRule>
  </conditionalFormatting>
  <conditionalFormatting sqref="D49">
    <cfRule type="expression" dxfId="734" priority="18509">
      <formula>$E$37="yes"</formula>
    </cfRule>
  </conditionalFormatting>
  <conditionalFormatting sqref="D50">
    <cfRule type="expression" dxfId="733" priority="18512">
      <formula>$E$38="yes"</formula>
    </cfRule>
  </conditionalFormatting>
  <conditionalFormatting sqref="D53">
    <cfRule type="expression" dxfId="732" priority="18514">
      <formula>$E$41="yes"</formula>
    </cfRule>
  </conditionalFormatting>
  <conditionalFormatting sqref="D103:D107">
    <cfRule type="expression" dxfId="731" priority="896">
      <formula>#REF!="NA"</formula>
    </cfRule>
  </conditionalFormatting>
  <conditionalFormatting sqref="D119:D126">
    <cfRule type="expression" dxfId="730" priority="846">
      <formula>#REF!="NA"</formula>
    </cfRule>
  </conditionalFormatting>
  <conditionalFormatting sqref="D132:D139">
    <cfRule type="expression" dxfId="729" priority="776">
      <formula>#REF!="NA"</formula>
    </cfRule>
  </conditionalFormatting>
  <conditionalFormatting sqref="D157:D165">
    <cfRule type="expression" dxfId="728" priority="703">
      <formula>#REF!="NA"</formula>
    </cfRule>
  </conditionalFormatting>
  <conditionalFormatting sqref="D209:D213">
    <cfRule type="expression" dxfId="727" priority="3764">
      <formula>#REF!="NA"</formula>
    </cfRule>
  </conditionalFormatting>
  <conditionalFormatting sqref="D218:D222">
    <cfRule type="expression" dxfId="726" priority="796">
      <formula>#REF!="NA"</formula>
    </cfRule>
  </conditionalFormatting>
  <conditionalFormatting sqref="E8">
    <cfRule type="containsBlanks" dxfId="725" priority="3960">
      <formula>LEN(TRIM(E8))=0</formula>
    </cfRule>
    <cfRule type="cellIs" dxfId="724" priority="6889" operator="equal">
      <formula>"3 No"</formula>
    </cfRule>
    <cfRule type="cellIs" dxfId="723" priority="6890" operator="equal">
      <formula>"2 No"</formula>
    </cfRule>
  </conditionalFormatting>
  <conditionalFormatting sqref="E10">
    <cfRule type="containsBlanks" dxfId="722" priority="1047">
      <formula>LEN(TRIM(E10))=0</formula>
    </cfRule>
    <cfRule type="cellIs" dxfId="721" priority="1050" operator="equal">
      <formula>"2 No"</formula>
    </cfRule>
    <cfRule type="cellIs" dxfId="720" priority="1051" operator="equal">
      <formula>"3 No"</formula>
    </cfRule>
  </conditionalFormatting>
  <conditionalFormatting sqref="E11 E13">
    <cfRule type="expression" dxfId="719" priority="1041">
      <formula>$E$12="Y"</formula>
    </cfRule>
  </conditionalFormatting>
  <conditionalFormatting sqref="E11:E12">
    <cfRule type="expression" dxfId="718" priority="1042">
      <formula>$E$13="Y"</formula>
    </cfRule>
  </conditionalFormatting>
  <conditionalFormatting sqref="E11:E14">
    <cfRule type="expression" dxfId="717" priority="1048">
      <formula>$E$10=""</formula>
    </cfRule>
    <cfRule type="expression" dxfId="716" priority="1049">
      <formula>$E$10="1 Yes"</formula>
    </cfRule>
    <cfRule type="expression" dxfId="715" priority="1052">
      <formula>$E$10="2 No"</formula>
    </cfRule>
    <cfRule type="expression" dxfId="714" priority="1053">
      <formula>$E$10="3 No"</formula>
    </cfRule>
    <cfRule type="expression" dxfId="713" priority="1054">
      <formula>$E$10="4 N/A"</formula>
    </cfRule>
  </conditionalFormatting>
  <conditionalFormatting sqref="E12:E13">
    <cfRule type="expression" dxfId="712" priority="1040">
      <formula>$E$11="Y"</formula>
    </cfRule>
  </conditionalFormatting>
  <conditionalFormatting sqref="E15">
    <cfRule type="containsBlanks" dxfId="711" priority="1032">
      <formula>LEN(TRIM(E15))=0</formula>
    </cfRule>
    <cfRule type="cellIs" dxfId="710" priority="1035" operator="equal">
      <formula>"2 No"</formula>
    </cfRule>
    <cfRule type="cellIs" dxfId="709" priority="1036" operator="equal">
      <formula>"3 No"</formula>
    </cfRule>
  </conditionalFormatting>
  <conditionalFormatting sqref="E16 E18">
    <cfRule type="expression" dxfId="708" priority="1030">
      <formula>$E$17="Y"</formula>
    </cfRule>
  </conditionalFormatting>
  <conditionalFormatting sqref="E16:E17">
    <cfRule type="expression" dxfId="707" priority="1031">
      <formula>$E$18="Y"</formula>
    </cfRule>
  </conditionalFormatting>
  <conditionalFormatting sqref="E16:E19">
    <cfRule type="expression" dxfId="706" priority="67">
      <formula>$E$15="3 No"</formula>
    </cfRule>
    <cfRule type="expression" dxfId="705" priority="68">
      <formula>$E$15="2 No"</formula>
    </cfRule>
    <cfRule type="expression" dxfId="704" priority="69">
      <formula>$E$15=""</formula>
    </cfRule>
    <cfRule type="expression" dxfId="703" priority="1029">
      <formula>$E$15="1 Yes"</formula>
    </cfRule>
    <cfRule type="expression" dxfId="702" priority="1039">
      <formula>$E$15="4 N/A"</formula>
    </cfRule>
  </conditionalFormatting>
  <conditionalFormatting sqref="E20">
    <cfRule type="containsBlanks" dxfId="701" priority="77">
      <formula>LEN(TRIM(E20))=0</formula>
    </cfRule>
    <cfRule type="cellIs" dxfId="700" priority="78" operator="equal">
      <formula>"2 No"</formula>
    </cfRule>
    <cfRule type="cellIs" dxfId="699" priority="79" operator="equal">
      <formula>"3 No"</formula>
    </cfRule>
  </conditionalFormatting>
  <conditionalFormatting sqref="E21:E24">
    <cfRule type="expression" dxfId="698" priority="56">
      <formula>$E$20=""</formula>
    </cfRule>
    <cfRule type="expression" dxfId="697" priority="57">
      <formula>$E$20="2 No"</formula>
    </cfRule>
    <cfRule type="expression" dxfId="696" priority="74">
      <formula>$E$20="3 No"</formula>
    </cfRule>
    <cfRule type="expression" dxfId="695" priority="1034">
      <formula>$E$20="1 Yes"</formula>
    </cfRule>
  </conditionalFormatting>
  <conditionalFormatting sqref="E25">
    <cfRule type="containsBlanks" dxfId="694" priority="64">
      <formula>LEN(TRIM(E25))=0</formula>
    </cfRule>
    <cfRule type="cellIs" dxfId="693" priority="65" operator="equal">
      <formula>"2 No"</formula>
    </cfRule>
    <cfRule type="cellIs" dxfId="692" priority="66" operator="equal">
      <formula>"3 No"</formula>
    </cfRule>
  </conditionalFormatting>
  <conditionalFormatting sqref="E26:E28">
    <cfRule type="expression" dxfId="691" priority="46">
      <formula>$E$25=""</formula>
    </cfRule>
    <cfRule type="expression" dxfId="690" priority="47">
      <formula>$E$25="2 No"</formula>
    </cfRule>
    <cfRule type="expression" dxfId="689" priority="48">
      <formula>$E$25="3 N/A"</formula>
    </cfRule>
    <cfRule type="expression" dxfId="688" priority="60">
      <formula>$E$25="1 Yes"</formula>
    </cfRule>
  </conditionalFormatting>
  <conditionalFormatting sqref="E29">
    <cfRule type="containsBlanks" dxfId="687" priority="53">
      <formula>LEN(TRIM(E29))=0</formula>
    </cfRule>
    <cfRule type="cellIs" dxfId="686" priority="54" operator="equal">
      <formula>"2 No"</formula>
    </cfRule>
    <cfRule type="cellIs" dxfId="685" priority="55" operator="equal">
      <formula>"3 No"</formula>
    </cfRule>
  </conditionalFormatting>
  <conditionalFormatting sqref="E30:E32">
    <cfRule type="expression" dxfId="684" priority="58">
      <formula>$E$29="3 N/A"</formula>
    </cfRule>
    <cfRule type="expression" dxfId="683" priority="72">
      <formula>$E$29="1 Yes"</formula>
    </cfRule>
    <cfRule type="expression" dxfId="682" priority="73">
      <formula>$E$29="2 No"</formula>
    </cfRule>
    <cfRule type="expression" dxfId="681" priority="75">
      <formula>$E$29=""</formula>
    </cfRule>
  </conditionalFormatting>
  <conditionalFormatting sqref="E33">
    <cfRule type="expression" dxfId="680" priority="963">
      <formula>$E$33="1 Yes"</formula>
    </cfRule>
    <cfRule type="cellIs" dxfId="679" priority="964" operator="equal">
      <formula>"2 No"</formula>
    </cfRule>
    <cfRule type="expression" dxfId="678" priority="986">
      <formula>$E$33="3 N/A"</formula>
    </cfRule>
    <cfRule type="containsText" dxfId="677" priority="991" operator="containsText" text="FALSE">
      <formula>NOT(ISERROR(SEARCH("FALSE",E33)))</formula>
    </cfRule>
  </conditionalFormatting>
  <conditionalFormatting sqref="E34:E41">
    <cfRule type="notContainsBlanks" dxfId="676" priority="1027">
      <formula>LEN(TRIM(E34))&gt;0</formula>
    </cfRule>
  </conditionalFormatting>
  <conditionalFormatting sqref="E42">
    <cfRule type="expression" dxfId="675" priority="18488">
      <formula>$E$43="Y"</formula>
    </cfRule>
  </conditionalFormatting>
  <conditionalFormatting sqref="E42:E44">
    <cfRule type="expression" dxfId="674" priority="18483">
      <formula>$E$33="3 N/A"</formula>
    </cfRule>
    <cfRule type="expression" dxfId="673" priority="18484">
      <formula>$E$33="FALSE"</formula>
    </cfRule>
    <cfRule type="expression" dxfId="672" priority="18485">
      <formula>$E$33="2 No"</formula>
    </cfRule>
    <cfRule type="expression" dxfId="671" priority="18486">
      <formula>$E$33="1 Yes"</formula>
    </cfRule>
  </conditionalFormatting>
  <conditionalFormatting sqref="E43">
    <cfRule type="expression" dxfId="670" priority="18487">
      <formula>$E$42="Y"</formula>
    </cfRule>
  </conditionalFormatting>
  <conditionalFormatting sqref="E45">
    <cfRule type="cellIs" dxfId="669" priority="975" operator="equal">
      <formula>"4 N/A"</formula>
    </cfRule>
    <cfRule type="cellIs" dxfId="668" priority="976" operator="equal">
      <formula>"1 Yes"</formula>
    </cfRule>
    <cfRule type="containsText" dxfId="667" priority="984" operator="containsText" text="FALSE">
      <formula>NOT(ISERROR(SEARCH("FALSE",E45)))</formula>
    </cfRule>
    <cfRule type="cellIs" dxfId="666" priority="985" operator="equal">
      <formula>"No"</formula>
    </cfRule>
  </conditionalFormatting>
  <conditionalFormatting sqref="E46">
    <cfRule type="expression" dxfId="665" priority="118">
      <formula>$E$34=""</formula>
    </cfRule>
    <cfRule type="expression" dxfId="664" priority="119">
      <formula>$E$34="Yes"</formula>
    </cfRule>
  </conditionalFormatting>
  <conditionalFormatting sqref="E46:E53">
    <cfRule type="containsText" dxfId="663" priority="114" operator="containsText" text="1 Yes">
      <formula>NOT(ISERROR(SEARCH("1 Yes",E46)))</formula>
    </cfRule>
    <cfRule type="containsText" dxfId="662" priority="115" operator="containsText" text="2 No">
      <formula>NOT(ISERROR(SEARCH("2 No",E46)))</formula>
    </cfRule>
    <cfRule type="containsText" dxfId="661" priority="116" operator="containsText" text="3 No">
      <formula>NOT(ISERROR(SEARCH("3 No",E46)))</formula>
    </cfRule>
    <cfRule type="containsText" dxfId="660" priority="117" operator="containsText" text="3 N/A">
      <formula>NOT(ISERROR(SEARCH("3 N/A",E46)))</formula>
    </cfRule>
  </conditionalFormatting>
  <conditionalFormatting sqref="E47">
    <cfRule type="expression" dxfId="659" priority="120">
      <formula>$E$35=""</formula>
    </cfRule>
    <cfRule type="expression" dxfId="658" priority="121">
      <formula>$E$35="Yes"</formula>
    </cfRule>
  </conditionalFormatting>
  <conditionalFormatting sqref="E48">
    <cfRule type="expression" dxfId="657" priority="122">
      <formula>$E$36=""</formula>
    </cfRule>
    <cfRule type="expression" dxfId="656" priority="123">
      <formula>$E$36="Yes"</formula>
    </cfRule>
  </conditionalFormatting>
  <conditionalFormatting sqref="E49">
    <cfRule type="expression" dxfId="655" priority="132">
      <formula>$E$37=""</formula>
    </cfRule>
    <cfRule type="expression" dxfId="654" priority="959">
      <formula>$E$37="Yes"</formula>
    </cfRule>
  </conditionalFormatting>
  <conditionalFormatting sqref="E50">
    <cfRule type="expression" dxfId="653" priority="18503">
      <formula>$E$38=""</formula>
    </cfRule>
    <cfRule type="expression" dxfId="652" priority="18504">
      <formula>$E$38="Yes"</formula>
    </cfRule>
  </conditionalFormatting>
  <conditionalFormatting sqref="E51">
    <cfRule type="expression" dxfId="651" priority="18507">
      <formula>$E$39=""</formula>
    </cfRule>
    <cfRule type="expression" dxfId="650" priority="18510">
      <formula>$E$39="Yes"</formula>
    </cfRule>
  </conditionalFormatting>
  <conditionalFormatting sqref="E52">
    <cfRule type="expression" dxfId="649" priority="18511">
      <formula>$E$40=""</formula>
    </cfRule>
    <cfRule type="expression" dxfId="648" priority="18516">
      <formula>$E$40="Yes"</formula>
    </cfRule>
  </conditionalFormatting>
  <conditionalFormatting sqref="E53">
    <cfRule type="expression" dxfId="647" priority="18517">
      <formula>$E$41=""</formula>
    </cfRule>
    <cfRule type="expression" dxfId="646" priority="18518">
      <formula>$E$41="Yes"</formula>
    </cfRule>
  </conditionalFormatting>
  <conditionalFormatting sqref="E54 E56">
    <cfRule type="expression" dxfId="645" priority="176">
      <formula>$E$55="Y"</formula>
    </cfRule>
  </conditionalFormatting>
  <conditionalFormatting sqref="E54:E55">
    <cfRule type="expression" dxfId="644" priority="177">
      <formula>$E$56="Y"</formula>
    </cfRule>
  </conditionalFormatting>
  <conditionalFormatting sqref="E54:E57">
    <cfRule type="expression" dxfId="643" priority="178">
      <formula>$E$93=""</formula>
    </cfRule>
    <cfRule type="expression" dxfId="642" priority="179">
      <formula>$E$93="1 Yes"</formula>
    </cfRule>
    <cfRule type="expression" dxfId="641" priority="180">
      <formula>$E$93="2 No"</formula>
    </cfRule>
    <cfRule type="expression" dxfId="640" priority="181">
      <formula>$E$93="3 No"</formula>
    </cfRule>
    <cfRule type="expression" dxfId="639" priority="182">
      <formula>$E$93="4 N/A"</formula>
    </cfRule>
  </conditionalFormatting>
  <conditionalFormatting sqref="E55:E56">
    <cfRule type="expression" dxfId="638" priority="175">
      <formula>$E$54="Y"</formula>
    </cfRule>
  </conditionalFormatting>
  <conditionalFormatting sqref="E58">
    <cfRule type="cellIs" dxfId="637" priority="41" operator="equal">
      <formula>"1 Yes"</formula>
    </cfRule>
    <cfRule type="cellIs" dxfId="636" priority="42" operator="equal">
      <formula>"2 No"</formula>
    </cfRule>
    <cfRule type="cellIs" dxfId="635" priority="43" operator="equal">
      <formula>"3 No"</formula>
    </cfRule>
    <cfRule type="cellIs" dxfId="634" priority="44" operator="equal">
      <formula>"4 N/A"</formula>
    </cfRule>
    <cfRule type="containsBlanks" dxfId="633" priority="45">
      <formula>LEN(TRIM(E58))=0</formula>
    </cfRule>
  </conditionalFormatting>
  <conditionalFormatting sqref="E59:E61">
    <cfRule type="expression" dxfId="632" priority="36">
      <formula>$E$58=""</formula>
    </cfRule>
    <cfRule type="expression" dxfId="631" priority="37">
      <formula>$E$58="1 Yes"</formula>
    </cfRule>
    <cfRule type="expression" dxfId="630" priority="38">
      <formula>$E$58="2 No"</formula>
    </cfRule>
    <cfRule type="expression" dxfId="629" priority="39">
      <formula>$E$62="3 No"</formula>
    </cfRule>
    <cfRule type="expression" dxfId="628" priority="40">
      <formula>$E$58="3 N/A"</formula>
    </cfRule>
  </conditionalFormatting>
  <conditionalFormatting sqref="E62">
    <cfRule type="cellIs" dxfId="627" priority="956" operator="equal">
      <formula>"1 Yes"</formula>
    </cfRule>
    <cfRule type="cellIs" dxfId="626" priority="4032" operator="equal">
      <formula>"2 No"</formula>
    </cfRule>
    <cfRule type="cellIs" dxfId="625" priority="6892" operator="equal">
      <formula>"3 No"</formula>
    </cfRule>
    <cfRule type="cellIs" dxfId="624" priority="11630" operator="equal">
      <formula>"4 N/A"</formula>
    </cfRule>
    <cfRule type="containsBlanks" dxfId="623" priority="11632">
      <formula>LEN(TRIM(E62))=0</formula>
    </cfRule>
  </conditionalFormatting>
  <conditionalFormatting sqref="E63 E65">
    <cfRule type="expression" dxfId="622" priority="168">
      <formula>$E$64="Y"</formula>
    </cfRule>
  </conditionalFormatting>
  <conditionalFormatting sqref="E63:E64">
    <cfRule type="expression" dxfId="621" priority="169">
      <formula>$E$65="Y"</formula>
    </cfRule>
  </conditionalFormatting>
  <conditionalFormatting sqref="E63:E66">
    <cfRule type="expression" dxfId="620" priority="170">
      <formula>$E$62=""</formula>
    </cfRule>
    <cfRule type="expression" dxfId="619" priority="171">
      <formula>$E$62="1 Yes"</formula>
    </cfRule>
    <cfRule type="expression" dxfId="618" priority="172">
      <formula>$E$62="2 No"</formula>
    </cfRule>
    <cfRule type="expression" dxfId="617" priority="173">
      <formula>$E$62="3 No"</formula>
    </cfRule>
    <cfRule type="expression" dxfId="616" priority="174">
      <formula>$E$62="4 N/A"</formula>
    </cfRule>
  </conditionalFormatting>
  <conditionalFormatting sqref="E64:E65">
    <cfRule type="expression" dxfId="615" priority="167">
      <formula>$E$63="Y"</formula>
    </cfRule>
  </conditionalFormatting>
  <conditionalFormatting sqref="E67">
    <cfRule type="containsBlanks" dxfId="614" priority="30">
      <formula>LEN(TRIM(E67))=0</formula>
    </cfRule>
    <cfRule type="cellIs" dxfId="613" priority="31" operator="equal">
      <formula>"3 No"</formula>
    </cfRule>
    <cfRule type="cellIs" dxfId="612" priority="32" operator="equal">
      <formula>"2 No"</formula>
    </cfRule>
  </conditionalFormatting>
  <conditionalFormatting sqref="E69">
    <cfRule type="containsBlanks" dxfId="611" priority="27">
      <formula>LEN(TRIM(E69))=0</formula>
    </cfRule>
    <cfRule type="cellIs" dxfId="610" priority="28" operator="equal">
      <formula>"3 No"</formula>
    </cfRule>
    <cfRule type="cellIs" dxfId="609" priority="29" operator="equal">
      <formula>"2 No"</formula>
    </cfRule>
  </conditionalFormatting>
  <conditionalFormatting sqref="E71">
    <cfRule type="containsBlanks" dxfId="608" priority="24">
      <formula>LEN(TRIM(E71))=0</formula>
    </cfRule>
    <cfRule type="cellIs" dxfId="607" priority="25" operator="equal">
      <formula>"3 No"</formula>
    </cfRule>
    <cfRule type="cellIs" dxfId="606" priority="26" operator="equal">
      <formula>"2 No"</formula>
    </cfRule>
  </conditionalFormatting>
  <conditionalFormatting sqref="E73">
    <cfRule type="cellIs" dxfId="605" priority="943" operator="equal">
      <formula>"1 Yes"</formula>
    </cfRule>
    <cfRule type="cellIs" dxfId="604" priority="947" operator="equal">
      <formula>"2 No"</formula>
    </cfRule>
    <cfRule type="containsBlanks" dxfId="603" priority="955">
      <formula>LEN(TRIM(E73))=0</formula>
    </cfRule>
  </conditionalFormatting>
  <conditionalFormatting sqref="E74">
    <cfRule type="expression" dxfId="602" priority="941">
      <formula>$E$75="Y"</formula>
    </cfRule>
  </conditionalFormatting>
  <conditionalFormatting sqref="E74:E76">
    <cfRule type="expression" dxfId="601" priority="942">
      <formula>$E$73=""</formula>
    </cfRule>
    <cfRule type="expression" dxfId="600" priority="945">
      <formula>$E$73="1 Yes"</formula>
    </cfRule>
    <cfRule type="expression" dxfId="599" priority="11364">
      <formula>$E$73="2 No"</formula>
    </cfRule>
  </conditionalFormatting>
  <conditionalFormatting sqref="E75">
    <cfRule type="expression" dxfId="598" priority="940">
      <formula>$E$74="Y"</formula>
    </cfRule>
  </conditionalFormatting>
  <conditionalFormatting sqref="E77">
    <cfRule type="cellIs" dxfId="597" priority="935" operator="equal">
      <formula>"1 Yes"</formula>
    </cfRule>
    <cfRule type="cellIs" dxfId="596" priority="937" operator="equal">
      <formula>"2 No"</formula>
    </cfRule>
    <cfRule type="containsBlanks" dxfId="595" priority="938">
      <formula>LEN(TRIM(E77))=0</formula>
    </cfRule>
  </conditionalFormatting>
  <conditionalFormatting sqref="E78">
    <cfRule type="expression" dxfId="594" priority="933">
      <formula>$E$79="Y"</formula>
    </cfRule>
  </conditionalFormatting>
  <conditionalFormatting sqref="E78:E80">
    <cfRule type="expression" dxfId="593" priority="934">
      <formula>$E$77=""</formula>
    </cfRule>
    <cfRule type="expression" dxfId="592" priority="936">
      <formula>$E$77="1 Yes"</formula>
    </cfRule>
    <cfRule type="expression" dxfId="591" priority="939">
      <formula>$E$77="2 No"</formula>
    </cfRule>
  </conditionalFormatting>
  <conditionalFormatting sqref="E79">
    <cfRule type="expression" dxfId="590" priority="932">
      <formula>$E$78="Y"</formula>
    </cfRule>
  </conditionalFormatting>
  <conditionalFormatting sqref="E81">
    <cfRule type="cellIs" dxfId="589" priority="929" operator="equal">
      <formula>"1 Yes"</formula>
    </cfRule>
    <cfRule type="cellIs" dxfId="588" priority="930" operator="equal">
      <formula>"2 No"</formula>
    </cfRule>
    <cfRule type="containsBlanks" dxfId="587" priority="931">
      <formula>LEN(TRIM(E81))=0</formula>
    </cfRule>
  </conditionalFormatting>
  <conditionalFormatting sqref="E82:E84">
    <cfRule type="expression" dxfId="586" priority="12">
      <formula>$E$81="2 No"</formula>
    </cfRule>
    <cfRule type="expression" dxfId="585" priority="13">
      <formula>$E$81="1 Yes"</formula>
    </cfRule>
    <cfRule type="expression" dxfId="584" priority="14">
      <formula>$E$81=""</formula>
    </cfRule>
  </conditionalFormatting>
  <conditionalFormatting sqref="E85">
    <cfRule type="cellIs" dxfId="583" priority="15" operator="equal">
      <formula>"1 Yes"</formula>
    </cfRule>
    <cfRule type="cellIs" dxfId="582" priority="16" operator="equal">
      <formula>"2 No"</formula>
    </cfRule>
    <cfRule type="containsBlanks" dxfId="581" priority="17">
      <formula>LEN(TRIM(E85))=0</formula>
    </cfRule>
  </conditionalFormatting>
  <conditionalFormatting sqref="E86:E88">
    <cfRule type="expression" dxfId="580" priority="18">
      <formula>$E$85=""</formula>
    </cfRule>
    <cfRule type="expression" dxfId="579" priority="21">
      <formula>$E$85="1 Yes"</formula>
    </cfRule>
    <cfRule type="expression" dxfId="578" priority="22">
      <formula>$E$85="2 No"</formula>
    </cfRule>
  </conditionalFormatting>
  <conditionalFormatting sqref="E89">
    <cfRule type="containsBlanks" dxfId="577" priority="756">
      <formula>LEN(TRIM(E89))=0</formula>
    </cfRule>
    <cfRule type="cellIs" dxfId="576" priority="757" operator="equal">
      <formula>"2 No"</formula>
    </cfRule>
  </conditionalFormatting>
  <conditionalFormatting sqref="E90">
    <cfRule type="expression" dxfId="575" priority="752">
      <formula>$E91="Y"</formula>
    </cfRule>
  </conditionalFormatting>
  <conditionalFormatting sqref="E90:E92">
    <cfRule type="expression" dxfId="574" priority="754">
      <formula>$E$89="1 Yes"</formula>
    </cfRule>
    <cfRule type="expression" dxfId="573" priority="755">
      <formula>$E$89="2 No"</formula>
    </cfRule>
    <cfRule type="expression" dxfId="572" priority="758">
      <formula>$E$89="3 N/A"</formula>
    </cfRule>
  </conditionalFormatting>
  <conditionalFormatting sqref="E91">
    <cfRule type="expression" dxfId="571" priority="751">
      <formula>$E90="Y"</formula>
    </cfRule>
  </conditionalFormatting>
  <conditionalFormatting sqref="E93">
    <cfRule type="containsBlanks" dxfId="570" priority="921">
      <formula>LEN(TRIM(E93))=0</formula>
    </cfRule>
    <cfRule type="cellIs" dxfId="569" priority="924" operator="equal">
      <formula>"2 No"</formula>
    </cfRule>
    <cfRule type="cellIs" dxfId="568" priority="925" operator="equal">
      <formula>"3 No"</formula>
    </cfRule>
  </conditionalFormatting>
  <conditionalFormatting sqref="E94 E96">
    <cfRule type="expression" dxfId="567" priority="184">
      <formula>$E$95="Y"</formula>
    </cfRule>
  </conditionalFormatting>
  <conditionalFormatting sqref="E94:E95">
    <cfRule type="expression" dxfId="566" priority="185">
      <formula>$E$96="Y"</formula>
    </cfRule>
  </conditionalFormatting>
  <conditionalFormatting sqref="E94:E97">
    <cfRule type="expression" dxfId="565" priority="186">
      <formula>$E$93=""</formula>
    </cfRule>
    <cfRule type="expression" dxfId="564" priority="187">
      <formula>$E$93="1 Yes"</formula>
    </cfRule>
    <cfRule type="expression" dxfId="563" priority="188">
      <formula>$E$93="2 No"</formula>
    </cfRule>
    <cfRule type="expression" dxfId="562" priority="189">
      <formula>$E$93="3 No"</formula>
    </cfRule>
    <cfRule type="expression" dxfId="561" priority="190">
      <formula>$E$93="4 N/A"</formula>
    </cfRule>
  </conditionalFormatting>
  <conditionalFormatting sqref="E95:E96">
    <cfRule type="expression" dxfId="560" priority="183">
      <formula>$E$94="Y"</formula>
    </cfRule>
  </conditionalFormatting>
  <conditionalFormatting sqref="E98">
    <cfRule type="containsBlanks" dxfId="559" priority="910">
      <formula>LEN(TRIM(E98))=0</formula>
    </cfRule>
    <cfRule type="cellIs" dxfId="558" priority="913" operator="equal">
      <formula>"2 No"</formula>
    </cfRule>
  </conditionalFormatting>
  <conditionalFormatting sqref="E99">
    <cfRule type="expression" dxfId="557" priority="903">
      <formula>$E$100="Y"</formula>
    </cfRule>
  </conditionalFormatting>
  <conditionalFormatting sqref="E99:E101">
    <cfRule type="expression" dxfId="556" priority="904">
      <formula>$E$98=""</formula>
    </cfRule>
    <cfRule type="expression" dxfId="555" priority="905">
      <formula>$E$98="1 Yes"</formula>
    </cfRule>
    <cfRule type="expression" dxfId="554" priority="908">
      <formula>$E$98="2 No"</formula>
    </cfRule>
    <cfRule type="expression" dxfId="553" priority="928">
      <formula>$E$98="3 N/A"</formula>
    </cfRule>
  </conditionalFormatting>
  <conditionalFormatting sqref="E100">
    <cfRule type="expression" dxfId="552" priority="902">
      <formula>$E$99="Y"</formula>
    </cfRule>
  </conditionalFormatting>
  <conditionalFormatting sqref="E102">
    <cfRule type="cellIs" dxfId="551" priority="899" operator="equal">
      <formula>"1 Yes"</formula>
    </cfRule>
    <cfRule type="containsBlanks" dxfId="550" priority="901">
      <formula>LEN(TRIM(E102))=0</formula>
    </cfRule>
  </conditionalFormatting>
  <conditionalFormatting sqref="E102:E103">
    <cfRule type="cellIs" dxfId="549" priority="893" operator="equal">
      <formula>"2 No"</formula>
    </cfRule>
  </conditionalFormatting>
  <conditionalFormatting sqref="E103">
    <cfRule type="cellIs" dxfId="548" priority="894" operator="equal">
      <formula>"3 No"</formula>
    </cfRule>
    <cfRule type="containsBlanks" dxfId="547" priority="895">
      <formula>LEN(TRIM(E103))=0</formula>
    </cfRule>
  </conditionalFormatting>
  <conditionalFormatting sqref="E104 E106">
    <cfRule type="expression" dxfId="546" priority="858">
      <formula>$E$105="Y"</formula>
    </cfRule>
  </conditionalFormatting>
  <conditionalFormatting sqref="E104:E105">
    <cfRule type="expression" dxfId="545" priority="898">
      <formula>$E$106="Y"</formula>
    </cfRule>
  </conditionalFormatting>
  <conditionalFormatting sqref="E104:E107">
    <cfRule type="expression" dxfId="544" priority="18519">
      <formula>$E$103=""</formula>
    </cfRule>
    <cfRule type="expression" dxfId="543" priority="19369">
      <formula>$E$103="1 Yes"</formula>
    </cfRule>
    <cfRule type="expression" dxfId="542" priority="19373">
      <formula>$E$103=""</formula>
    </cfRule>
    <cfRule type="expression" dxfId="541" priority="19374">
      <formula>$E$103="2 No"</formula>
    </cfRule>
  </conditionalFormatting>
  <conditionalFormatting sqref="E105:E106">
    <cfRule type="expression" dxfId="540" priority="851">
      <formula>$E$104="Y"</formula>
    </cfRule>
  </conditionalFormatting>
  <conditionalFormatting sqref="E108">
    <cfRule type="containsBlanks" dxfId="539" priority="878">
      <formula>LEN(TRIM(E108))=0</formula>
    </cfRule>
    <cfRule type="cellIs" dxfId="538" priority="881" operator="equal">
      <formula>"2 No"</formula>
    </cfRule>
    <cfRule type="cellIs" dxfId="537" priority="882" operator="equal">
      <formula>"3 No"</formula>
    </cfRule>
  </conditionalFormatting>
  <conditionalFormatting sqref="E109 E111:E112">
    <cfRule type="expression" dxfId="536" priority="875">
      <formula>$E$110="Y"</formula>
    </cfRule>
  </conditionalFormatting>
  <conditionalFormatting sqref="E109:E110 E112">
    <cfRule type="expression" dxfId="535" priority="876">
      <formula>$E$111="Y"</formula>
    </cfRule>
  </conditionalFormatting>
  <conditionalFormatting sqref="E109:E111">
    <cfRule type="expression" dxfId="534" priority="877">
      <formula>$E$112="Y"</formula>
    </cfRule>
  </conditionalFormatting>
  <conditionalFormatting sqref="E109:E113">
    <cfRule type="expression" dxfId="533" priority="879">
      <formula>$E$108=""</formula>
    </cfRule>
    <cfRule type="expression" dxfId="532" priority="880">
      <formula>$E$108="1 Yes"</formula>
    </cfRule>
    <cfRule type="expression" dxfId="531" priority="883">
      <formula>$E$108="2 No"</formula>
    </cfRule>
    <cfRule type="expression" dxfId="530" priority="884">
      <formula>$E$108="3 N/A"</formula>
    </cfRule>
  </conditionalFormatting>
  <conditionalFormatting sqref="E110:E112">
    <cfRule type="expression" dxfId="529" priority="874">
      <formula>$E$109="Y"</formula>
    </cfRule>
  </conditionalFormatting>
  <conditionalFormatting sqref="E114">
    <cfRule type="containsBlanks" dxfId="528" priority="868">
      <formula>LEN(TRIM(E114))=0</formula>
    </cfRule>
    <cfRule type="cellIs" dxfId="527" priority="871" operator="equal">
      <formula>"2 No"</formula>
    </cfRule>
    <cfRule type="cellIs" dxfId="526" priority="872" operator="equal">
      <formula>"3 No"</formula>
    </cfRule>
  </conditionalFormatting>
  <conditionalFormatting sqref="E115 E117">
    <cfRule type="expression" dxfId="525" priority="800">
      <formula>$E$116="Y"</formula>
    </cfRule>
  </conditionalFormatting>
  <conditionalFormatting sqref="E115:E116">
    <cfRule type="expression" dxfId="524" priority="863">
      <formula>$E$117="Y"</formula>
    </cfRule>
  </conditionalFormatting>
  <conditionalFormatting sqref="E115:E118">
    <cfRule type="expression" dxfId="523" priority="864">
      <formula>$E$114=""</formula>
    </cfRule>
    <cfRule type="expression" dxfId="522" priority="865">
      <formula>$E$114="1 Yes"</formula>
    </cfRule>
    <cfRule type="expression" dxfId="521" priority="866">
      <formula>$E$114="2 No"</formula>
    </cfRule>
    <cfRule type="expression" dxfId="520" priority="870">
      <formula>$E$114="3 No"</formula>
    </cfRule>
  </conditionalFormatting>
  <conditionalFormatting sqref="E116:E117">
    <cfRule type="expression" dxfId="519" priority="623">
      <formula>$E$115="Y"</formula>
    </cfRule>
  </conditionalFormatting>
  <conditionalFormatting sqref="E119">
    <cfRule type="cellIs" dxfId="518" priority="853" operator="equal">
      <formula>"2 No"</formula>
    </cfRule>
    <cfRule type="cellIs" dxfId="517" priority="854" operator="equal">
      <formula>"3 No"</formula>
    </cfRule>
    <cfRule type="containsBlanks" dxfId="516" priority="855">
      <formula>LEN(TRIM(E119))=0</formula>
    </cfRule>
  </conditionalFormatting>
  <conditionalFormatting sqref="E120">
    <cfRule type="expression" dxfId="515" priority="849">
      <formula>$E$121="Y"</formula>
    </cfRule>
  </conditionalFormatting>
  <conditionalFormatting sqref="E120:E122">
    <cfRule type="expression" dxfId="514" priority="850">
      <formula>$E$119=""</formula>
    </cfRule>
    <cfRule type="expression" dxfId="513" priority="859">
      <formula>$E$119="1 Yes"</formula>
    </cfRule>
    <cfRule type="expression" dxfId="512" priority="19375">
      <formula>$E$119="2 No"</formula>
    </cfRule>
  </conditionalFormatting>
  <conditionalFormatting sqref="E121">
    <cfRule type="expression" dxfId="511" priority="848">
      <formula>$E$120="Y"</formula>
    </cfRule>
  </conditionalFormatting>
  <conditionalFormatting sqref="E123">
    <cfRule type="cellIs" dxfId="510" priority="842" operator="equal">
      <formula>"2 No"</formula>
    </cfRule>
    <cfRule type="cellIs" dxfId="509" priority="843" operator="equal">
      <formula>"3 No"</formula>
    </cfRule>
    <cfRule type="containsBlanks" dxfId="508" priority="844">
      <formula>LEN(TRIM(E123))=0</formula>
    </cfRule>
  </conditionalFormatting>
  <conditionalFormatting sqref="E124">
    <cfRule type="expression" dxfId="507" priority="840">
      <formula>$E$125="Y"</formula>
    </cfRule>
  </conditionalFormatting>
  <conditionalFormatting sqref="E124:E126">
    <cfRule type="expression" dxfId="506" priority="841">
      <formula>$E$123=""</formula>
    </cfRule>
    <cfRule type="expression" dxfId="505" priority="845">
      <formula>$E$123="1 Yes"</formula>
    </cfRule>
    <cfRule type="expression" dxfId="504" priority="847">
      <formula>$E$123="2 No"</formula>
    </cfRule>
  </conditionalFormatting>
  <conditionalFormatting sqref="E125">
    <cfRule type="expression" dxfId="503" priority="839">
      <formula>$E$124="Y"</formula>
    </cfRule>
  </conditionalFormatting>
  <conditionalFormatting sqref="E127">
    <cfRule type="containsBlanks" dxfId="502" priority="834">
      <formula>LEN(TRIM(E127))=0</formula>
    </cfRule>
    <cfRule type="cellIs" dxfId="501" priority="837" operator="equal">
      <formula>"2 No"</formula>
    </cfRule>
    <cfRule type="cellIs" dxfId="500" priority="838" operator="equal">
      <formula>"3 No"</formula>
    </cfRule>
  </conditionalFormatting>
  <conditionalFormatting sqref="E128:E129">
    <cfRule type="expression" dxfId="499" priority="831">
      <formula>$E$130="Y"</formula>
    </cfRule>
  </conditionalFormatting>
  <conditionalFormatting sqref="E128:E131">
    <cfRule type="expression" dxfId="498" priority="832">
      <formula>$E$127=""</formula>
    </cfRule>
    <cfRule type="expression" dxfId="497" priority="833">
      <formula>$E$127="1 Yes"</formula>
    </cfRule>
    <cfRule type="expression" dxfId="496" priority="835">
      <formula>$E$127="2 No"</formula>
    </cfRule>
    <cfRule type="expression" dxfId="495" priority="836">
      <formula>$E$127="3 No"</formula>
    </cfRule>
  </conditionalFormatting>
  <conditionalFormatting sqref="E129:E130">
    <cfRule type="expression" dxfId="494" priority="829">
      <formula>$E$128="Y"</formula>
    </cfRule>
  </conditionalFormatting>
  <conditionalFormatting sqref="E132">
    <cfRule type="cellIs" dxfId="493" priority="781" operator="equal">
      <formula>"2 No"</formula>
    </cfRule>
    <cfRule type="cellIs" dxfId="492" priority="782" operator="equal">
      <formula>"3 No"</formula>
    </cfRule>
    <cfRule type="containsBlanks" dxfId="491" priority="783">
      <formula>LEN(TRIM(E132))=0</formula>
    </cfRule>
  </conditionalFormatting>
  <conditionalFormatting sqref="E133">
    <cfRule type="expression" dxfId="490" priority="779">
      <formula>$E$134="Y"</formula>
    </cfRule>
  </conditionalFormatting>
  <conditionalFormatting sqref="E133:E135">
    <cfRule type="expression" dxfId="489" priority="780">
      <formula>$E$132=""</formula>
    </cfRule>
    <cfRule type="expression" dxfId="488" priority="784">
      <formula>$E$132="1 Yes"</formula>
    </cfRule>
    <cfRule type="expression" dxfId="487" priority="786">
      <formula>$E$132="2 No"</formula>
    </cfRule>
  </conditionalFormatting>
  <conditionalFormatting sqref="E134">
    <cfRule type="expression" dxfId="486" priority="778">
      <formula>$E$133="Y"</formula>
    </cfRule>
  </conditionalFormatting>
  <conditionalFormatting sqref="E136">
    <cfRule type="cellIs" dxfId="485" priority="772" operator="equal">
      <formula>"2 No"</formula>
    </cfRule>
    <cfRule type="cellIs" dxfId="484" priority="773" operator="equal">
      <formula>"3 No"</formula>
    </cfRule>
    <cfRule type="containsBlanks" dxfId="483" priority="774">
      <formula>LEN(TRIM(E136))=0</formula>
    </cfRule>
  </conditionalFormatting>
  <conditionalFormatting sqref="E137">
    <cfRule type="expression" dxfId="482" priority="770">
      <formula>$E$138="Y"</formula>
    </cfRule>
  </conditionalFormatting>
  <conditionalFormatting sqref="E137:E139">
    <cfRule type="expression" dxfId="481" priority="771">
      <formula>$E$136=""</formula>
    </cfRule>
    <cfRule type="expression" dxfId="480" priority="775">
      <formula>$E$136="1 Yes"</formula>
    </cfRule>
    <cfRule type="expression" dxfId="479" priority="777">
      <formula>$E$136="2 No"</formula>
    </cfRule>
  </conditionalFormatting>
  <conditionalFormatting sqref="E138">
    <cfRule type="expression" dxfId="478" priority="769">
      <formula>$E$137="Y"</formula>
    </cfRule>
  </conditionalFormatting>
  <conditionalFormatting sqref="E140">
    <cfRule type="containsBlanks" dxfId="477" priority="764">
      <formula>LEN(TRIM(E140))=0</formula>
    </cfRule>
    <cfRule type="cellIs" dxfId="476" priority="767" operator="equal">
      <formula>"2 No"</formula>
    </cfRule>
    <cfRule type="cellIs" dxfId="475" priority="768" operator="equal">
      <formula>"3 No"</formula>
    </cfRule>
  </conditionalFormatting>
  <conditionalFormatting sqref="E141 E143">
    <cfRule type="expression" dxfId="474" priority="760">
      <formula>$E$142="Y"</formula>
    </cfRule>
  </conditionalFormatting>
  <conditionalFormatting sqref="E141:E142">
    <cfRule type="expression" dxfId="473" priority="761">
      <formula>$E$143="Y"</formula>
    </cfRule>
  </conditionalFormatting>
  <conditionalFormatting sqref="E141:E144">
    <cfRule type="expression" dxfId="472" priority="762">
      <formula>$E$140=""</formula>
    </cfRule>
    <cfRule type="expression" dxfId="471" priority="763">
      <formula>$E$140="1 Yes"</formula>
    </cfRule>
    <cfRule type="expression" dxfId="470" priority="765">
      <formula>$E$140="2 No"</formula>
    </cfRule>
    <cfRule type="expression" dxfId="469" priority="766">
      <formula>$E$140="3 No"</formula>
    </cfRule>
  </conditionalFormatting>
  <conditionalFormatting sqref="E142:E143">
    <cfRule type="expression" dxfId="468" priority="759">
      <formula>$E$141="Y"</formula>
    </cfRule>
  </conditionalFormatting>
  <conditionalFormatting sqref="E143 E128 E130">
    <cfRule type="expression" dxfId="467" priority="830">
      <formula>$E$129="Y"</formula>
    </cfRule>
  </conditionalFormatting>
  <conditionalFormatting sqref="E145">
    <cfRule type="containsBlanks" dxfId="466" priority="748">
      <formula>LEN(TRIM(E145))=0</formula>
    </cfRule>
    <cfRule type="cellIs" dxfId="465" priority="749" operator="equal">
      <formula>"2 No"</formula>
    </cfRule>
  </conditionalFormatting>
  <conditionalFormatting sqref="E146">
    <cfRule type="expression" dxfId="464" priority="744">
      <formula>$E$147="Y"</formula>
    </cfRule>
  </conditionalFormatting>
  <conditionalFormatting sqref="E146:E148">
    <cfRule type="expression" dxfId="463" priority="745">
      <formula>$E$145=""</formula>
    </cfRule>
    <cfRule type="expression" dxfId="462" priority="746">
      <formula>$E$145="1 Yes"</formula>
    </cfRule>
    <cfRule type="expression" dxfId="461" priority="747">
      <formula>$E$145="2 No"</formula>
    </cfRule>
    <cfRule type="expression" dxfId="460" priority="750">
      <formula>$E$145="3 N/A"</formula>
    </cfRule>
  </conditionalFormatting>
  <conditionalFormatting sqref="E147">
    <cfRule type="expression" dxfId="459" priority="743">
      <formula>$E$146="Y"</formula>
    </cfRule>
  </conditionalFormatting>
  <conditionalFormatting sqref="E149:E150">
    <cfRule type="containsBlanks" dxfId="458" priority="734">
      <formula>LEN(TRIM(E149))=0</formula>
    </cfRule>
    <cfRule type="cellIs" dxfId="457" priority="737" operator="equal">
      <formula>"2 No"</formula>
    </cfRule>
    <cfRule type="cellIs" dxfId="456" priority="738" operator="equal">
      <formula>"3 No"</formula>
    </cfRule>
  </conditionalFormatting>
  <conditionalFormatting sqref="E151 E153:E154">
    <cfRule type="expression" dxfId="455" priority="729">
      <formula>$E$152="Y"</formula>
    </cfRule>
  </conditionalFormatting>
  <conditionalFormatting sqref="E151:E152 E154">
    <cfRule type="expression" dxfId="454" priority="730">
      <formula>$E$153="Y"</formula>
    </cfRule>
  </conditionalFormatting>
  <conditionalFormatting sqref="E151:E153">
    <cfRule type="expression" dxfId="453" priority="731">
      <formula>$E$154="Y"</formula>
    </cfRule>
  </conditionalFormatting>
  <conditionalFormatting sqref="E151:E155">
    <cfRule type="expression" dxfId="452" priority="732">
      <formula>$E$150=""</formula>
    </cfRule>
    <cfRule type="expression" dxfId="451" priority="733">
      <formula>$E$150="1 Yes"</formula>
    </cfRule>
    <cfRule type="expression" dxfId="450" priority="735">
      <formula>$E$150="2 No"</formula>
    </cfRule>
    <cfRule type="expression" dxfId="449" priority="736">
      <formula>$E$150="3 No"</formula>
    </cfRule>
  </conditionalFormatting>
  <conditionalFormatting sqref="E152:E154">
    <cfRule type="expression" dxfId="448" priority="728">
      <formula>$E$151="Y"</formula>
    </cfRule>
  </conditionalFormatting>
  <conditionalFormatting sqref="E156">
    <cfRule type="cellIs" dxfId="447" priority="726" operator="equal">
      <formula>"2 No"</formula>
    </cfRule>
    <cfRule type="cellIs" dxfId="446" priority="727" operator="equal">
      <formula>"3 No"</formula>
    </cfRule>
  </conditionalFormatting>
  <conditionalFormatting sqref="E156:E157">
    <cfRule type="containsBlanks" dxfId="445" priority="718">
      <formula>LEN(TRIM(E156))=0</formula>
    </cfRule>
  </conditionalFormatting>
  <conditionalFormatting sqref="E157">
    <cfRule type="cellIs" dxfId="444" priority="716" operator="equal">
      <formula>"2 No"</formula>
    </cfRule>
    <cfRule type="cellIs" dxfId="443" priority="717" operator="equal">
      <formula>"3 No"</formula>
    </cfRule>
  </conditionalFormatting>
  <conditionalFormatting sqref="E158 E160">
    <cfRule type="expression" dxfId="442" priority="720">
      <formula>$E$159="Y"</formula>
    </cfRule>
  </conditionalFormatting>
  <conditionalFormatting sqref="E158:E159">
    <cfRule type="expression" dxfId="441" priority="721">
      <formula>$E$160="Y"</formula>
    </cfRule>
  </conditionalFormatting>
  <conditionalFormatting sqref="E158:E161">
    <cfRule type="expression" dxfId="440" priority="722">
      <formula>$E$157=""</formula>
    </cfRule>
    <cfRule type="expression" dxfId="439" priority="723">
      <formula>$E$157="1 Yes"</formula>
    </cfRule>
    <cfRule type="expression" dxfId="438" priority="724">
      <formula>$E$157="2 No"</formula>
    </cfRule>
  </conditionalFormatting>
  <conditionalFormatting sqref="E159:E160">
    <cfRule type="expression" dxfId="437" priority="715">
      <formula>$E$158="Y"</formula>
    </cfRule>
  </conditionalFormatting>
  <conditionalFormatting sqref="E162">
    <cfRule type="cellIs" dxfId="436" priority="708" operator="equal">
      <formula>"2 No"</formula>
    </cfRule>
    <cfRule type="cellIs" dxfId="435" priority="709" operator="equal">
      <formula>"3 No"</formula>
    </cfRule>
    <cfRule type="containsBlanks" dxfId="434" priority="710">
      <formula>LEN(TRIM(E162))=0</formula>
    </cfRule>
  </conditionalFormatting>
  <conditionalFormatting sqref="E163">
    <cfRule type="expression" dxfId="433" priority="706">
      <formula>$E$164="Y"</formula>
    </cfRule>
  </conditionalFormatting>
  <conditionalFormatting sqref="E163:E165">
    <cfRule type="expression" dxfId="432" priority="707">
      <formula>$E$162=""</formula>
    </cfRule>
    <cfRule type="expression" dxfId="431" priority="711">
      <formula>$E$162="1 Yes"</formula>
    </cfRule>
    <cfRule type="expression" dxfId="430" priority="713">
      <formula>$E$162="2 No"</formula>
    </cfRule>
  </conditionalFormatting>
  <conditionalFormatting sqref="E164">
    <cfRule type="expression" dxfId="429" priority="705">
      <formula>$E$163="Y"</formula>
    </cfRule>
  </conditionalFormatting>
  <conditionalFormatting sqref="E166">
    <cfRule type="containsBlanks" dxfId="428" priority="693">
      <formula>LEN(TRIM(E166))=0</formula>
    </cfRule>
    <cfRule type="cellIs" dxfId="427" priority="694" operator="equal">
      <formula>"2 No"</formula>
    </cfRule>
  </conditionalFormatting>
  <conditionalFormatting sqref="E167">
    <cfRule type="expression" dxfId="426" priority="689">
      <formula>$E$168="Y"</formula>
    </cfRule>
  </conditionalFormatting>
  <conditionalFormatting sqref="E167:E169">
    <cfRule type="expression" dxfId="425" priority="690">
      <formula>$E$166=""</formula>
    </cfRule>
    <cfRule type="expression" dxfId="424" priority="691">
      <formula>$E$166="1 Yes"</formula>
    </cfRule>
    <cfRule type="expression" dxfId="423" priority="692">
      <formula>$E$166="2 No"</formula>
    </cfRule>
    <cfRule type="expression" dxfId="422" priority="695">
      <formula>$E$166="3 N/A"</formula>
    </cfRule>
  </conditionalFormatting>
  <conditionalFormatting sqref="E168">
    <cfRule type="expression" dxfId="421" priority="688">
      <formula>$E$167="Y"</formula>
    </cfRule>
  </conditionalFormatting>
  <conditionalFormatting sqref="E170 E174:E175">
    <cfRule type="containsBlanks" dxfId="420" priority="675">
      <formula>LEN(TRIM(E170))=0</formula>
    </cfRule>
    <cfRule type="cellIs" dxfId="419" priority="678" operator="equal">
      <formula>"2 No"</formula>
    </cfRule>
    <cfRule type="cellIs" dxfId="418" priority="679" operator="equal">
      <formula>"3 No"</formula>
    </cfRule>
  </conditionalFormatting>
  <conditionalFormatting sqref="E171:E173">
    <cfRule type="expression" dxfId="417" priority="8">
      <formula>$E$170=""</formula>
    </cfRule>
    <cfRule type="expression" dxfId="416" priority="9">
      <formula>$E$170="1 Yes"</formula>
    </cfRule>
    <cfRule type="expression" dxfId="415" priority="10">
      <formula>$E$170="2 No"</formula>
    </cfRule>
    <cfRule type="expression" dxfId="414" priority="11">
      <formula>$E$175="3 N/A"</formula>
    </cfRule>
  </conditionalFormatting>
  <conditionalFormatting sqref="E176 E178:E179">
    <cfRule type="expression" dxfId="413" priority="672">
      <formula>$E$177="Y"</formula>
    </cfRule>
  </conditionalFormatting>
  <conditionalFormatting sqref="E176:E177 E179">
    <cfRule type="expression" dxfId="412" priority="673">
      <formula>$E$178="Y"</formula>
    </cfRule>
  </conditionalFormatting>
  <conditionalFormatting sqref="E176:E178">
    <cfRule type="expression" dxfId="411" priority="674">
      <formula>$E$179="Y"</formula>
    </cfRule>
  </conditionalFormatting>
  <conditionalFormatting sqref="E176:E180">
    <cfRule type="expression" dxfId="410" priority="676">
      <formula>$E$175=""</formula>
    </cfRule>
    <cfRule type="expression" dxfId="409" priority="677">
      <formula>$E$175="1 Yes"</formula>
    </cfRule>
    <cfRule type="expression" dxfId="408" priority="680">
      <formula>$E$175="2 No"</formula>
    </cfRule>
    <cfRule type="expression" dxfId="407" priority="681">
      <formula>$E$175="3 N/A"</formula>
    </cfRule>
  </conditionalFormatting>
  <conditionalFormatting sqref="E177:E179">
    <cfRule type="expression" dxfId="406" priority="671">
      <formula>$E$176="Y"</formula>
    </cfRule>
  </conditionalFormatting>
  <conditionalFormatting sqref="E181">
    <cfRule type="containsBlanks" dxfId="405" priority="664">
      <formula>LEN(TRIM(E181))=0</formula>
    </cfRule>
    <cfRule type="cellIs" dxfId="404" priority="667" operator="equal">
      <formula>"2 No"</formula>
    </cfRule>
    <cfRule type="cellIs" dxfId="403" priority="668" operator="equal">
      <formula>"3 No"</formula>
    </cfRule>
  </conditionalFormatting>
  <conditionalFormatting sqref="E182 E184:E185">
    <cfRule type="expression" dxfId="402" priority="661">
      <formula>$E$183="Y"</formula>
    </cfRule>
  </conditionalFormatting>
  <conditionalFormatting sqref="E182:E183 E185">
    <cfRule type="expression" dxfId="401" priority="662">
      <formula>$E$184="Y"</formula>
    </cfRule>
  </conditionalFormatting>
  <conditionalFormatting sqref="E182:E184">
    <cfRule type="expression" dxfId="400" priority="663">
      <formula>$E$185="Y"</formula>
    </cfRule>
  </conditionalFormatting>
  <conditionalFormatting sqref="E182:E186">
    <cfRule type="expression" dxfId="399" priority="665">
      <formula>$E$181=""</formula>
    </cfRule>
    <cfRule type="expression" dxfId="398" priority="666">
      <formula>$E$181="1 Yes"</formula>
    </cfRule>
    <cfRule type="expression" dxfId="397" priority="669">
      <formula>$E$181="2 No"</formula>
    </cfRule>
    <cfRule type="expression" dxfId="396" priority="670">
      <formula>$E$181="3 N/A"</formula>
    </cfRule>
  </conditionalFormatting>
  <conditionalFormatting sqref="E183:E185">
    <cfRule type="expression" dxfId="395" priority="660">
      <formula>$E$182="Y"</formula>
    </cfRule>
  </conditionalFormatting>
  <conditionalFormatting sqref="E187">
    <cfRule type="containsBlanks" dxfId="394" priority="653">
      <formula>LEN(TRIM(E187))=0</formula>
    </cfRule>
    <cfRule type="cellIs" dxfId="393" priority="656" operator="equal">
      <formula>"2 No"</formula>
    </cfRule>
    <cfRule type="cellIs" dxfId="392" priority="657" operator="equal">
      <formula>"3 No"</formula>
    </cfRule>
  </conditionalFormatting>
  <conditionalFormatting sqref="E188 E190:E191">
    <cfRule type="expression" dxfId="391" priority="650">
      <formula>$E$189="Y"</formula>
    </cfRule>
  </conditionalFormatting>
  <conditionalFormatting sqref="E188:E189 E191">
    <cfRule type="expression" dxfId="390" priority="651">
      <formula>$E$190="Y"</formula>
    </cfRule>
  </conditionalFormatting>
  <conditionalFormatting sqref="E188:E190">
    <cfRule type="expression" dxfId="389" priority="652">
      <formula>$E$191="Y"</formula>
    </cfRule>
  </conditionalFormatting>
  <conditionalFormatting sqref="E188:E192">
    <cfRule type="expression" dxfId="388" priority="654">
      <formula>$E$187=""</formula>
    </cfRule>
    <cfRule type="expression" dxfId="387" priority="655">
      <formula>$E$187="1 Yes"</formula>
    </cfRule>
    <cfRule type="expression" dxfId="386" priority="658">
      <formula>$E$187="2 No"</formula>
    </cfRule>
    <cfRule type="expression" dxfId="385" priority="659">
      <formula>$E$187="3 N/A"</formula>
    </cfRule>
  </conditionalFormatting>
  <conditionalFormatting sqref="E189:E191">
    <cfRule type="expression" dxfId="384" priority="649">
      <formula>$E$188="Y"</formula>
    </cfRule>
  </conditionalFormatting>
  <conditionalFormatting sqref="E193">
    <cfRule type="containsBlanks" dxfId="383" priority="642">
      <formula>LEN(TRIM(E193))=0</formula>
    </cfRule>
    <cfRule type="cellIs" dxfId="382" priority="645" operator="equal">
      <formula>"2 No"</formula>
    </cfRule>
    <cfRule type="cellIs" dxfId="381" priority="646" operator="equal">
      <formula>"3 No"</formula>
    </cfRule>
  </conditionalFormatting>
  <conditionalFormatting sqref="E194 E196:E197">
    <cfRule type="expression" dxfId="380" priority="639">
      <formula>$E$195="Y"</formula>
    </cfRule>
  </conditionalFormatting>
  <conditionalFormatting sqref="E194:E195 E197">
    <cfRule type="expression" dxfId="379" priority="640">
      <formula>$E$196="Y"</formula>
    </cfRule>
  </conditionalFormatting>
  <conditionalFormatting sqref="E194:E196">
    <cfRule type="expression" dxfId="378" priority="641">
      <formula>$E$197="Y"</formula>
    </cfRule>
  </conditionalFormatting>
  <conditionalFormatting sqref="E194:E198">
    <cfRule type="expression" dxfId="377" priority="643">
      <formula>$E$193=""</formula>
    </cfRule>
    <cfRule type="expression" dxfId="376" priority="644">
      <formula>$E$193="1 Yes"</formula>
    </cfRule>
    <cfRule type="expression" dxfId="375" priority="647">
      <formula>$E$193="2 No"</formula>
    </cfRule>
    <cfRule type="expression" dxfId="374" priority="648">
      <formula>$E$193="3 N/A"</formula>
    </cfRule>
  </conditionalFormatting>
  <conditionalFormatting sqref="E195:E197">
    <cfRule type="expression" dxfId="373" priority="638">
      <formula>$E$194="Y"</formula>
    </cfRule>
  </conditionalFormatting>
  <conditionalFormatting sqref="E199">
    <cfRule type="cellIs" dxfId="372" priority="3971" operator="equal">
      <formula>"1 Yes"</formula>
    </cfRule>
    <cfRule type="cellIs" dxfId="371" priority="4022" operator="equal">
      <formula>"2 Yes"</formula>
    </cfRule>
    <cfRule type="cellIs" dxfId="370" priority="4023" operator="equal">
      <formula>"3 No"</formula>
    </cfRule>
    <cfRule type="cellIs" dxfId="369" priority="4024" operator="equal">
      <formula>"4 No"</formula>
    </cfRule>
    <cfRule type="containsBlanks" dxfId="368" priority="11634">
      <formula>LEN(TRIM(E199))=0</formula>
    </cfRule>
  </conditionalFormatting>
  <conditionalFormatting sqref="E200">
    <cfRule type="expression" dxfId="367" priority="3963">
      <formula>$E$201="Y"</formula>
    </cfRule>
  </conditionalFormatting>
  <conditionalFormatting sqref="E200:E202">
    <cfRule type="expression" dxfId="366" priority="3967">
      <formula>$E$199=""</formula>
    </cfRule>
    <cfRule type="expression" dxfId="365" priority="3968">
      <formula>$E$199="1 Yes"</formula>
    </cfRule>
    <cfRule type="expression" dxfId="364" priority="3969">
      <formula>$E$199="2 Yes"</formula>
    </cfRule>
    <cfRule type="expression" dxfId="363" priority="3972">
      <formula>$E$199="3 No"</formula>
    </cfRule>
    <cfRule type="expression" dxfId="362" priority="3973">
      <formula>$E$199="4 No"</formula>
    </cfRule>
  </conditionalFormatting>
  <conditionalFormatting sqref="E201">
    <cfRule type="expression" dxfId="361" priority="3962">
      <formula>$E$200="Y"</formula>
    </cfRule>
  </conditionalFormatting>
  <conditionalFormatting sqref="E203">
    <cfRule type="cellIs" dxfId="360" priority="816" operator="equal">
      <formula>"1 Yes"</formula>
    </cfRule>
    <cfRule type="cellIs" dxfId="359" priority="822" operator="equal">
      <formula>"2 Yes"</formula>
    </cfRule>
    <cfRule type="cellIs" dxfId="358" priority="823" operator="equal">
      <formula>"3 No"</formula>
    </cfRule>
    <cfRule type="cellIs" dxfId="357" priority="824" operator="equal">
      <formula>"4 No"</formula>
    </cfRule>
    <cfRule type="cellIs" dxfId="356" priority="825" operator="equal">
      <formula>"5 No"</formula>
    </cfRule>
    <cfRule type="cellIs" dxfId="355" priority="826" operator="equal">
      <formula>"6 No"</formula>
    </cfRule>
    <cfRule type="containsBlanks" dxfId="354" priority="827">
      <formula>LEN(TRIM(E203))=0</formula>
    </cfRule>
  </conditionalFormatting>
  <conditionalFormatting sqref="E204 E206">
    <cfRule type="expression" dxfId="353" priority="626">
      <formula>$E$205="Y"</formula>
    </cfRule>
  </conditionalFormatting>
  <conditionalFormatting sqref="E204:E205">
    <cfRule type="expression" dxfId="352" priority="809">
      <formula>$E$206="Y"</formula>
    </cfRule>
  </conditionalFormatting>
  <conditionalFormatting sqref="E204:E207">
    <cfRule type="expression" dxfId="351" priority="813">
      <formula>$E$203=""</formula>
    </cfRule>
    <cfRule type="expression" dxfId="350" priority="814">
      <formula>$E$203="1 Yes"</formula>
    </cfRule>
    <cfRule type="expression" dxfId="349" priority="815">
      <formula>$E$203="2 Yes"</formula>
    </cfRule>
    <cfRule type="expression" dxfId="348" priority="817">
      <formula>$E$203="3 No"</formula>
    </cfRule>
    <cfRule type="expression" dxfId="347" priority="818">
      <formula>$E$203="4 No"</formula>
    </cfRule>
    <cfRule type="expression" dxfId="346" priority="819">
      <formula>$E$203="5 No"</formula>
    </cfRule>
    <cfRule type="expression" dxfId="345" priority="820">
      <formula>$E$203="6 No"</formula>
    </cfRule>
  </conditionalFormatting>
  <conditionalFormatting sqref="E205:E206">
    <cfRule type="expression" dxfId="344" priority="625">
      <formula>$E$204="Y"</formula>
    </cfRule>
  </conditionalFormatting>
  <conditionalFormatting sqref="E208">
    <cfRule type="containsBlanks" dxfId="343" priority="1">
      <formula>LEN(TRIM(E208))=0</formula>
    </cfRule>
    <cfRule type="cellIs" dxfId="342" priority="2" operator="equal">
      <formula>"2 No"</formula>
    </cfRule>
    <cfRule type="cellIs" dxfId="341" priority="3" operator="equal">
      <formula>"3 No"</formula>
    </cfRule>
  </conditionalFormatting>
  <conditionalFormatting sqref="E209">
    <cfRule type="cellIs" dxfId="340" priority="3761" operator="equal">
      <formula>"2 No"</formula>
    </cfRule>
    <cfRule type="cellIs" dxfId="339" priority="3762" operator="equal">
      <formula>"3 No"</formula>
    </cfRule>
    <cfRule type="containsBlanks" dxfId="338" priority="3763">
      <formula>LEN(TRIM(E209))=0</formula>
    </cfRule>
  </conditionalFormatting>
  <conditionalFormatting sqref="E210 E212">
    <cfRule type="expression" dxfId="337" priority="3754">
      <formula>$E$211="Y"</formula>
    </cfRule>
  </conditionalFormatting>
  <conditionalFormatting sqref="E210:E211">
    <cfRule type="expression" dxfId="336" priority="3755">
      <formula>$E$212="Y"</formula>
    </cfRule>
  </conditionalFormatting>
  <conditionalFormatting sqref="E210:E213">
    <cfRule type="expression" dxfId="335" priority="3757">
      <formula>$E$209=""</formula>
    </cfRule>
    <cfRule type="expression" dxfId="334" priority="3758">
      <formula>$E$209="1 Yes"</formula>
    </cfRule>
    <cfRule type="expression" dxfId="333" priority="3759">
      <formula>$E$209="2 No"</formula>
    </cfRule>
  </conditionalFormatting>
  <conditionalFormatting sqref="E211:E212">
    <cfRule type="expression" dxfId="332" priority="3753">
      <formula>$E$210="Y"</formula>
    </cfRule>
  </conditionalFormatting>
  <conditionalFormatting sqref="E214">
    <cfRule type="containsBlanks" dxfId="331" priority="804">
      <formula>LEN(TRIM(E214))=0</formula>
    </cfRule>
    <cfRule type="cellIs" dxfId="330" priority="807" operator="equal">
      <formula>"2 No"</formula>
    </cfRule>
    <cfRule type="cellIs" dxfId="329" priority="808" operator="equal">
      <formula>"3 No"</formula>
    </cfRule>
  </conditionalFormatting>
  <conditionalFormatting sqref="E215">
    <cfRule type="expression" dxfId="328" priority="131">
      <formula>$E$216="Y"</formula>
    </cfRule>
  </conditionalFormatting>
  <conditionalFormatting sqref="E215:E217">
    <cfRule type="expression" dxfId="327" priority="622">
      <formula>$E$214=""</formula>
    </cfRule>
    <cfRule type="expression" dxfId="326" priority="624">
      <formula>$E$214="1 Yes"</formula>
    </cfRule>
    <cfRule type="expression" dxfId="325" priority="801">
      <formula>$E$214="No, Select Appropriate No Response"</formula>
    </cfRule>
    <cfRule type="expression" dxfId="324" priority="867">
      <formula>$E$214="2 No"</formula>
    </cfRule>
    <cfRule type="expression" dxfId="323" priority="869">
      <formula>$E$214="3 No"</formula>
    </cfRule>
  </conditionalFormatting>
  <conditionalFormatting sqref="E216">
    <cfRule type="expression" dxfId="322" priority="621">
      <formula>$E$215="Y"</formula>
    </cfRule>
  </conditionalFormatting>
  <conditionalFormatting sqref="E218">
    <cfRule type="cellIs" dxfId="321" priority="793" operator="equal">
      <formula>"2 No"</formula>
    </cfRule>
    <cfRule type="cellIs" dxfId="320" priority="794" operator="equal">
      <formula>"3 No"</formula>
    </cfRule>
    <cfRule type="containsBlanks" dxfId="319" priority="795">
      <formula>LEN(TRIM(E218))=0</formula>
    </cfRule>
  </conditionalFormatting>
  <conditionalFormatting sqref="E219 E221">
    <cfRule type="expression" dxfId="318" priority="788">
      <formula>$E$220="Y"</formula>
    </cfRule>
  </conditionalFormatting>
  <conditionalFormatting sqref="E219:E220">
    <cfRule type="expression" dxfId="317" priority="789">
      <formula>$E$221="Y"</formula>
    </cfRule>
  </conditionalFormatting>
  <conditionalFormatting sqref="E219:E222">
    <cfRule type="expression" dxfId="316" priority="790">
      <formula>$E$218=""</formula>
    </cfRule>
    <cfRule type="expression" dxfId="315" priority="791">
      <formula>$E$218="1 Yes"</formula>
    </cfRule>
    <cfRule type="expression" dxfId="314" priority="792">
      <formula>$E$218="2 No"</formula>
    </cfRule>
  </conditionalFormatting>
  <conditionalFormatting sqref="E220:E221">
    <cfRule type="expression" dxfId="313" priority="787">
      <formula>$E$219="Y"</formula>
    </cfRule>
  </conditionalFormatting>
  <conditionalFormatting sqref="E351 E223 E234:E235 E246 E256 E266 E278 E287 E296 E305 E317 E329 E340 E362">
    <cfRule type="cellIs" dxfId="312" priority="429" operator="lessThan">
      <formula>0.86</formula>
    </cfRule>
  </conditionalFormatting>
  <conditionalFormatting sqref="E351">
    <cfRule type="containsBlanks" dxfId="311" priority="166">
      <formula>LEN(TRIM(E351))=0</formula>
    </cfRule>
  </conditionalFormatting>
  <conditionalFormatting sqref="E372">
    <cfRule type="cellIs" dxfId="310" priority="97" operator="lessThan">
      <formula>0.86</formula>
    </cfRule>
  </conditionalFormatting>
  <conditionalFormatting sqref="I34">
    <cfRule type="expression" dxfId="309" priority="106">
      <formula>$E$34="No"</formula>
    </cfRule>
  </conditionalFormatting>
  <conditionalFormatting sqref="I34:I41">
    <cfRule type="containsText" dxfId="308" priority="102" operator="containsText" text="1 Yes">
      <formula>NOT(ISERROR(SEARCH("1 Yes",I34)))</formula>
    </cfRule>
    <cfRule type="containsText" dxfId="307" priority="103" operator="containsText" text="2 No">
      <formula>NOT(ISERROR(SEARCH("2 No",I34)))</formula>
    </cfRule>
  </conditionalFormatting>
  <conditionalFormatting sqref="I35">
    <cfRule type="expression" dxfId="306" priority="109">
      <formula>$E$35="No"</formula>
    </cfRule>
  </conditionalFormatting>
  <conditionalFormatting sqref="I36">
    <cfRule type="expression" dxfId="305" priority="112">
      <formula>$E$36="No"</formula>
    </cfRule>
  </conditionalFormatting>
  <conditionalFormatting sqref="I37">
    <cfRule type="expression" dxfId="304" priority="128">
      <formula>$E$37="No"</formula>
    </cfRule>
  </conditionalFormatting>
  <conditionalFormatting sqref="I38">
    <cfRule type="expression" dxfId="303" priority="961">
      <formula>$E$38="No"</formula>
    </cfRule>
  </conditionalFormatting>
  <conditionalFormatting sqref="I39">
    <cfRule type="expression" dxfId="302" priority="995">
      <formula>$E$39="No"</formula>
    </cfRule>
  </conditionalFormatting>
  <conditionalFormatting sqref="I40">
    <cfRule type="expression" dxfId="301" priority="18497">
      <formula>$E$40="No"</formula>
    </cfRule>
  </conditionalFormatting>
  <conditionalFormatting sqref="I41 L41:M43">
    <cfRule type="expression" dxfId="300" priority="18500">
      <formula>$E$41="Yes"</formula>
    </cfRule>
  </conditionalFormatting>
  <conditionalFormatting sqref="I41">
    <cfRule type="expression" dxfId="299" priority="101">
      <formula>$E$41="No"</formula>
    </cfRule>
  </conditionalFormatting>
  <conditionalFormatting sqref="I34:J34">
    <cfRule type="expression" dxfId="298" priority="107">
      <formula>$E$34="Yes"</formula>
    </cfRule>
  </conditionalFormatting>
  <conditionalFormatting sqref="I35:J35">
    <cfRule type="expression" dxfId="297" priority="110">
      <formula>$E$35="Yes"</formula>
    </cfRule>
  </conditionalFormatting>
  <conditionalFormatting sqref="I36:J36">
    <cfRule type="expression" dxfId="296" priority="111">
      <formula>$E$36="Yes"</formula>
    </cfRule>
  </conditionalFormatting>
  <conditionalFormatting sqref="I37:J37">
    <cfRule type="expression" dxfId="295" priority="124">
      <formula>$E$37="Yes"</formula>
    </cfRule>
  </conditionalFormatting>
  <conditionalFormatting sqref="I38:J38">
    <cfRule type="expression" dxfId="294" priority="852">
      <formula>$E$38="Yes"</formula>
    </cfRule>
  </conditionalFormatting>
  <conditionalFormatting sqref="I39:J39">
    <cfRule type="expression" dxfId="293" priority="968">
      <formula>$E$39="Yes"</formula>
    </cfRule>
  </conditionalFormatting>
  <conditionalFormatting sqref="I41:J41 J42 I43 L41:L43">
    <cfRule type="expression" dxfId="292" priority="18499">
      <formula>$E$41=""</formula>
    </cfRule>
  </conditionalFormatting>
  <conditionalFormatting sqref="I34:M34">
    <cfRule type="expression" dxfId="291" priority="105">
      <formula>$E$34=""</formula>
    </cfRule>
  </conditionalFormatting>
  <conditionalFormatting sqref="I35:M35">
    <cfRule type="expression" dxfId="290" priority="108">
      <formula>$E$35=""</formula>
    </cfRule>
  </conditionalFormatting>
  <conditionalFormatting sqref="I36:M36">
    <cfRule type="expression" dxfId="289" priority="113">
      <formula>$E$36=""</formula>
    </cfRule>
  </conditionalFormatting>
  <conditionalFormatting sqref="I37:M37">
    <cfRule type="expression" dxfId="288" priority="126">
      <formula>$E$37=""</formula>
    </cfRule>
  </conditionalFormatting>
  <conditionalFormatting sqref="I38:M38">
    <cfRule type="expression" dxfId="287" priority="960">
      <formula>$E$38=""</formula>
    </cfRule>
  </conditionalFormatting>
  <conditionalFormatting sqref="I39:M39">
    <cfRule type="expression" dxfId="286" priority="18490">
      <formula>$E$39=""</formula>
    </cfRule>
  </conditionalFormatting>
  <conditionalFormatting sqref="I40:M40">
    <cfRule type="expression" dxfId="285" priority="18496">
      <formula>$E$40="Yes"</formula>
    </cfRule>
    <cfRule type="expression" dxfId="284" priority="18498">
      <formula>$E$40=""</formula>
    </cfRule>
  </conditionalFormatting>
  <conditionalFormatting sqref="J34:J40 L41:M43">
    <cfRule type="notContainsBlanks" dxfId="283" priority="104">
      <formula>LEN(TRIM(J34))&gt;0</formula>
    </cfRule>
  </conditionalFormatting>
  <conditionalFormatting sqref="J41:J42 I43 L41:L43">
    <cfRule type="expression" dxfId="282" priority="127">
      <formula>$I$41="3 N/A"</formula>
    </cfRule>
  </conditionalFormatting>
  <conditionalFormatting sqref="J41:K42 I43">
    <cfRule type="expression" dxfId="281" priority="125">
      <formula>$E$41="Yes"</formula>
    </cfRule>
  </conditionalFormatting>
  <conditionalFormatting sqref="L223:DO223">
    <cfRule type="containsBlanks" dxfId="280" priority="1307">
      <formula>LEN(TRIM(L223))=0</formula>
    </cfRule>
    <cfRule type="cellIs" dxfId="279" priority="1308" operator="equal">
      <formula>"2 No"</formula>
    </cfRule>
  </conditionalFormatting>
  <conditionalFormatting sqref="L224:DO224 L231:DO231">
    <cfRule type="expression" dxfId="278" priority="3688">
      <formula>L$225="Yes b."</formula>
    </cfRule>
  </conditionalFormatting>
  <conditionalFormatting sqref="L224:DO226 L231:DO231">
    <cfRule type="expression" dxfId="277" priority="11218">
      <formula>L$223="1 Yes"</formula>
    </cfRule>
    <cfRule type="expression" dxfId="276" priority="11225">
      <formula>L$223="2 No"</formula>
    </cfRule>
    <cfRule type="expression" dxfId="275" priority="11241">
      <formula>L$223="3 N/A"</formula>
    </cfRule>
  </conditionalFormatting>
  <conditionalFormatting sqref="L224:DO226">
    <cfRule type="expression" dxfId="274" priority="3689">
      <formula>L$231="Yes c."</formula>
    </cfRule>
  </conditionalFormatting>
  <conditionalFormatting sqref="L225:DO225 L231:DO231">
    <cfRule type="expression" dxfId="273" priority="601">
      <formula>L$224="Yes a."</formula>
    </cfRule>
  </conditionalFormatting>
  <conditionalFormatting sqref="L232:DO233">
    <cfRule type="containsBlanks" dxfId="272" priority="19377">
      <formula>LEN(TRIM(L232))=0</formula>
    </cfRule>
  </conditionalFormatting>
  <conditionalFormatting sqref="L234:DO234">
    <cfRule type="containsBlanks" dxfId="271" priority="605">
      <formula>LEN(TRIM(L234))=0</formula>
    </cfRule>
  </conditionalFormatting>
  <conditionalFormatting sqref="L234:DO235">
    <cfRule type="cellIs" dxfId="270" priority="591" operator="equal">
      <formula>"2 No"</formula>
    </cfRule>
  </conditionalFormatting>
  <conditionalFormatting sqref="L235:DO235">
    <cfRule type="containsBlanks" dxfId="269" priority="582">
      <formula>LEN(TRIM(L235))=0</formula>
    </cfRule>
    <cfRule type="cellIs" dxfId="268" priority="588" operator="equal">
      <formula>"3 No"</formula>
    </cfRule>
  </conditionalFormatting>
  <conditionalFormatting sqref="L236:DO236 L238:DO239 L245:DO245">
    <cfRule type="expression" dxfId="267" priority="458">
      <formula>L$237="Yes b."</formula>
    </cfRule>
  </conditionalFormatting>
  <conditionalFormatting sqref="L236:DO237 L239:DO239 L245:DO245">
    <cfRule type="expression" dxfId="266" priority="459">
      <formula>L$238="Yes c."</formula>
    </cfRule>
  </conditionalFormatting>
  <conditionalFormatting sqref="L236:DO238 L245:DO245">
    <cfRule type="expression" dxfId="265" priority="583">
      <formula>L$239="Yes d."</formula>
    </cfRule>
  </conditionalFormatting>
  <conditionalFormatting sqref="L236:DO240 L245:DO245">
    <cfRule type="expression" dxfId="264" priority="595">
      <formula>L$235="1 Yes"</formula>
    </cfRule>
    <cfRule type="expression" dxfId="263" priority="598">
      <formula>L$235="2 No"</formula>
    </cfRule>
    <cfRule type="expression" dxfId="262" priority="599">
      <formula>L$235="3 No"</formula>
    </cfRule>
    <cfRule type="expression" dxfId="261" priority="600">
      <formula>L$235="4 N/A"</formula>
    </cfRule>
  </conditionalFormatting>
  <conditionalFormatting sqref="L236:DO240">
    <cfRule type="expression" dxfId="260" priority="594">
      <formula>L$245="Yes e."</formula>
    </cfRule>
  </conditionalFormatting>
  <conditionalFormatting sqref="L237:DO239 L245:DO245">
    <cfRule type="expression" dxfId="259" priority="457">
      <formula>L$236="Yes a."</formula>
    </cfRule>
  </conditionalFormatting>
  <conditionalFormatting sqref="L246:DO246">
    <cfRule type="containsBlanks" dxfId="258" priority="448">
      <formula>LEN(TRIM(L246))=0</formula>
    </cfRule>
    <cfRule type="cellIs" dxfId="257" priority="450" operator="equal">
      <formula>"3 No"</formula>
    </cfRule>
    <cfRule type="cellIs" dxfId="256" priority="451" operator="equal">
      <formula>"2 No"</formula>
    </cfRule>
  </conditionalFormatting>
  <conditionalFormatting sqref="L247:DO247 L249:DO249 L255:DO255">
    <cfRule type="expression" dxfId="255" priority="446">
      <formula>L$248="Yes b."</formula>
    </cfRule>
  </conditionalFormatting>
  <conditionalFormatting sqref="L247:DO248 L255:DO255">
    <cfRule type="expression" dxfId="254" priority="447">
      <formula>L$249="Yes c."</formula>
    </cfRule>
  </conditionalFormatting>
  <conditionalFormatting sqref="L247:DO250 L255:DO255">
    <cfRule type="expression" dxfId="253" priority="453">
      <formula>L$246="1 Yes"</formula>
    </cfRule>
    <cfRule type="expression" dxfId="252" priority="454">
      <formula>L$246="2 No"</formula>
    </cfRule>
    <cfRule type="expression" dxfId="251" priority="456">
      <formula>L$246="3 N/A"</formula>
    </cfRule>
  </conditionalFormatting>
  <conditionalFormatting sqref="L247:DO250">
    <cfRule type="expression" dxfId="250" priority="449">
      <formula>L$255="Yes d."</formula>
    </cfRule>
  </conditionalFormatting>
  <conditionalFormatting sqref="L248:DO249 L255:DO255">
    <cfRule type="expression" dxfId="249" priority="445">
      <formula>L$247="Yes a."</formula>
    </cfRule>
  </conditionalFormatting>
  <conditionalFormatting sqref="L256:DO256">
    <cfRule type="containsBlanks" dxfId="248" priority="438">
      <formula>LEN(TRIM(L256))=0</formula>
    </cfRule>
    <cfRule type="cellIs" dxfId="247" priority="440" operator="equal">
      <formula>"3 No"</formula>
    </cfRule>
    <cfRule type="cellIs" dxfId="246" priority="441" operator="equal">
      <formula>"2 No"</formula>
    </cfRule>
  </conditionalFormatting>
  <conditionalFormatting sqref="L257:DO257 L259:DO259 L265:DO265">
    <cfRule type="expression" dxfId="245" priority="436">
      <formula>L$258="Yes b."</formula>
    </cfRule>
  </conditionalFormatting>
  <conditionalFormatting sqref="L257:DO258 L265:DO265">
    <cfRule type="expression" dxfId="244" priority="437">
      <formula>L$259="Yes c."</formula>
    </cfRule>
  </conditionalFormatting>
  <conditionalFormatting sqref="L257:DO260 L265:DO265">
    <cfRule type="expression" dxfId="243" priority="442">
      <formula>L$256="1 Yes"</formula>
    </cfRule>
    <cfRule type="expression" dxfId="242" priority="443">
      <formula>L$256="2 No"</formula>
    </cfRule>
    <cfRule type="expression" dxfId="241" priority="444">
      <formula>L$256="3 N/A"</formula>
    </cfRule>
  </conditionalFormatting>
  <conditionalFormatting sqref="L257:DO260">
    <cfRule type="expression" dxfId="240" priority="439">
      <formula>L$265="Yes d."</formula>
    </cfRule>
  </conditionalFormatting>
  <conditionalFormatting sqref="L258:DO259 L265:DO265">
    <cfRule type="expression" dxfId="239" priority="435">
      <formula>L$257="Yes a."</formula>
    </cfRule>
  </conditionalFormatting>
  <conditionalFormatting sqref="L266:DO266">
    <cfRule type="cellIs" dxfId="238" priority="427" operator="equal">
      <formula>"2 No"</formula>
    </cfRule>
    <cfRule type="containsBlanks" dxfId="237" priority="428">
      <formula>LEN(TRIM(L266))=0</formula>
    </cfRule>
  </conditionalFormatting>
  <conditionalFormatting sqref="L267:DO267 L269:DO269 L275:DO275">
    <cfRule type="expression" dxfId="236" priority="412">
      <formula>L$268="Yes b."</formula>
    </cfRule>
  </conditionalFormatting>
  <conditionalFormatting sqref="L267:DO268 L275:DO275">
    <cfRule type="expression" dxfId="235" priority="413">
      <formula>L$269="Yes c."</formula>
    </cfRule>
  </conditionalFormatting>
  <conditionalFormatting sqref="L267:DO270 L275:DO275">
    <cfRule type="expression" dxfId="234" priority="415">
      <formula>L$266="1 Yes"</formula>
    </cfRule>
    <cfRule type="expression" dxfId="233" priority="416">
      <formula>L$266="2 No"</formula>
    </cfRule>
    <cfRule type="expression" dxfId="232" priority="417">
      <formula>L$266="3 N/A"</formula>
    </cfRule>
  </conditionalFormatting>
  <conditionalFormatting sqref="L267:DO270">
    <cfRule type="expression" dxfId="231" priority="414">
      <formula>L$275="Yes d."</formula>
    </cfRule>
  </conditionalFormatting>
  <conditionalFormatting sqref="L268:DO269 L275:DO275">
    <cfRule type="expression" dxfId="230" priority="100">
      <formula>L$267="Yes a."</formula>
    </cfRule>
  </conditionalFormatting>
  <conditionalFormatting sqref="L276:DO276">
    <cfRule type="containsBlanks" dxfId="229" priority="3671">
      <formula>LEN(TRIM(L276))=0</formula>
    </cfRule>
  </conditionalFormatting>
  <conditionalFormatting sqref="L278:DO278">
    <cfRule type="containsBlanks" dxfId="228" priority="395">
      <formula>LEN(TRIM(L278))=0</formula>
    </cfRule>
    <cfRule type="cellIs" dxfId="227" priority="396" operator="equal">
      <formula>"2 No"</formula>
    </cfRule>
  </conditionalFormatting>
  <conditionalFormatting sqref="L279:DO279 L286:DO286">
    <cfRule type="expression" dxfId="226" priority="405">
      <formula>L$280="Yes b."</formula>
    </cfRule>
  </conditionalFormatting>
  <conditionalFormatting sqref="L279:DO281 L286:DO286">
    <cfRule type="expression" dxfId="225" priority="409">
      <formula>L$278="1 Yes"</formula>
    </cfRule>
    <cfRule type="expression" dxfId="224" priority="410">
      <formula>L$278="2 No"</formula>
    </cfRule>
    <cfRule type="expression" dxfId="223" priority="411">
      <formula>L$278="3 N/A"</formula>
    </cfRule>
  </conditionalFormatting>
  <conditionalFormatting sqref="L279:DO281">
    <cfRule type="expression" dxfId="222" priority="406">
      <formula>L$286="Yes c."</formula>
    </cfRule>
  </conditionalFormatting>
  <conditionalFormatting sqref="L280:DO280 L286:DO286">
    <cfRule type="expression" dxfId="221" priority="394">
      <formula>L$279="Yes a."</formula>
    </cfRule>
  </conditionalFormatting>
  <conditionalFormatting sqref="L287:DO287">
    <cfRule type="containsBlanks" dxfId="220" priority="377">
      <formula>LEN(TRIM(L287))=0</formula>
    </cfRule>
    <cfRule type="cellIs" dxfId="219" priority="378" operator="equal">
      <formula>"2 No"</formula>
    </cfRule>
  </conditionalFormatting>
  <conditionalFormatting sqref="L288:DO288 L295:DO295">
    <cfRule type="expression" dxfId="218" priority="387">
      <formula>L$289="Yes b."</formula>
    </cfRule>
  </conditionalFormatting>
  <conditionalFormatting sqref="L288:DO290 L295:DO295">
    <cfRule type="expression" dxfId="217" priority="391">
      <formula>L$287="1 Yes"</formula>
    </cfRule>
    <cfRule type="expression" dxfId="216" priority="392">
      <formula>L$287="2 No"</formula>
    </cfRule>
    <cfRule type="expression" dxfId="215" priority="393">
      <formula>L$287="3 N/A"</formula>
    </cfRule>
  </conditionalFormatting>
  <conditionalFormatting sqref="L288:DO290">
    <cfRule type="expression" dxfId="214" priority="388">
      <formula>L$295="Yes c."</formula>
    </cfRule>
  </conditionalFormatting>
  <conditionalFormatting sqref="L289:DO289 L295:DO295">
    <cfRule type="expression" dxfId="213" priority="376">
      <formula>L$288="Yes a."</formula>
    </cfRule>
  </conditionalFormatting>
  <conditionalFormatting sqref="L296:DO296">
    <cfRule type="containsBlanks" dxfId="212" priority="359">
      <formula>LEN(TRIM(L296))=0</formula>
    </cfRule>
    <cfRule type="cellIs" dxfId="211" priority="360" operator="equal">
      <formula>"2 No"</formula>
    </cfRule>
  </conditionalFormatting>
  <conditionalFormatting sqref="L297:DO297 L304:DO304">
    <cfRule type="expression" dxfId="210" priority="369">
      <formula>L$298="Yes b."</formula>
    </cfRule>
  </conditionalFormatting>
  <conditionalFormatting sqref="L297:DO299 L304:DO304">
    <cfRule type="expression" dxfId="209" priority="373">
      <formula>L$296="1 Yes"</formula>
    </cfRule>
    <cfRule type="expression" dxfId="208" priority="374">
      <formula>L$296="2 No"</formula>
    </cfRule>
    <cfRule type="expression" dxfId="207" priority="375">
      <formula>L$296="3 N/A"</formula>
    </cfRule>
  </conditionalFormatting>
  <conditionalFormatting sqref="L297:DO299">
    <cfRule type="expression" dxfId="206" priority="370">
      <formula>L$304="Yes c."</formula>
    </cfRule>
  </conditionalFormatting>
  <conditionalFormatting sqref="L298:DO298 L304:DO304">
    <cfRule type="expression" dxfId="205" priority="358">
      <formula>L$297="Yes a."</formula>
    </cfRule>
  </conditionalFormatting>
  <conditionalFormatting sqref="L305:DO305">
    <cfRule type="cellIs" dxfId="204" priority="344" operator="equal">
      <formula>"3 No"</formula>
    </cfRule>
    <cfRule type="containsBlanks" dxfId="203" priority="345">
      <formula>LEN(TRIM(L305))=0</formula>
    </cfRule>
    <cfRule type="cellIs" dxfId="202" priority="346" operator="equal">
      <formula>"2 No"</formula>
    </cfRule>
  </conditionalFormatting>
  <conditionalFormatting sqref="L306:DO306 L308:DO309 L315:DO316">
    <cfRule type="expression" dxfId="201" priority="331">
      <formula>L$307="Yes b."</formula>
    </cfRule>
  </conditionalFormatting>
  <conditionalFormatting sqref="L306:DO307 L309:DO309 L315:DO316">
    <cfRule type="expression" dxfId="200" priority="332">
      <formula>L$308="Yes c."</formula>
    </cfRule>
  </conditionalFormatting>
  <conditionalFormatting sqref="L306:DO308 L315:DO316">
    <cfRule type="expression" dxfId="199" priority="333">
      <formula>L$309="Yes d."</formula>
    </cfRule>
  </conditionalFormatting>
  <conditionalFormatting sqref="L306:DO310 L315:DO315">
    <cfRule type="expression" dxfId="198" priority="335">
      <formula>L$316="Yes f."</formula>
    </cfRule>
  </conditionalFormatting>
  <conditionalFormatting sqref="L306:DO310 L315:DO316">
    <cfRule type="expression" dxfId="197" priority="336">
      <formula>L$305="1 Yes"</formula>
    </cfRule>
    <cfRule type="expression" dxfId="196" priority="337">
      <formula>L$305="2 No"</formula>
    </cfRule>
    <cfRule type="expression" dxfId="195" priority="341">
      <formula>L$305="3 No"</formula>
    </cfRule>
    <cfRule type="expression" dxfId="194" priority="343">
      <formula>L$305="4 N/A"</formula>
    </cfRule>
  </conditionalFormatting>
  <conditionalFormatting sqref="L306:DO310 L316:DO316">
    <cfRule type="expression" dxfId="193" priority="334">
      <formula>L$315="Yes e."</formula>
    </cfRule>
  </conditionalFormatting>
  <conditionalFormatting sqref="L307:DO309 L315:DO316">
    <cfRule type="expression" dxfId="192" priority="99">
      <formula>L$306="Yes a."</formula>
    </cfRule>
  </conditionalFormatting>
  <conditionalFormatting sqref="L317:DO317">
    <cfRule type="cellIs" dxfId="191" priority="357" operator="equal">
      <formula>"3 No"</formula>
    </cfRule>
    <cfRule type="containsBlanks" dxfId="190" priority="2528">
      <formula>LEN(TRIM(L317))=0</formula>
    </cfRule>
    <cfRule type="cellIs" dxfId="189" priority="2529" operator="equal">
      <formula>"2 No"</formula>
    </cfRule>
  </conditionalFormatting>
  <conditionalFormatting sqref="L318:DO318 L320:DO321 L327:DO328">
    <cfRule type="expression" dxfId="188" priority="156">
      <formula>L$319="Yes b."</formula>
    </cfRule>
  </conditionalFormatting>
  <conditionalFormatting sqref="L318:DO319 L321:DO321 L327:DO328">
    <cfRule type="expression" dxfId="187" priority="157">
      <formula>L$320="Yes c."</formula>
    </cfRule>
  </conditionalFormatting>
  <conditionalFormatting sqref="L318:DO320 L327:DO328">
    <cfRule type="expression" dxfId="186" priority="158">
      <formula>L$321="Yes d."</formula>
    </cfRule>
  </conditionalFormatting>
  <conditionalFormatting sqref="L318:DO322 L327:DO327">
    <cfRule type="expression" dxfId="185" priority="160">
      <formula>L$328="Yes f."</formula>
    </cfRule>
  </conditionalFormatting>
  <conditionalFormatting sqref="L318:DO322 L327:DO328">
    <cfRule type="expression" dxfId="184" priority="161">
      <formula>L$317="1 Yes"</formula>
    </cfRule>
    <cfRule type="expression" dxfId="183" priority="162">
      <formula>L$317="2 No"</formula>
    </cfRule>
    <cfRule type="expression" dxfId="182" priority="163">
      <formula>L$317="3 No"</formula>
    </cfRule>
    <cfRule type="expression" dxfId="181" priority="164">
      <formula>L$317="4 N/A"</formula>
    </cfRule>
  </conditionalFormatting>
  <conditionalFormatting sqref="L318:DO322 L328:DO328">
    <cfRule type="expression" dxfId="180" priority="159">
      <formula>L$327="Yes e."</formula>
    </cfRule>
  </conditionalFormatting>
  <conditionalFormatting sqref="L319:DO321 L327:DO328">
    <cfRule type="expression" dxfId="179" priority="98">
      <formula>L$318="Yes a."</formula>
    </cfRule>
  </conditionalFormatting>
  <conditionalFormatting sqref="L329:DO329">
    <cfRule type="containsBlanks" dxfId="178" priority="142">
      <formula>LEN(TRIM(L329))=0</formula>
    </cfRule>
    <cfRule type="cellIs" dxfId="177" priority="2541" operator="equal">
      <formula>"2 No"</formula>
    </cfRule>
    <cfRule type="cellIs" dxfId="176" priority="2542" operator="equal">
      <formula>"3 No"</formula>
    </cfRule>
  </conditionalFormatting>
  <conditionalFormatting sqref="L330:DO330 L332:DO332 L338:DO339">
    <cfRule type="expression" dxfId="175" priority="153">
      <formula>L$331="Yes b."</formula>
    </cfRule>
  </conditionalFormatting>
  <conditionalFormatting sqref="L330:DO331 L338:DO339">
    <cfRule type="expression" dxfId="174" priority="154">
      <formula>L$332="Yes c."</formula>
    </cfRule>
  </conditionalFormatting>
  <conditionalFormatting sqref="L330:DO333 L338:DO338">
    <cfRule type="expression" dxfId="173" priority="2532">
      <formula>L$339="Yes e."</formula>
    </cfRule>
  </conditionalFormatting>
  <conditionalFormatting sqref="L330:DO333 L338:DO339">
    <cfRule type="expression" dxfId="172" priority="2533">
      <formula>L$329="1 Yes"</formula>
    </cfRule>
    <cfRule type="expression" dxfId="171" priority="2534">
      <formula>L$329="2 No"</formula>
    </cfRule>
    <cfRule type="expression" dxfId="170" priority="2536">
      <formula>L$329="3 No"</formula>
    </cfRule>
    <cfRule type="expression" dxfId="169" priority="2537">
      <formula>L$329="4 N/A"</formula>
    </cfRule>
  </conditionalFormatting>
  <conditionalFormatting sqref="L330:DO333 L339:DO339">
    <cfRule type="expression" dxfId="168" priority="2531">
      <formula>L$338="Yes d."</formula>
    </cfRule>
  </conditionalFormatting>
  <conditionalFormatting sqref="L331:DO332 L338:DO339">
    <cfRule type="expression" dxfId="167" priority="152">
      <formula>L$330="Yes a."</formula>
    </cfRule>
  </conditionalFormatting>
  <conditionalFormatting sqref="L340:DO340">
    <cfRule type="containsBlanks" dxfId="166" priority="572">
      <formula>LEN(TRIM(L340))=0</formula>
    </cfRule>
    <cfRule type="cellIs" dxfId="165" priority="580" operator="equal">
      <formula>"2 No"</formula>
    </cfRule>
    <cfRule type="cellIs" dxfId="164" priority="581" operator="equal">
      <formula>"3 No"</formula>
    </cfRule>
  </conditionalFormatting>
  <conditionalFormatting sqref="L341:DO341 L343:DO343 L349:DO350">
    <cfRule type="expression" dxfId="163" priority="144">
      <formula>L$342="Yes b."</formula>
    </cfRule>
  </conditionalFormatting>
  <conditionalFormatting sqref="L341:DO342 L349:DO350">
    <cfRule type="expression" dxfId="162" priority="145">
      <formula>L$343="Yes c."</formula>
    </cfRule>
  </conditionalFormatting>
  <conditionalFormatting sqref="L341:DO344 L349:DO349">
    <cfRule type="expression" dxfId="161" priority="147">
      <formula>L$350="Yes e."</formula>
    </cfRule>
  </conditionalFormatting>
  <conditionalFormatting sqref="L341:DO344 L349:DO350">
    <cfRule type="expression" dxfId="160" priority="148">
      <formula>L$340="1 Yes"</formula>
    </cfRule>
    <cfRule type="expression" dxfId="159" priority="149">
      <formula>L$340="2 No"</formula>
    </cfRule>
    <cfRule type="expression" dxfId="158" priority="150">
      <formula>L$340="3 No"</formula>
    </cfRule>
    <cfRule type="expression" dxfId="157" priority="151">
      <formula>L$340="4 N/A"</formula>
    </cfRule>
  </conditionalFormatting>
  <conditionalFormatting sqref="L341:DO344 L350:DO350">
    <cfRule type="expression" dxfId="156" priority="146">
      <formula>L$349="Yes d."</formula>
    </cfRule>
  </conditionalFormatting>
  <conditionalFormatting sqref="L342:DO343 L349:DO350">
    <cfRule type="expression" dxfId="155" priority="143">
      <formula>L$341="Yes a."</formula>
    </cfRule>
  </conditionalFormatting>
  <conditionalFormatting sqref="L351:DO351">
    <cfRule type="cellIs" dxfId="154" priority="463" operator="equal">
      <formula>"3 No"</formula>
    </cfRule>
    <cfRule type="cellIs" dxfId="153" priority="464" operator="equal">
      <formula>"2 No"</formula>
    </cfRule>
    <cfRule type="containsBlanks" dxfId="152" priority="465">
      <formula>LEN(TRIM(L351))=0</formula>
    </cfRule>
  </conditionalFormatting>
  <conditionalFormatting sqref="L352:DO352 L354:DO354 L360:DO361">
    <cfRule type="expression" dxfId="151" priority="243">
      <formula>L$353="Yes b."</formula>
    </cfRule>
  </conditionalFormatting>
  <conditionalFormatting sqref="L352:DO353 L360:DO361">
    <cfRule type="expression" dxfId="150" priority="244">
      <formula>L$354="Yes c."</formula>
    </cfRule>
  </conditionalFormatting>
  <conditionalFormatting sqref="L352:DO355 L360:DO360">
    <cfRule type="expression" dxfId="149" priority="246">
      <formula>L$361="Yes e."</formula>
    </cfRule>
  </conditionalFormatting>
  <conditionalFormatting sqref="L352:DO355 L360:DO361">
    <cfRule type="expression" dxfId="148" priority="247">
      <formula>L$351="1 Yes"</formula>
    </cfRule>
    <cfRule type="expression" dxfId="147" priority="461">
      <formula>L$351="2 No"</formula>
    </cfRule>
    <cfRule type="expression" dxfId="146" priority="462">
      <formula>L$351="3 N/A"</formula>
    </cfRule>
  </conditionalFormatting>
  <conditionalFormatting sqref="L352:DO355 L361:DO361">
    <cfRule type="expression" dxfId="145" priority="245">
      <formula>L$360="Yes d."</formula>
    </cfRule>
  </conditionalFormatting>
  <conditionalFormatting sqref="L353:DO354 L360:DO361">
    <cfRule type="expression" dxfId="144" priority="242">
      <formula>L$352="Yes a."</formula>
    </cfRule>
  </conditionalFormatting>
  <conditionalFormatting sqref="L362:DO362">
    <cfRule type="containsBlanks" dxfId="143" priority="138">
      <formula>LEN(TRIM(L362))=0</formula>
    </cfRule>
    <cfRule type="cellIs" dxfId="142" priority="139" operator="equal">
      <formula>"2 No"</formula>
    </cfRule>
    <cfRule type="cellIs" dxfId="141" priority="140" operator="equal">
      <formula>"3 No"</formula>
    </cfRule>
  </conditionalFormatting>
  <conditionalFormatting sqref="L363:DO363 L370:DO371">
    <cfRule type="expression" dxfId="140" priority="134">
      <formula>L$364="Yes b."</formula>
    </cfRule>
  </conditionalFormatting>
  <conditionalFormatting sqref="L363:DO365 L370:DO370">
    <cfRule type="expression" dxfId="139" priority="136">
      <formula>L$371="Yes d."</formula>
    </cfRule>
  </conditionalFormatting>
  <conditionalFormatting sqref="L363:DO365 L370:DO371">
    <cfRule type="expression" dxfId="138" priority="519">
      <formula>L$362="1 Yes"</formula>
    </cfRule>
    <cfRule type="expression" dxfId="137" priority="520">
      <formula>L$362="2 No"</formula>
    </cfRule>
    <cfRule type="expression" dxfId="136" priority="521">
      <formula>L$362="3 No"</formula>
    </cfRule>
    <cfRule type="expression" dxfId="135" priority="522">
      <formula>L$362="4 N/A"</formula>
    </cfRule>
  </conditionalFormatting>
  <conditionalFormatting sqref="L363:DO365 L371:DO371">
    <cfRule type="expression" dxfId="134" priority="135">
      <formula>L$370="Yes c."</formula>
    </cfRule>
  </conditionalFormatting>
  <conditionalFormatting sqref="L364:DO364 L370:DO371">
    <cfRule type="expression" dxfId="133" priority="133">
      <formula>L$363="Yes a."</formula>
    </cfRule>
  </conditionalFormatting>
  <conditionalFormatting sqref="L372:DO372">
    <cfRule type="cellIs" dxfId="132" priority="95" operator="equal">
      <formula>"2 No"</formula>
    </cfRule>
    <cfRule type="containsBlanks" dxfId="131" priority="96">
      <formula>LEN(TRIM(L372))=0</formula>
    </cfRule>
  </conditionalFormatting>
  <conditionalFormatting sqref="L373:DO373 L380:DO381">
    <cfRule type="expression" dxfId="130" priority="81">
      <formula>L$374="Yes b."</formula>
    </cfRule>
  </conditionalFormatting>
  <conditionalFormatting sqref="L373:DO375 L380:DO380">
    <cfRule type="expression" dxfId="129" priority="83">
      <formula>L$381="Yes d."</formula>
    </cfRule>
  </conditionalFormatting>
  <conditionalFormatting sqref="L373:DO375 L380:DO381">
    <cfRule type="expression" dxfId="128" priority="84">
      <formula>L$372="1 Yes"</formula>
    </cfRule>
    <cfRule type="expression" dxfId="127" priority="85">
      <formula>L$372="2 No"</formula>
    </cfRule>
    <cfRule type="expression" dxfId="126" priority="87">
      <formula>L$372="3 N/A"</formula>
    </cfRule>
  </conditionalFormatting>
  <conditionalFormatting sqref="L373:DO375 L381:DO381">
    <cfRule type="expression" dxfId="125" priority="82">
      <formula>L$380="Yes c."</formula>
    </cfRule>
  </conditionalFormatting>
  <conditionalFormatting sqref="L374:DO374 L380:DO381">
    <cfRule type="expression" dxfId="124" priority="80">
      <formula>L$373="Yes a."</formula>
    </cfRule>
  </conditionalFormatting>
  <dataValidations xWindow="840" yWindow="784" count="24">
    <dataValidation type="list" allowBlank="1" showInputMessage="1" showErrorMessage="1" sqref="E222 E44 E198 L226:DO226 E61 L333:DO333 E14 L375:DO375 E97 E32 E76 E80 L355:DO355 E101 E107 E113 E118 E122 E126 E202 E213 E217 E131 E135 E139 E92 E144 E148 E155 E161 E165 E169 E180 E186 E192 E173 L310:DO310 L240:DO240 L365:DO365 L322:DO322 L250:DO250 L260:DO260 L270:DO270 L281:DO281 L290:DO290 L299:DO299 L344:DO344 E19 E24 E28 E57 E66 E84 E88 E207" xr:uid="{88D3A0F5-5D08-4CE1-A490-A73CC7CE6CF3}">
      <formula1>"0-30,31-60,61-90,over 90 days"</formula1>
    </dataValidation>
    <dataValidation type="list" allowBlank="1" showInputMessage="1" showErrorMessage="1" sqref="E80 E202 E76 E207" xr:uid="{9CD50E4D-E8EF-43C7-B8AF-183FA2E7840D}">
      <formula1>"0-30,31-60,61-90,over 90"</formula1>
    </dataValidation>
    <dataValidation type="list" allowBlank="1" showInputMessage="1" showErrorMessage="1" sqref="E107 E122 E126 E213 E222 E135 E139 E161 E165" xr:uid="{2F231BE7-0D9F-4F27-BE6D-820FCF93DFD2}">
      <formula1>"Y,NA"</formula1>
    </dataValidation>
    <dataValidation type="list" allowBlank="1" showInputMessage="1" showErrorMessage="1" sqref="E62 E93 E15 E10 L235:DO235 L340:DO340 L329:DO329 L362:DO362 L317:DO317 L305:DO305" xr:uid="{66C77931-0846-4976-83A2-BE703867D33C}">
      <formula1>"1 Yes, 2 No, 3 No, 4 N/A"</formula1>
    </dataValidation>
    <dataValidation type="list" allowBlank="1" showInputMessage="1" showErrorMessage="1" sqref="E54:E56 E200:E201 E210:E212 E11:E13 E16:E18 E42:E43 E94:E96 E74:E75 E78:E79 E146:E147 E99:E100 E104:E106 E109:E112 E115:E117 E120:E121 E124:E125 E128:E130 E204:E206 E219:E221 E133:E134 E137:E138 E141:E143 E90:E91 E63:E65 E151:E154 E158:E160 E163:E164 E167:E168 E176:E179 E182:E185 E188:E191 E194:E197 E215:E216 E21:E23 E26:E27 E30:E31 E59:E60 E82:E83 E86:E87 E171:E172" xr:uid="{AA6E0F9A-EEB1-4392-A9F7-8B6D896B31EA}">
      <formula1>"Y"</formula1>
    </dataValidation>
    <dataValidation type="list" allowBlank="1" showInputMessage="1" showErrorMessage="1" sqref="E203 E199" xr:uid="{ACF4B409-B3CD-4DBB-B967-5436C901AB69}">
      <formula1>"1 Yes, 2 Yes, 3 No"</formula1>
    </dataValidation>
    <dataValidation type="list" allowBlank="1" showInputMessage="1" showErrorMessage="1" sqref="L320:DO320 L332:DO332 L308:DO308 L231:DO231 L238:DO238 L370:DO370 L249:DO249 L259:DO259 L269:DO269 L286:DO286 L295:DO295 L304:DO304 L354:DO354 L343:DO343 L380:DO380" xr:uid="{09D0C1B1-7983-48F7-9AFC-827C15481233}">
      <formula1>"Yes c."</formula1>
    </dataValidation>
    <dataValidation type="list" allowBlank="1" showInputMessage="1" showErrorMessage="1" sqref="L296:DO296 E98 I34:I41 E89 E108 E145 E166 E175 E181 E187 E193 L223:DO223 L234:DO234 L351:DO351 L246:DO246 L256:DO256 L278:DO278 L287:DO287 L266:DO266 L372:DO372 E25 E29 E58 E46:E53" xr:uid="{299DD776-F57D-4380-B380-5D74838F0EE1}">
      <formula1>"1 Yes, 2 No, 3 N/A"</formula1>
    </dataValidation>
    <dataValidation type="list" allowBlank="1" showInputMessage="1" showErrorMessage="1" sqref="E34:E41" xr:uid="{4DDCB217-8B21-470F-B1E4-272562AB1682}">
      <formula1>"Yes, No"</formula1>
    </dataValidation>
    <dataValidation allowBlank="1" showInputMessage="1" showErrorMessage="1" prompt="Response for Q5 will be generated here based on response for each IM function listed below." sqref="E45" xr:uid="{A2937123-F71E-4721-9640-B9BE46B3F0D3}"/>
    <dataValidation type="list" allowBlank="1" showInputMessage="1" showErrorMessage="1" sqref="E209 E174 E119 E162 E77 E136 E102:E103 E123 E218 E132 E67:E73 E208 E157 E81 E85 E170" xr:uid="{4B5E528D-A419-477B-B39B-6CEE6A11E78F}">
      <formula1>"1 Yes, 2 No"</formula1>
    </dataValidation>
    <dataValidation type="list" allowBlank="1" showInputMessage="1" showErrorMessage="1" sqref="L276:DO276" xr:uid="{65802BA7-5E83-4292-9FFC-84C72B8D6255}">
      <formula1>"1 Yes, 2 N/A"</formula1>
    </dataValidation>
    <dataValidation type="list" allowBlank="1" showInputMessage="1" showErrorMessage="1" sqref="L297:DO297 L330:DO330 L224:DO224 L306:DO306 L236:DO236 L363:DO363 L352:DO352 L247:DO247 L257:DO257 L267:DO267 L279:DO279 L288:DO288 L318:DO318 L341:DO341 L373:DO373" xr:uid="{A51482B4-D7ED-45EE-B7DE-9A4B48D74D60}">
      <formula1>"Yes a."</formula1>
    </dataValidation>
    <dataValidation type="list" allowBlank="1" showInputMessage="1" showErrorMessage="1" sqref="L298:DO298 L331:DO331 L225:DO225 L307:DO307 L353:DO353 L364:DO364 L237:DO237 L248:DO248 L258:DO258 L268:DO268 L280:DO280 L289:DO289 L319:DO319 L342:DO342 L374:DO374" xr:uid="{95848382-FD7D-4259-AF23-DD9571C4544A}">
      <formula1>"Yes b."</formula1>
    </dataValidation>
    <dataValidation type="list" allowBlank="1" showInputMessage="1" showErrorMessage="1" sqref="L321:DO321 L338:DO338 L239:DO239 L255:DO255 L265:DO265 L275:DO275 L371:DO371 L360:DO360 L309:DO309 L349:DO349 L381:DO381" xr:uid="{59F81BD5-776C-4A44-AB1A-EFBC3D5C1020}">
      <formula1>"Yes d."</formula1>
    </dataValidation>
    <dataValidation type="list" allowBlank="1" showInputMessage="1" showErrorMessage="1" sqref="L339:DO339 L245:DO245 L315:DO315 L327:DO327 L361:DO361 L350:DO350" xr:uid="{A39FF964-493F-4D59-9FDF-CAC0425233E0}">
      <formula1>"Yes e."</formula1>
    </dataValidation>
    <dataValidation type="list" allowBlank="1" showInputMessage="1" showErrorMessage="1" sqref="L316:DO316 L328:DO328" xr:uid="{3EF046E0-ADD6-4589-97A7-23E1EEF1FEEB}">
      <formula1>"Yes f."</formula1>
    </dataValidation>
    <dataValidation type="date" allowBlank="1" showInputMessage="1" showErrorMessage="1" sqref="L233:T233" xr:uid="{ED6ED6F8-D2DC-4AC1-90D7-562A0F44D2EC}">
      <formula1>43466</formula1>
      <formula2>46022</formula2>
    </dataValidation>
    <dataValidation allowBlank="1" showInputMessage="1" showErrorMessage="1" prompt="Final response to Q4 will be generated here based on completion of lead in question for Q4 and Q4 itself." sqref="E33" xr:uid="{6386CF06-94DF-4BCA-8F7E-90BA8637DCC6}"/>
    <dataValidation type="list" allowBlank="1" showInputMessage="1" showErrorMessage="1" sqref="L6:DO6" xr:uid="{F3EC194B-4142-4A75-A80F-13D812BA2506}">
      <formula1>"CW, CLW, P/FDS, Base, SC"</formula1>
    </dataValidation>
    <dataValidation type="list" allowBlank="1" showInputMessage="1" showErrorMessage="1" sqref="L7:DO7" xr:uid="{26B6AABC-0F41-4D28-AF14-E8E4B9B8C901}">
      <formula1>"AI/AN, Asian, B/AA, W, H/L, Multi, PI, Other"</formula1>
    </dataValidation>
    <dataValidation type="list" allowBlank="1" showInputMessage="1" showErrorMessage="1" sqref="E156 E20 E114 E127 E140 E149:E150 E214" xr:uid="{35ABD44D-D3B7-4C5C-8AC5-E7E3B14361A6}">
      <formula1>"1 Yes, 2 No, 3 No"</formula1>
    </dataValidation>
    <dataValidation type="list" allowBlank="1" showInputMessage="1" showErrorMessage="1" sqref="E8:E9" xr:uid="{95391F60-D8A2-41F7-893C-F49776B858AC}">
      <formula1>"N/A"</formula1>
    </dataValidation>
    <dataValidation type="date" allowBlank="1" showInputMessage="1" showErrorMessage="1" sqref="U233:DO233" xr:uid="{C48EAEEA-82E0-4889-8A93-B64CFE324DC4}">
      <formula1>43466</formula1>
      <formula2>46387</formula2>
    </dataValidation>
  </dataValidations>
  <printOptions horizontalCentered="1"/>
  <pageMargins left="0.25" right="0.25" top="0.5" bottom="0.5" header="0.3" footer="0.3"/>
  <pageSetup orientation="portrait" r:id="rId1"/>
  <headerFooter>
    <oddFooter>&amp;R&amp;"Arial Narrow,Regular"Page &amp;P</oddFooter>
  </headerFooter>
  <ignoredErrors>
    <ignoredError sqref="I35:I41"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01ED6-A354-4BDC-844F-0000CA7A661A}">
  <dimension ref="A1:G14"/>
  <sheetViews>
    <sheetView showGridLines="0" workbookViewId="0">
      <selection activeCell="D4" sqref="D4"/>
    </sheetView>
  </sheetViews>
  <sheetFormatPr defaultColWidth="9.33203125" defaultRowHeight="14.4" x14ac:dyDescent="0.3"/>
  <cols>
    <col min="1" max="1" width="9.33203125" style="15"/>
    <col min="2" max="2" width="50.44140625" style="15" customWidth="1"/>
    <col min="3" max="3" width="26.88671875" style="15" customWidth="1"/>
    <col min="4" max="4" width="14" style="15" customWidth="1"/>
    <col min="5" max="5" width="15.5546875" style="15" customWidth="1"/>
    <col min="6" max="6" width="15.6640625" style="15" customWidth="1"/>
    <col min="7" max="7" width="15.44140625" style="15" customWidth="1"/>
    <col min="8" max="16384" width="9.33203125" style="15"/>
  </cols>
  <sheetData>
    <row r="1" spans="1:7" ht="18" x14ac:dyDescent="0.3">
      <c r="B1" s="230" t="s">
        <v>488</v>
      </c>
      <c r="C1" s="233">
        <f>Questions!B1</f>
        <v>0</v>
      </c>
      <c r="E1" s="231"/>
      <c r="F1" s="301"/>
    </row>
    <row r="2" spans="1:7" ht="8.1" customHeight="1" x14ac:dyDescent="0.3">
      <c r="A2" s="302"/>
      <c r="B2" s="302"/>
      <c r="D2" s="232"/>
    </row>
    <row r="3" spans="1:7" ht="39" customHeight="1" thickTop="1" thickBot="1" x14ac:dyDescent="0.35">
      <c r="B3" s="403" t="s">
        <v>489</v>
      </c>
      <c r="C3" s="404" t="s">
        <v>490</v>
      </c>
      <c r="D3" s="404" t="s">
        <v>491</v>
      </c>
      <c r="E3" s="404" t="s">
        <v>492</v>
      </c>
      <c r="F3" s="404" t="s">
        <v>493</v>
      </c>
      <c r="G3" s="405" t="s">
        <v>494</v>
      </c>
    </row>
    <row r="4" spans="1:7" ht="75.599999999999994" customHeight="1" x14ac:dyDescent="0.3">
      <c r="B4" s="399" t="s">
        <v>1585</v>
      </c>
      <c r="C4" s="401" t="s">
        <v>1551</v>
      </c>
      <c r="D4" s="748" t="s">
        <v>495</v>
      </c>
      <c r="E4" s="748" t="s">
        <v>495</v>
      </c>
      <c r="F4" s="748" t="s">
        <v>495</v>
      </c>
      <c r="G4" s="746"/>
    </row>
    <row r="5" spans="1:7" ht="75.599999999999994" customHeight="1" x14ac:dyDescent="0.3">
      <c r="B5" s="399" t="s">
        <v>1586</v>
      </c>
      <c r="C5" s="401" t="s">
        <v>1551</v>
      </c>
      <c r="D5" s="748" t="s">
        <v>495</v>
      </c>
      <c r="E5" s="748" t="s">
        <v>495</v>
      </c>
      <c r="F5" s="748" t="s">
        <v>495</v>
      </c>
      <c r="G5" s="746"/>
    </row>
    <row r="6" spans="1:7" ht="75.599999999999994" customHeight="1" x14ac:dyDescent="0.3">
      <c r="B6" s="399" t="s">
        <v>1587</v>
      </c>
      <c r="C6" s="401" t="s">
        <v>1551</v>
      </c>
      <c r="D6" s="748" t="s">
        <v>495</v>
      </c>
      <c r="E6" s="748" t="s">
        <v>495</v>
      </c>
      <c r="F6" s="748" t="s">
        <v>495</v>
      </c>
      <c r="G6" s="746"/>
    </row>
    <row r="7" spans="1:7" ht="75.599999999999994" customHeight="1" x14ac:dyDescent="0.3">
      <c r="B7" s="399" t="s">
        <v>1588</v>
      </c>
      <c r="C7" s="401" t="s">
        <v>1551</v>
      </c>
      <c r="D7" s="748" t="s">
        <v>495</v>
      </c>
      <c r="E7" s="748" t="s">
        <v>495</v>
      </c>
      <c r="F7" s="748" t="s">
        <v>495</v>
      </c>
      <c r="G7" s="746"/>
    </row>
    <row r="8" spans="1:7" ht="70.95" customHeight="1" thickBot="1" x14ac:dyDescent="0.35">
      <c r="B8" s="400" t="s">
        <v>1589</v>
      </c>
      <c r="C8" s="402" t="s">
        <v>1590</v>
      </c>
      <c r="D8" s="749" t="s">
        <v>495</v>
      </c>
      <c r="E8" s="749" t="s">
        <v>495</v>
      </c>
      <c r="F8" s="749" t="s">
        <v>495</v>
      </c>
      <c r="G8" s="747"/>
    </row>
    <row r="9" spans="1:7" ht="15" thickTop="1" x14ac:dyDescent="0.3"/>
    <row r="10" spans="1:7" ht="28.8" x14ac:dyDescent="0.3">
      <c r="B10" s="303" t="s">
        <v>1591</v>
      </c>
      <c r="C10" s="398">
        <v>5</v>
      </c>
    </row>
    <row r="11" spans="1:7" ht="5.0999999999999996" customHeight="1" x14ac:dyDescent="0.3"/>
    <row r="12" spans="1:7" ht="30" customHeight="1" x14ac:dyDescent="0.3">
      <c r="B12" s="303" t="s">
        <v>496</v>
      </c>
      <c r="C12" s="398">
        <f>COUNTIF(G4:G8,"&lt;&gt;")</f>
        <v>0</v>
      </c>
      <c r="E12" s="714" t="s">
        <v>1552</v>
      </c>
      <c r="F12" s="715" t="str">
        <f>IF(C14=100%,"Yes", "No")</f>
        <v>No</v>
      </c>
    </row>
    <row r="13" spans="1:7" ht="5.0999999999999996" customHeight="1" x14ac:dyDescent="0.3">
      <c r="B13" s="93"/>
      <c r="E13" s="714"/>
      <c r="F13" s="715"/>
    </row>
    <row r="14" spans="1:7" ht="30" customHeight="1" x14ac:dyDescent="0.3">
      <c r="B14" s="303" t="s">
        <v>497</v>
      </c>
      <c r="C14" s="304">
        <f>C12/C10</f>
        <v>0</v>
      </c>
      <c r="E14" s="714"/>
      <c r="F14" s="715"/>
    </row>
  </sheetData>
  <sheetProtection algorithmName="SHA-512" hashValue="c4vmOZMbopMIKYDj87YUpd/+2KhgpP6mpA4ulzPA4OMC69ze28R7YYK9pfZNgBdYVY3OFDi9dvhAKemzmqL9sw==" saltValue="4sHJ7iA2dU+oN8qMcXKE+g==" spinCount="100000" sheet="1" objects="1" scenarios="1"/>
  <mergeCells count="2">
    <mergeCell ref="E12:E14"/>
    <mergeCell ref="F12:F14"/>
  </mergeCells>
  <dataValidations count="1">
    <dataValidation type="date" allowBlank="1" showInputMessage="1" showErrorMessage="1" error="Due Date must fall between July 1, 2022 and December 31, 2022" sqref="F1" xr:uid="{9ACE9D8E-81E9-441E-99D9-30B675EE654E}">
      <formula1>44743</formula1>
      <formula2>44926</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365BF-EB30-4E22-910D-D8F21F93D2D7}">
  <dimension ref="A1:BM136"/>
  <sheetViews>
    <sheetView showGridLines="0" workbookViewId="0">
      <selection activeCell="L8" sqref="L8"/>
    </sheetView>
  </sheetViews>
  <sheetFormatPr defaultColWidth="9.33203125" defaultRowHeight="24" customHeight="1" x14ac:dyDescent="0.25"/>
  <cols>
    <col min="1" max="1" width="11.6640625" style="118" customWidth="1"/>
    <col min="2" max="2" width="17.5546875" style="332" customWidth="1"/>
    <col min="3" max="3" width="10.44140625" style="116" customWidth="1"/>
    <col min="4" max="4" width="42.44140625" style="329" customWidth="1"/>
    <col min="5" max="5" width="13.5546875" style="105" customWidth="1"/>
    <col min="6" max="8" width="9.33203125" style="105" hidden="1" customWidth="1"/>
    <col min="9" max="9" width="12.5546875" style="118" customWidth="1"/>
    <col min="10" max="10" width="9.33203125" style="118"/>
    <col min="11" max="11" width="13" style="118" customWidth="1"/>
    <col min="12" max="12" width="8.33203125" style="330" bestFit="1" customWidth="1"/>
    <col min="13" max="16" width="7.33203125" style="330" customWidth="1"/>
    <col min="17" max="63" width="7.33203125" style="330" hidden="1" customWidth="1"/>
    <col min="64" max="64" width="6" style="330" hidden="1" customWidth="1"/>
    <col min="65" max="65" width="37.33203125" style="331" customWidth="1"/>
    <col min="66" max="16384" width="9.33203125" style="249"/>
  </cols>
  <sheetData>
    <row r="1" spans="1:65" s="118" customFormat="1" ht="20.100000000000001" customHeight="1" x14ac:dyDescent="0.3">
      <c r="A1" s="227" t="s">
        <v>353</v>
      </c>
      <c r="B1" s="722">
        <f>Questions!B1</f>
        <v>0</v>
      </c>
      <c r="C1" s="722"/>
      <c r="D1" s="228"/>
      <c r="E1" s="379"/>
      <c r="F1" s="105"/>
      <c r="G1" s="105"/>
      <c r="H1" s="105"/>
      <c r="BM1" s="315"/>
    </row>
    <row r="2" spans="1:65" s="118" customFormat="1" ht="20.100000000000001" customHeight="1" x14ac:dyDescent="0.3">
      <c r="A2" s="227" t="s">
        <v>355</v>
      </c>
      <c r="B2" s="316">
        <f>Questions!B2</f>
        <v>0</v>
      </c>
      <c r="C2" s="317"/>
      <c r="D2" s="228"/>
      <c r="E2" s="333"/>
      <c r="F2" s="105"/>
      <c r="G2" s="105"/>
      <c r="H2" s="105"/>
      <c r="BM2" s="315"/>
    </row>
    <row r="3" spans="1:65" s="118" customFormat="1" ht="20.100000000000001" customHeight="1" x14ac:dyDescent="0.25">
      <c r="A3" s="229" t="s">
        <v>356</v>
      </c>
      <c r="B3" s="723"/>
      <c r="C3" s="723"/>
      <c r="D3" s="228"/>
      <c r="E3" s="333"/>
      <c r="F3" s="105"/>
      <c r="G3" s="105"/>
      <c r="H3" s="105"/>
      <c r="BM3" s="315"/>
    </row>
    <row r="4" spans="1:65" s="118" customFormat="1" ht="20.100000000000001" customHeight="1" thickBot="1" x14ac:dyDescent="0.3">
      <c r="A4" s="229" t="s">
        <v>356</v>
      </c>
      <c r="B4" s="724"/>
      <c r="C4" s="724"/>
      <c r="D4" s="228"/>
      <c r="E4" s="318"/>
      <c r="F4" s="105"/>
      <c r="G4" s="105"/>
      <c r="H4" s="105"/>
      <c r="L4" s="719" t="s">
        <v>498</v>
      </c>
      <c r="M4" s="719"/>
      <c r="N4" s="719"/>
      <c r="O4" s="719"/>
      <c r="P4" s="719"/>
      <c r="Q4" s="719"/>
      <c r="R4" s="719"/>
      <c r="S4" s="719"/>
      <c r="T4" s="719"/>
      <c r="U4" s="719"/>
      <c r="V4" s="719"/>
      <c r="W4" s="719"/>
      <c r="X4" s="719"/>
      <c r="Y4" s="719"/>
      <c r="Z4" s="719"/>
      <c r="AA4" s="719"/>
      <c r="AB4" s="719"/>
      <c r="AC4" s="719"/>
      <c r="AD4" s="719"/>
      <c r="AE4" s="719"/>
      <c r="AF4" s="719"/>
      <c r="AG4" s="719"/>
      <c r="AH4" s="719"/>
      <c r="AI4" s="719"/>
      <c r="AJ4" s="719"/>
      <c r="AK4" s="719"/>
      <c r="AL4" s="719"/>
      <c r="AM4" s="719"/>
      <c r="AN4" s="719"/>
      <c r="AO4" s="719"/>
      <c r="AP4" s="719"/>
      <c r="AQ4" s="719"/>
      <c r="AR4" s="719"/>
      <c r="AS4" s="719"/>
      <c r="AT4" s="719"/>
      <c r="AU4" s="719"/>
      <c r="AV4" s="719"/>
      <c r="AW4" s="719"/>
      <c r="AX4" s="719"/>
      <c r="AY4" s="719"/>
      <c r="AZ4" s="719"/>
      <c r="BA4" s="719"/>
      <c r="BB4" s="719"/>
      <c r="BC4" s="719"/>
      <c r="BD4" s="719"/>
      <c r="BE4" s="719"/>
      <c r="BF4" s="719"/>
      <c r="BG4" s="719"/>
      <c r="BH4" s="719"/>
      <c r="BI4" s="719"/>
      <c r="BJ4" s="719"/>
      <c r="BK4" s="719"/>
      <c r="BL4" s="719"/>
      <c r="BM4" s="315"/>
    </row>
    <row r="5" spans="1:65" s="213" customFormat="1" ht="81" customHeight="1" thickBot="1" x14ac:dyDescent="0.35">
      <c r="A5" s="83" t="s">
        <v>499</v>
      </c>
      <c r="B5" s="84" t="s">
        <v>358</v>
      </c>
      <c r="C5" s="84" t="s">
        <v>359</v>
      </c>
      <c r="D5" s="84" t="s">
        <v>361</v>
      </c>
      <c r="E5" s="85" t="s">
        <v>362</v>
      </c>
      <c r="F5" s="85" t="s">
        <v>363</v>
      </c>
      <c r="G5" s="85" t="s">
        <v>500</v>
      </c>
      <c r="H5" s="85" t="s">
        <v>365</v>
      </c>
      <c r="I5" s="84" t="s">
        <v>366</v>
      </c>
      <c r="J5" s="84" t="s">
        <v>367</v>
      </c>
      <c r="K5" s="84" t="s">
        <v>368</v>
      </c>
      <c r="L5" s="384"/>
      <c r="M5" s="384"/>
      <c r="N5" s="384"/>
      <c r="O5" s="384"/>
      <c r="P5" s="384"/>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720" t="s">
        <v>369</v>
      </c>
    </row>
    <row r="6" spans="1:65" s="213" customFormat="1" ht="24" customHeight="1" thickBot="1" x14ac:dyDescent="0.35">
      <c r="A6" s="88"/>
      <c r="B6" s="88"/>
      <c r="C6" s="88"/>
      <c r="D6" s="309"/>
      <c r="E6" s="90"/>
      <c r="F6" s="90"/>
      <c r="G6" s="90"/>
      <c r="H6" s="91"/>
      <c r="I6" s="606" t="s">
        <v>370</v>
      </c>
      <c r="J6" s="606"/>
      <c r="K6" s="606"/>
      <c r="L6" s="385"/>
      <c r="M6" s="385"/>
      <c r="N6" s="385"/>
      <c r="O6" s="385"/>
      <c r="P6" s="385"/>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721"/>
    </row>
    <row r="7" spans="1:65" s="213" customFormat="1" ht="24" customHeight="1" thickBot="1" x14ac:dyDescent="0.35">
      <c r="A7" s="88"/>
      <c r="B7" s="321"/>
      <c r="C7" s="321"/>
      <c r="D7" s="309"/>
      <c r="E7" s="90"/>
      <c r="F7" s="90"/>
      <c r="G7" s="90"/>
      <c r="H7" s="91"/>
      <c r="I7" s="394"/>
      <c r="J7" s="394"/>
      <c r="K7" s="395" t="s">
        <v>501</v>
      </c>
      <c r="L7" s="386"/>
      <c r="M7" s="386"/>
      <c r="N7" s="386"/>
      <c r="O7" s="386"/>
      <c r="P7" s="386"/>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3"/>
    </row>
    <row r="8" spans="1:65" s="118" customFormat="1" ht="39" customHeight="1" thickBot="1" x14ac:dyDescent="0.3">
      <c r="A8" s="48" t="s">
        <v>502</v>
      </c>
      <c r="B8" s="324" t="s">
        <v>444</v>
      </c>
      <c r="C8" s="325"/>
      <c r="D8" s="725" t="s">
        <v>503</v>
      </c>
      <c r="E8" s="725"/>
      <c r="F8" s="326"/>
      <c r="G8" s="326"/>
      <c r="H8" s="326"/>
      <c r="I8" s="327">
        <f>COUNTIF(L8:BL8, "&lt;&gt;")</f>
        <v>0</v>
      </c>
      <c r="L8" s="387"/>
      <c r="M8" s="387"/>
      <c r="N8" s="387"/>
      <c r="O8" s="387"/>
      <c r="P8" s="387"/>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8"/>
      <c r="BF8" s="328"/>
      <c r="BG8" s="328"/>
      <c r="BH8" s="328"/>
      <c r="BI8" s="328"/>
      <c r="BJ8" s="328"/>
      <c r="BK8" s="328"/>
      <c r="BL8" s="328"/>
      <c r="BM8" s="507"/>
    </row>
    <row r="9" spans="1:65" ht="26.4" x14ac:dyDescent="0.25">
      <c r="A9" s="127" t="s">
        <v>502</v>
      </c>
      <c r="B9" s="40" t="s">
        <v>444</v>
      </c>
      <c r="C9" s="41">
        <v>69</v>
      </c>
      <c r="D9" s="42" t="s">
        <v>504</v>
      </c>
      <c r="E9" s="246" t="str">
        <f>IF(F9=0,"",IF(F9=G9,"N/A",IF(ISERROR(J9/I9),1,J9/I9)))</f>
        <v/>
      </c>
      <c r="F9" s="247">
        <f>COUNTIF(L9:BL9,"1 Yes")+COUNTIF(L9:BL9,"2 No")</f>
        <v>0</v>
      </c>
      <c r="G9" s="247">
        <f>COUNTIF(L9:BL9,"N/A")</f>
        <v>0</v>
      </c>
      <c r="H9" s="248">
        <f>+COUNTIF(L9:BL9, "2 No")</f>
        <v>0</v>
      </c>
      <c r="I9" s="17">
        <f>+COUNTIF(L9:BL9, "2 No")+COUNTIF(L9:BL9,"1 Yes")</f>
        <v>0</v>
      </c>
      <c r="J9" s="17">
        <f>+COUNTIF(L9:BL9, "1 Yes")</f>
        <v>0</v>
      </c>
      <c r="K9" s="31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718"/>
    </row>
    <row r="10" spans="1:65" ht="13.8" x14ac:dyDescent="0.25">
      <c r="A10" s="536" t="s">
        <v>446</v>
      </c>
      <c r="B10" s="537"/>
      <c r="C10" s="537"/>
      <c r="D10" s="620" t="s">
        <v>464</v>
      </c>
      <c r="E10" s="620"/>
      <c r="F10" s="250"/>
      <c r="G10" s="250"/>
      <c r="H10" s="250"/>
      <c r="I10" s="250"/>
      <c r="J10" s="250"/>
      <c r="K10" s="251">
        <f>+COUNTIF(L10:BL10, "Yes a.")</f>
        <v>0</v>
      </c>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716"/>
    </row>
    <row r="11" spans="1:65" ht="13.8" x14ac:dyDescent="0.25">
      <c r="A11" s="536" t="s">
        <v>446</v>
      </c>
      <c r="B11" s="537"/>
      <c r="C11" s="537"/>
      <c r="D11" s="620" t="s">
        <v>396</v>
      </c>
      <c r="E11" s="620"/>
      <c r="F11" s="250"/>
      <c r="G11" s="250"/>
      <c r="H11" s="250"/>
      <c r="I11" s="250"/>
      <c r="J11" s="250"/>
      <c r="K11" s="251">
        <f>+COUNTIF(L11:BL11, "Yes b.")</f>
        <v>0</v>
      </c>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c r="AZ11" s="221"/>
      <c r="BA11" s="221"/>
      <c r="BB11" s="221"/>
      <c r="BC11" s="221"/>
      <c r="BD11" s="221"/>
      <c r="BE11" s="221"/>
      <c r="BF11" s="221"/>
      <c r="BG11" s="221"/>
      <c r="BH11" s="221"/>
      <c r="BI11" s="221"/>
      <c r="BJ11" s="221"/>
      <c r="BK11" s="221"/>
      <c r="BL11" s="221"/>
      <c r="BM11" s="716"/>
    </row>
    <row r="12" spans="1:65" ht="13.8" x14ac:dyDescent="0.25">
      <c r="A12" s="536" t="s">
        <v>446</v>
      </c>
      <c r="B12" s="537"/>
      <c r="C12" s="537"/>
      <c r="D12" s="540" t="s">
        <v>462</v>
      </c>
      <c r="E12" s="540"/>
      <c r="F12" s="250"/>
      <c r="G12" s="250"/>
      <c r="H12" s="250"/>
      <c r="I12" s="250"/>
      <c r="J12" s="250"/>
      <c r="K12" s="251">
        <f>+COUNTIF(L12:BL12, "0-30")+COUNTIF(L12:BL12, "31-60")+COUNTIF(L12:BL12, "61-90")+COUNTIF(L12:BL12, "over 90 days")</f>
        <v>0</v>
      </c>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c r="AZ12" s="221"/>
      <c r="BA12" s="221"/>
      <c r="BB12" s="221"/>
      <c r="BC12" s="221"/>
      <c r="BD12" s="221"/>
      <c r="BE12" s="221"/>
      <c r="BF12" s="221"/>
      <c r="BG12" s="221"/>
      <c r="BH12" s="221"/>
      <c r="BI12" s="221"/>
      <c r="BJ12" s="221"/>
      <c r="BK12" s="221"/>
      <c r="BL12" s="221"/>
      <c r="BM12" s="716"/>
    </row>
    <row r="13" spans="1:65" ht="13.8" x14ac:dyDescent="0.25">
      <c r="A13" s="536" t="s">
        <v>446</v>
      </c>
      <c r="B13" s="537"/>
      <c r="C13" s="537"/>
      <c r="D13" s="540" t="s">
        <v>448</v>
      </c>
      <c r="E13" s="540"/>
      <c r="F13" s="250"/>
      <c r="G13" s="250"/>
      <c r="H13" s="250"/>
      <c r="I13" s="250"/>
      <c r="J13" s="250"/>
      <c r="K13" s="251">
        <f>+COUNTIF(L12:BL12, "0-30")</f>
        <v>0</v>
      </c>
      <c r="L13" s="236"/>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716"/>
    </row>
    <row r="14" spans="1:65" ht="13.8" x14ac:dyDescent="0.25">
      <c r="A14" s="536" t="s">
        <v>446</v>
      </c>
      <c r="B14" s="537"/>
      <c r="C14" s="537"/>
      <c r="D14" s="540" t="s">
        <v>449</v>
      </c>
      <c r="E14" s="540"/>
      <c r="F14" s="250"/>
      <c r="G14" s="250"/>
      <c r="H14" s="250"/>
      <c r="I14" s="250"/>
      <c r="J14" s="250"/>
      <c r="K14" s="251">
        <f>+COUNTIF(L12:BL12, "31-60")</f>
        <v>0</v>
      </c>
      <c r="L14" s="238"/>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716"/>
    </row>
    <row r="15" spans="1:65" ht="13.8" x14ac:dyDescent="0.25">
      <c r="A15" s="536" t="s">
        <v>446</v>
      </c>
      <c r="B15" s="537"/>
      <c r="C15" s="537"/>
      <c r="D15" s="540" t="s">
        <v>450</v>
      </c>
      <c r="E15" s="540"/>
      <c r="F15" s="250"/>
      <c r="G15" s="250"/>
      <c r="H15" s="250"/>
      <c r="I15" s="250"/>
      <c r="J15" s="250"/>
      <c r="K15" s="251">
        <f>+COUNTIF(L12:BL12, "61-90")</f>
        <v>0</v>
      </c>
      <c r="L15" s="238"/>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716"/>
    </row>
    <row r="16" spans="1:65" ht="13.8" x14ac:dyDescent="0.25">
      <c r="A16" s="536" t="s">
        <v>446</v>
      </c>
      <c r="B16" s="537"/>
      <c r="C16" s="537"/>
      <c r="D16" s="540" t="s">
        <v>451</v>
      </c>
      <c r="E16" s="540"/>
      <c r="F16" s="250"/>
      <c r="G16" s="250"/>
      <c r="H16" s="250"/>
      <c r="I16" s="250"/>
      <c r="J16" s="250"/>
      <c r="K16" s="251">
        <f>+COUNTIF(L12:BL12, "over 90 days")</f>
        <v>0</v>
      </c>
      <c r="L16" s="240"/>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716"/>
    </row>
    <row r="17" spans="1:65" ht="13.8" x14ac:dyDescent="0.25">
      <c r="A17" s="536" t="s">
        <v>446</v>
      </c>
      <c r="B17" s="537"/>
      <c r="C17" s="537"/>
      <c r="D17" s="620" t="s">
        <v>452</v>
      </c>
      <c r="E17" s="620"/>
      <c r="F17" s="250"/>
      <c r="G17" s="250"/>
      <c r="H17" s="250"/>
      <c r="I17" s="250"/>
      <c r="J17" s="250"/>
      <c r="K17" s="251">
        <f>+COUNTIF(L17:BL17, "Yes c.")</f>
        <v>0</v>
      </c>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221"/>
      <c r="BG17" s="221"/>
      <c r="BH17" s="221"/>
      <c r="BI17" s="221"/>
      <c r="BJ17" s="221"/>
      <c r="BK17" s="221"/>
      <c r="BL17" s="221"/>
      <c r="BM17" s="716"/>
    </row>
    <row r="18" spans="1:65" ht="14.4" thickBot="1" x14ac:dyDescent="0.3">
      <c r="A18" s="543" t="s">
        <v>446</v>
      </c>
      <c r="B18" s="544"/>
      <c r="C18" s="544"/>
      <c r="D18" s="545" t="s">
        <v>484</v>
      </c>
      <c r="E18" s="545"/>
      <c r="F18" s="252"/>
      <c r="G18" s="252"/>
      <c r="H18" s="252"/>
      <c r="I18" s="252"/>
      <c r="J18" s="252"/>
      <c r="K18" s="253">
        <f>+COUNTIF(L18:BL18, "Yes d.")</f>
        <v>0</v>
      </c>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717"/>
    </row>
    <row r="19" spans="1:65" ht="39.6" x14ac:dyDescent="0.25">
      <c r="A19" s="127" t="s">
        <v>502</v>
      </c>
      <c r="B19" s="40" t="s">
        <v>444</v>
      </c>
      <c r="C19" s="41">
        <v>70</v>
      </c>
      <c r="D19" s="42" t="s">
        <v>287</v>
      </c>
      <c r="E19" s="246" t="str">
        <f>IF(F19=0,"",IF(F19=G19,"N/A",IF(ISERROR(J19/I19),1,J19/I19)))</f>
        <v/>
      </c>
      <c r="F19" s="247">
        <f>COUNTIF(L19:BL19,"1 Yes")+COUNTIF(L19:BL19,"2 No")</f>
        <v>0</v>
      </c>
      <c r="G19" s="247">
        <f>COUNTIF(L19:BL19,"N/A")</f>
        <v>0</v>
      </c>
      <c r="H19" s="248">
        <f>+COUNTIF(L19:BL19, "2 No")</f>
        <v>0</v>
      </c>
      <c r="I19" s="17">
        <f>+COUNTIF(L19:BL19, "2 No")+COUNTIF(L19:BL19,"1 Yes")</f>
        <v>0</v>
      </c>
      <c r="J19" s="17">
        <f>+COUNTIF(L19:BL19, "1 Yes")</f>
        <v>0</v>
      </c>
      <c r="K19" s="31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718"/>
    </row>
    <row r="20" spans="1:65" ht="13.8" x14ac:dyDescent="0.25">
      <c r="A20" s="536" t="s">
        <v>446</v>
      </c>
      <c r="B20" s="537"/>
      <c r="C20" s="537"/>
      <c r="D20" s="620" t="s">
        <v>505</v>
      </c>
      <c r="E20" s="620"/>
      <c r="F20" s="250"/>
      <c r="G20" s="250"/>
      <c r="H20" s="250"/>
      <c r="I20" s="250"/>
      <c r="J20" s="250"/>
      <c r="K20" s="251">
        <f>+COUNTIF(L20:BL20, "Yes a.")</f>
        <v>0</v>
      </c>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1"/>
      <c r="BB20" s="221"/>
      <c r="BC20" s="221"/>
      <c r="BD20" s="221"/>
      <c r="BE20" s="221"/>
      <c r="BF20" s="221"/>
      <c r="BG20" s="221"/>
      <c r="BH20" s="221"/>
      <c r="BI20" s="221"/>
      <c r="BJ20" s="221"/>
      <c r="BK20" s="221"/>
      <c r="BL20" s="221"/>
      <c r="BM20" s="716"/>
    </row>
    <row r="21" spans="1:65" ht="13.8" x14ac:dyDescent="0.25">
      <c r="A21" s="536" t="s">
        <v>446</v>
      </c>
      <c r="B21" s="537"/>
      <c r="C21" s="537"/>
      <c r="D21" s="620" t="s">
        <v>506</v>
      </c>
      <c r="E21" s="620"/>
      <c r="F21" s="250"/>
      <c r="G21" s="250"/>
      <c r="H21" s="250"/>
      <c r="I21" s="250"/>
      <c r="J21" s="250"/>
      <c r="K21" s="251">
        <f>+COUNTIF(L21:BL21, "Yes b.")</f>
        <v>0</v>
      </c>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716"/>
    </row>
    <row r="22" spans="1:65" ht="13.8" x14ac:dyDescent="0.25">
      <c r="A22" s="536" t="s">
        <v>446</v>
      </c>
      <c r="B22" s="537"/>
      <c r="C22" s="537"/>
      <c r="D22" s="620" t="s">
        <v>378</v>
      </c>
      <c r="E22" s="620"/>
      <c r="F22" s="250"/>
      <c r="G22" s="250"/>
      <c r="H22" s="250"/>
      <c r="I22" s="250"/>
      <c r="J22" s="250"/>
      <c r="K22" s="251">
        <f>+COUNTIF(L22:BL22, "Yes c.")</f>
        <v>0</v>
      </c>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716"/>
    </row>
    <row r="23" spans="1:65" ht="13.8" x14ac:dyDescent="0.25">
      <c r="A23" s="536" t="s">
        <v>446</v>
      </c>
      <c r="B23" s="537"/>
      <c r="C23" s="537"/>
      <c r="D23" s="540" t="s">
        <v>71</v>
      </c>
      <c r="E23" s="540"/>
      <c r="F23" s="250"/>
      <c r="G23" s="250"/>
      <c r="H23" s="250"/>
      <c r="I23" s="250"/>
      <c r="J23" s="250"/>
      <c r="K23" s="251">
        <f>+COUNTIF(L23:BL23, "0-30")+COUNTIF(L23:BL23, "31-60")+COUNTIF(L23:BL23, "61-90")+COUNTIF(L23:BL23, "over 90 days")</f>
        <v>0</v>
      </c>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716"/>
    </row>
    <row r="24" spans="1:65" ht="13.8" x14ac:dyDescent="0.25">
      <c r="A24" s="536" t="s">
        <v>446</v>
      </c>
      <c r="B24" s="537"/>
      <c r="C24" s="537"/>
      <c r="D24" s="540" t="s">
        <v>448</v>
      </c>
      <c r="E24" s="540"/>
      <c r="F24" s="250"/>
      <c r="G24" s="250"/>
      <c r="H24" s="250"/>
      <c r="I24" s="250"/>
      <c r="J24" s="250"/>
      <c r="K24" s="251">
        <f>+COUNTIF(L23:BL23, "0-30")</f>
        <v>0</v>
      </c>
      <c r="L24" s="236"/>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716"/>
    </row>
    <row r="25" spans="1:65" ht="13.8" x14ac:dyDescent="0.25">
      <c r="A25" s="536" t="s">
        <v>446</v>
      </c>
      <c r="B25" s="537"/>
      <c r="C25" s="537"/>
      <c r="D25" s="540" t="s">
        <v>449</v>
      </c>
      <c r="E25" s="540"/>
      <c r="F25" s="250"/>
      <c r="G25" s="250"/>
      <c r="H25" s="250"/>
      <c r="I25" s="250"/>
      <c r="J25" s="250"/>
      <c r="K25" s="251">
        <f>+COUNTIF(L23:BL23, "31-60")</f>
        <v>0</v>
      </c>
      <c r="L25" s="238"/>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c r="BF25" s="239"/>
      <c r="BG25" s="239"/>
      <c r="BH25" s="239"/>
      <c r="BI25" s="239"/>
      <c r="BJ25" s="239"/>
      <c r="BK25" s="239"/>
      <c r="BL25" s="239"/>
      <c r="BM25" s="716"/>
    </row>
    <row r="26" spans="1:65" ht="13.8" x14ac:dyDescent="0.25">
      <c r="A26" s="536" t="s">
        <v>446</v>
      </c>
      <c r="B26" s="537"/>
      <c r="C26" s="537"/>
      <c r="D26" s="540" t="s">
        <v>450</v>
      </c>
      <c r="E26" s="540"/>
      <c r="F26" s="250"/>
      <c r="G26" s="250"/>
      <c r="H26" s="250"/>
      <c r="I26" s="250"/>
      <c r="J26" s="250"/>
      <c r="K26" s="251">
        <f>+COUNTIF(L23:BL23, "61-90")</f>
        <v>0</v>
      </c>
      <c r="L26" s="238"/>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39"/>
      <c r="AY26" s="239"/>
      <c r="AZ26" s="239"/>
      <c r="BA26" s="239"/>
      <c r="BB26" s="239"/>
      <c r="BC26" s="239"/>
      <c r="BD26" s="239"/>
      <c r="BE26" s="239"/>
      <c r="BF26" s="239"/>
      <c r="BG26" s="239"/>
      <c r="BH26" s="239"/>
      <c r="BI26" s="239"/>
      <c r="BJ26" s="239"/>
      <c r="BK26" s="239"/>
      <c r="BL26" s="239"/>
      <c r="BM26" s="716"/>
    </row>
    <row r="27" spans="1:65" ht="13.8" x14ac:dyDescent="0.25">
      <c r="A27" s="536" t="s">
        <v>446</v>
      </c>
      <c r="B27" s="537"/>
      <c r="C27" s="537"/>
      <c r="D27" s="540" t="s">
        <v>451</v>
      </c>
      <c r="E27" s="540"/>
      <c r="F27" s="250"/>
      <c r="G27" s="250"/>
      <c r="H27" s="250"/>
      <c r="I27" s="250"/>
      <c r="J27" s="250"/>
      <c r="K27" s="251">
        <f>+COUNTIF(L23:BL23, "over 90 days")</f>
        <v>0</v>
      </c>
      <c r="L27" s="240"/>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41"/>
      <c r="BD27" s="241"/>
      <c r="BE27" s="241"/>
      <c r="BF27" s="241"/>
      <c r="BG27" s="241"/>
      <c r="BH27" s="241"/>
      <c r="BI27" s="241"/>
      <c r="BJ27" s="241"/>
      <c r="BK27" s="241"/>
      <c r="BL27" s="241"/>
      <c r="BM27" s="716"/>
    </row>
    <row r="28" spans="1:65" ht="14.4" thickBot="1" x14ac:dyDescent="0.3">
      <c r="A28" s="536" t="s">
        <v>446</v>
      </c>
      <c r="B28" s="537"/>
      <c r="C28" s="537"/>
      <c r="D28" s="620" t="s">
        <v>458</v>
      </c>
      <c r="E28" s="620"/>
      <c r="F28" s="252"/>
      <c r="G28" s="252"/>
      <c r="H28" s="252"/>
      <c r="I28" s="252"/>
      <c r="J28" s="252"/>
      <c r="K28" s="251">
        <f>+COUNTIF(L28:BL28, "Yes d.")</f>
        <v>0</v>
      </c>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716"/>
    </row>
    <row r="29" spans="1:65" ht="14.4" thickBot="1" x14ac:dyDescent="0.3">
      <c r="A29" s="543" t="s">
        <v>446</v>
      </c>
      <c r="B29" s="544"/>
      <c r="C29" s="544"/>
      <c r="D29" s="545" t="s">
        <v>478</v>
      </c>
      <c r="E29" s="545"/>
      <c r="F29" s="252"/>
      <c r="G29" s="252"/>
      <c r="H29" s="252"/>
      <c r="I29" s="252"/>
      <c r="J29" s="252"/>
      <c r="K29" s="253">
        <f>+COUNTIF(L29:BL29, "Yes e.")</f>
        <v>0</v>
      </c>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717"/>
    </row>
    <row r="30" spans="1:65" ht="26.4" x14ac:dyDescent="0.25">
      <c r="A30" s="127" t="s">
        <v>502</v>
      </c>
      <c r="B30" s="40" t="s">
        <v>444</v>
      </c>
      <c r="C30" s="41">
        <v>71</v>
      </c>
      <c r="D30" s="42" t="s">
        <v>295</v>
      </c>
      <c r="E30" s="246" t="str">
        <f>IF(F30=0,"",IF(F30=G30,"N/A",IF(ISERROR(J30/I30),1,J30/I30)))</f>
        <v/>
      </c>
      <c r="F30" s="247">
        <f>COUNTIF(L30:BL30,"1 Yes")+COUNTIF(L30:BL30,"2 No")+COUNTIF(L30:BL30,"N/A")</f>
        <v>0</v>
      </c>
      <c r="G30" s="247">
        <f>COUNTIF(L30:BL30,"N/A")</f>
        <v>0</v>
      </c>
      <c r="H30" s="248">
        <f>+COUNTIF(L30:BL30, "2 No")</f>
        <v>0</v>
      </c>
      <c r="I30" s="17">
        <f>+COUNTIF(L30:BL30, "2 No")+COUNTIF(L30:BL30,"1 Yes")</f>
        <v>0</v>
      </c>
      <c r="J30" s="17">
        <f>+COUNTIF(L30:BL30, "1 Yes")</f>
        <v>0</v>
      </c>
      <c r="K30" s="31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718"/>
    </row>
    <row r="31" spans="1:65" ht="13.8" x14ac:dyDescent="0.25">
      <c r="A31" s="536" t="s">
        <v>446</v>
      </c>
      <c r="B31" s="537"/>
      <c r="C31" s="537"/>
      <c r="D31" s="620" t="s">
        <v>507</v>
      </c>
      <c r="E31" s="620"/>
      <c r="F31" s="250"/>
      <c r="G31" s="250"/>
      <c r="H31" s="250"/>
      <c r="I31" s="250"/>
      <c r="J31" s="250"/>
      <c r="K31" s="251">
        <f>+COUNTIF(L31:BL31, "Y")</f>
        <v>0</v>
      </c>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716"/>
    </row>
    <row r="32" spans="1:65" ht="13.8" x14ac:dyDescent="0.25">
      <c r="A32" s="536" t="s">
        <v>446</v>
      </c>
      <c r="B32" s="537"/>
      <c r="C32" s="537"/>
      <c r="D32" s="620" t="s">
        <v>508</v>
      </c>
      <c r="E32" s="620"/>
      <c r="F32" s="250"/>
      <c r="G32" s="250"/>
      <c r="H32" s="250"/>
      <c r="I32" s="250"/>
      <c r="J32" s="250"/>
      <c r="K32" s="251">
        <f>+COUNTIF(L32:BL32, "Y")</f>
        <v>0</v>
      </c>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716"/>
    </row>
    <row r="33" spans="1:65" ht="13.8" x14ac:dyDescent="0.25">
      <c r="A33" s="536" t="s">
        <v>446</v>
      </c>
      <c r="B33" s="537"/>
      <c r="C33" s="537"/>
      <c r="D33" s="620" t="s">
        <v>509</v>
      </c>
      <c r="E33" s="620"/>
      <c r="F33" s="250"/>
      <c r="G33" s="250"/>
      <c r="H33" s="250"/>
      <c r="I33" s="250"/>
      <c r="J33" s="250"/>
      <c r="K33" s="251">
        <f>+COUNTIF(L33:BL33, "Y")</f>
        <v>0</v>
      </c>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1"/>
      <c r="BC33" s="221"/>
      <c r="BD33" s="221"/>
      <c r="BE33" s="221"/>
      <c r="BF33" s="221"/>
      <c r="BG33" s="221"/>
      <c r="BH33" s="221"/>
      <c r="BI33" s="221"/>
      <c r="BJ33" s="221"/>
      <c r="BK33" s="221"/>
      <c r="BL33" s="221"/>
      <c r="BM33" s="716"/>
    </row>
    <row r="34" spans="1:65" ht="13.8" x14ac:dyDescent="0.25">
      <c r="A34" s="536" t="s">
        <v>446</v>
      </c>
      <c r="B34" s="537"/>
      <c r="C34" s="537"/>
      <c r="D34" s="620" t="s">
        <v>411</v>
      </c>
      <c r="E34" s="620"/>
      <c r="F34" s="250"/>
      <c r="G34" s="250"/>
      <c r="H34" s="250"/>
      <c r="I34" s="250"/>
      <c r="J34" s="250"/>
      <c r="K34" s="251">
        <f>+COUNTIF(L34:BL34, "Y")</f>
        <v>0</v>
      </c>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716"/>
    </row>
    <row r="35" spans="1:65" ht="13.8" x14ac:dyDescent="0.25">
      <c r="A35" s="536" t="s">
        <v>446</v>
      </c>
      <c r="B35" s="537"/>
      <c r="C35" s="537"/>
      <c r="D35" s="540" t="s">
        <v>71</v>
      </c>
      <c r="E35" s="540"/>
      <c r="F35" s="250"/>
      <c r="G35" s="250"/>
      <c r="H35" s="250"/>
      <c r="I35" s="250"/>
      <c r="J35" s="250"/>
      <c r="K35" s="251">
        <f>+COUNTIF(L35:BL35, "0-30")+COUNTIF(L35:BL35, "31-60")+COUNTIF(L35:BL35, "61-90")+COUNTIF(L35:BL35, "over 90 days")</f>
        <v>0</v>
      </c>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716"/>
    </row>
    <row r="36" spans="1:65" ht="13.8" x14ac:dyDescent="0.25">
      <c r="A36" s="536" t="s">
        <v>446</v>
      </c>
      <c r="B36" s="537"/>
      <c r="C36" s="537"/>
      <c r="D36" s="540" t="s">
        <v>448</v>
      </c>
      <c r="E36" s="540"/>
      <c r="F36" s="250"/>
      <c r="G36" s="250"/>
      <c r="H36" s="250"/>
      <c r="I36" s="250"/>
      <c r="J36" s="250"/>
      <c r="K36" s="251">
        <f>+COUNTIF(L35:BL35, "0-30")</f>
        <v>0</v>
      </c>
      <c r="L36" s="238"/>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716"/>
    </row>
    <row r="37" spans="1:65" ht="13.8" x14ac:dyDescent="0.25">
      <c r="A37" s="536" t="s">
        <v>446</v>
      </c>
      <c r="B37" s="537"/>
      <c r="C37" s="537"/>
      <c r="D37" s="540" t="s">
        <v>449</v>
      </c>
      <c r="E37" s="540"/>
      <c r="F37" s="250"/>
      <c r="G37" s="250"/>
      <c r="H37" s="250"/>
      <c r="I37" s="250"/>
      <c r="J37" s="250"/>
      <c r="K37" s="251">
        <f>+COUNTIF(L35:BL35, "31-60")</f>
        <v>0</v>
      </c>
      <c r="L37" s="238"/>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716"/>
    </row>
    <row r="38" spans="1:65" ht="13.8" x14ac:dyDescent="0.25">
      <c r="A38" s="536" t="s">
        <v>446</v>
      </c>
      <c r="B38" s="537"/>
      <c r="C38" s="537"/>
      <c r="D38" s="540" t="s">
        <v>450</v>
      </c>
      <c r="E38" s="540"/>
      <c r="F38" s="250"/>
      <c r="G38" s="250"/>
      <c r="H38" s="250"/>
      <c r="I38" s="250"/>
      <c r="J38" s="250"/>
      <c r="K38" s="251">
        <f>+COUNTIF(L35:BL35, "61-90")</f>
        <v>0</v>
      </c>
      <c r="L38" s="238"/>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716"/>
    </row>
    <row r="39" spans="1:65" ht="13.8" x14ac:dyDescent="0.25">
      <c r="A39" s="536" t="s">
        <v>446</v>
      </c>
      <c r="B39" s="537"/>
      <c r="C39" s="537"/>
      <c r="D39" s="540" t="s">
        <v>451</v>
      </c>
      <c r="E39" s="540"/>
      <c r="F39" s="250"/>
      <c r="G39" s="250"/>
      <c r="H39" s="250"/>
      <c r="I39" s="250"/>
      <c r="J39" s="250"/>
      <c r="K39" s="251">
        <f>+COUNTIF(L35:BL35, "over 90 days")</f>
        <v>0</v>
      </c>
      <c r="L39" s="240"/>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716"/>
    </row>
    <row r="40" spans="1:65" ht="13.8" x14ac:dyDescent="0.25">
      <c r="A40" s="536" t="s">
        <v>446</v>
      </c>
      <c r="B40" s="537"/>
      <c r="C40" s="537"/>
      <c r="D40" s="620" t="s">
        <v>456</v>
      </c>
      <c r="E40" s="620"/>
      <c r="F40" s="250"/>
      <c r="G40" s="250"/>
      <c r="H40" s="250"/>
      <c r="I40" s="250"/>
      <c r="J40" s="250"/>
      <c r="K40" s="251">
        <f>+COUNTIF(L40:BL40, "Y")</f>
        <v>0</v>
      </c>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716"/>
    </row>
    <row r="41" spans="1:65" ht="14.4" thickBot="1" x14ac:dyDescent="0.3">
      <c r="A41" s="543" t="s">
        <v>446</v>
      </c>
      <c r="B41" s="544"/>
      <c r="C41" s="544"/>
      <c r="D41" s="545" t="s">
        <v>473</v>
      </c>
      <c r="E41" s="545"/>
      <c r="F41" s="252"/>
      <c r="G41" s="252"/>
      <c r="H41" s="252"/>
      <c r="I41" s="252"/>
      <c r="J41" s="252"/>
      <c r="K41" s="253">
        <f>+COUNTIF(L41:BL41, "Y")</f>
        <v>0</v>
      </c>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5"/>
      <c r="BG41" s="225"/>
      <c r="BH41" s="225"/>
      <c r="BI41" s="225"/>
      <c r="BJ41" s="225"/>
      <c r="BK41" s="225"/>
      <c r="BL41" s="225"/>
      <c r="BM41" s="717"/>
    </row>
    <row r="42" spans="1:65" ht="26.4" x14ac:dyDescent="0.25">
      <c r="A42" s="127" t="s">
        <v>502</v>
      </c>
      <c r="B42" s="40" t="s">
        <v>444</v>
      </c>
      <c r="C42" s="41">
        <v>72</v>
      </c>
      <c r="D42" s="42" t="s">
        <v>304</v>
      </c>
      <c r="E42" s="246" t="str">
        <f>IF(F42=0,"",IF(F42=G42,"N/A",IF(ISERROR(J42/I42),1,J42/I42)))</f>
        <v/>
      </c>
      <c r="F42" s="247">
        <f>COUNTIF(L42:BL42,"1 Yes")+COUNTIF(L42:BL42,"2 No")+COUNTIF(L42:BL42,"3 No")+COUNTIF(L42:BL42,"4 N/A")</f>
        <v>0</v>
      </c>
      <c r="G42" s="247">
        <f>COUNTIF(L42:BL42,"4 N/A")</f>
        <v>0</v>
      </c>
      <c r="H42" s="248">
        <f>+COUNTIF(L42:BL42, "2 No")+COUNTIF(L42:BL42, "3 No")</f>
        <v>0</v>
      </c>
      <c r="I42" s="17">
        <f>+COUNTIF(L42:BL42, "2 No")+COUNTIF(L42:BL42,"1 Yes")+COUNTIF(L42:BL42, "3 No")</f>
        <v>0</v>
      </c>
      <c r="J42" s="17">
        <f>+COUNTIF(L42:BL42, "1 Yes")</f>
        <v>0</v>
      </c>
      <c r="K42" s="31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718"/>
    </row>
    <row r="43" spans="1:65" ht="13.8" x14ac:dyDescent="0.25">
      <c r="A43" s="536" t="s">
        <v>446</v>
      </c>
      <c r="B43" s="537"/>
      <c r="C43" s="537"/>
      <c r="D43" s="620" t="s">
        <v>376</v>
      </c>
      <c r="E43" s="620"/>
      <c r="F43" s="250"/>
      <c r="G43" s="250"/>
      <c r="H43" s="250"/>
      <c r="I43" s="250"/>
      <c r="J43" s="250"/>
      <c r="K43" s="251">
        <f>+COUNTIF(L43:BL43, "Yes a.")</f>
        <v>0</v>
      </c>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716"/>
    </row>
    <row r="44" spans="1:65" ht="13.8" x14ac:dyDescent="0.25">
      <c r="A44" s="536" t="s">
        <v>446</v>
      </c>
      <c r="B44" s="537"/>
      <c r="C44" s="537"/>
      <c r="D44" s="620" t="s">
        <v>510</v>
      </c>
      <c r="E44" s="620"/>
      <c r="F44" s="250"/>
      <c r="G44" s="250"/>
      <c r="H44" s="250"/>
      <c r="I44" s="250"/>
      <c r="J44" s="250"/>
      <c r="K44" s="251">
        <f>+COUNTIF(L44:BL44, "Yes b.")</f>
        <v>0</v>
      </c>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716"/>
    </row>
    <row r="45" spans="1:65" ht="39.75" customHeight="1" x14ac:dyDescent="0.25">
      <c r="A45" s="536" t="s">
        <v>446</v>
      </c>
      <c r="B45" s="537"/>
      <c r="C45" s="537"/>
      <c r="D45" s="620" t="s">
        <v>511</v>
      </c>
      <c r="E45" s="620"/>
      <c r="F45" s="250"/>
      <c r="G45" s="250"/>
      <c r="H45" s="250"/>
      <c r="I45" s="250"/>
      <c r="J45" s="250"/>
      <c r="K45" s="251">
        <f>+COUNTIF(L45:BL45, "Yes c.")</f>
        <v>0</v>
      </c>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716"/>
    </row>
    <row r="46" spans="1:65" ht="13.8" x14ac:dyDescent="0.25">
      <c r="A46" s="536" t="s">
        <v>446</v>
      </c>
      <c r="B46" s="537"/>
      <c r="C46" s="537"/>
      <c r="D46" s="620" t="s">
        <v>411</v>
      </c>
      <c r="E46" s="620"/>
      <c r="F46" s="250"/>
      <c r="G46" s="250"/>
      <c r="H46" s="250"/>
      <c r="I46" s="250"/>
      <c r="J46" s="250"/>
      <c r="K46" s="251">
        <f>+COUNTIF(L46:BL46, "Yes d.")</f>
        <v>0</v>
      </c>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716"/>
    </row>
    <row r="47" spans="1:65" ht="13.8" x14ac:dyDescent="0.25">
      <c r="A47" s="536" t="s">
        <v>446</v>
      </c>
      <c r="B47" s="537"/>
      <c r="C47" s="537"/>
      <c r="D47" s="540" t="s">
        <v>71</v>
      </c>
      <c r="E47" s="540"/>
      <c r="F47" s="250"/>
      <c r="G47" s="250"/>
      <c r="H47" s="250"/>
      <c r="I47" s="250"/>
      <c r="J47" s="250"/>
      <c r="K47" s="251">
        <f>+COUNTIF(L47:BL47, "0-30")+COUNTIF(L47:BL47, "31-60")+COUNTIF(L47:BL47, "61-90")+COUNTIF(L47:BL47, "over 90 days")</f>
        <v>0</v>
      </c>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716"/>
    </row>
    <row r="48" spans="1:65" ht="13.8" x14ac:dyDescent="0.25">
      <c r="A48" s="536" t="s">
        <v>446</v>
      </c>
      <c r="B48" s="537"/>
      <c r="C48" s="537"/>
      <c r="D48" s="540" t="s">
        <v>448</v>
      </c>
      <c r="E48" s="540"/>
      <c r="F48" s="250"/>
      <c r="G48" s="250"/>
      <c r="H48" s="250"/>
      <c r="I48" s="250"/>
      <c r="J48" s="250"/>
      <c r="K48" s="251">
        <f>+COUNTIF(L47:BL47, "0-30")</f>
        <v>0</v>
      </c>
      <c r="L48" s="238"/>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716"/>
    </row>
    <row r="49" spans="1:65" ht="13.8" x14ac:dyDescent="0.25">
      <c r="A49" s="536" t="s">
        <v>446</v>
      </c>
      <c r="B49" s="537"/>
      <c r="C49" s="537"/>
      <c r="D49" s="540" t="s">
        <v>449</v>
      </c>
      <c r="E49" s="540"/>
      <c r="F49" s="250"/>
      <c r="G49" s="250"/>
      <c r="H49" s="250"/>
      <c r="I49" s="250"/>
      <c r="J49" s="250"/>
      <c r="K49" s="251">
        <f>+COUNTIF(L47:BL47, "31-60")</f>
        <v>0</v>
      </c>
      <c r="L49" s="238"/>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716"/>
    </row>
    <row r="50" spans="1:65" ht="13.8" x14ac:dyDescent="0.25">
      <c r="A50" s="536" t="s">
        <v>446</v>
      </c>
      <c r="B50" s="537"/>
      <c r="C50" s="537"/>
      <c r="D50" s="540" t="s">
        <v>450</v>
      </c>
      <c r="E50" s="540"/>
      <c r="F50" s="250"/>
      <c r="G50" s="250"/>
      <c r="H50" s="250"/>
      <c r="I50" s="250"/>
      <c r="J50" s="250"/>
      <c r="K50" s="251">
        <f>+COUNTIF(L47:BL47, "61-90")</f>
        <v>0</v>
      </c>
      <c r="L50" s="238"/>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716"/>
    </row>
    <row r="51" spans="1:65" ht="13.8" x14ac:dyDescent="0.25">
      <c r="A51" s="536" t="s">
        <v>446</v>
      </c>
      <c r="B51" s="537"/>
      <c r="C51" s="537"/>
      <c r="D51" s="540" t="s">
        <v>451</v>
      </c>
      <c r="E51" s="540"/>
      <c r="F51" s="250"/>
      <c r="G51" s="250"/>
      <c r="H51" s="250"/>
      <c r="I51" s="250"/>
      <c r="J51" s="250"/>
      <c r="K51" s="251">
        <f>+COUNTIF(L47:BL47, "over 90 days")</f>
        <v>0</v>
      </c>
      <c r="L51" s="240"/>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716"/>
    </row>
    <row r="52" spans="1:65" ht="13.8" x14ac:dyDescent="0.25">
      <c r="A52" s="536" t="s">
        <v>446</v>
      </c>
      <c r="B52" s="537"/>
      <c r="C52" s="537"/>
      <c r="D52" s="620" t="s">
        <v>456</v>
      </c>
      <c r="E52" s="620"/>
      <c r="F52" s="250"/>
      <c r="G52" s="250"/>
      <c r="H52" s="250"/>
      <c r="I52" s="250"/>
      <c r="J52" s="250"/>
      <c r="K52" s="251">
        <f>+COUNTIF(L52:BL52, "Yes e.")</f>
        <v>0</v>
      </c>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716"/>
    </row>
    <row r="53" spans="1:65" ht="14.4" thickBot="1" x14ac:dyDescent="0.3">
      <c r="A53" s="543" t="s">
        <v>446</v>
      </c>
      <c r="B53" s="544"/>
      <c r="C53" s="544"/>
      <c r="D53" s="545" t="s">
        <v>473</v>
      </c>
      <c r="E53" s="545"/>
      <c r="F53" s="252"/>
      <c r="G53" s="252"/>
      <c r="H53" s="252"/>
      <c r="I53" s="252"/>
      <c r="J53" s="252"/>
      <c r="K53" s="253">
        <f>+COUNTIF(L53:BL53, "Yes f.")</f>
        <v>0</v>
      </c>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717"/>
    </row>
    <row r="54" spans="1:65" ht="26.4" x14ac:dyDescent="0.25">
      <c r="A54" s="127" t="s">
        <v>502</v>
      </c>
      <c r="B54" s="40" t="s">
        <v>444</v>
      </c>
      <c r="C54" s="41">
        <v>73</v>
      </c>
      <c r="D54" s="42" t="s">
        <v>312</v>
      </c>
      <c r="E54" s="246" t="str">
        <f>IF(F54=0,"",IF(F54=G54,"NA",IF(ISERROR(J54/I54),1,J54/I54)))</f>
        <v/>
      </c>
      <c r="F54" s="247">
        <f>COUNTIF(L54:BL54,"1 Yes")+COUNTIF(L54:BL54,"2 No")+COUNTIF(L54:BL54,"3 No")</f>
        <v>0</v>
      </c>
      <c r="G54" s="247">
        <f>COUNTIF(L54:BL54,"N/A")</f>
        <v>0</v>
      </c>
      <c r="H54" s="248">
        <f>COUNTIF(L54:BL54, "2 No")+COUNTIF(L54:BL54, "3 No")</f>
        <v>0</v>
      </c>
      <c r="I54" s="17">
        <f>COUNTIF(L54:BL54,"1 Yes")+COUNTIF(L54:BL54, "2 No")+COUNTIF(L54:BL54, "3 No")</f>
        <v>0</v>
      </c>
      <c r="J54" s="17">
        <f>COUNTIF(L54:BL54, "1 Yes")</f>
        <v>0</v>
      </c>
      <c r="K54" s="310"/>
      <c r="L54" s="220"/>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718"/>
    </row>
    <row r="55" spans="1:65" ht="13.8" x14ac:dyDescent="0.25">
      <c r="A55" s="536" t="s">
        <v>446</v>
      </c>
      <c r="B55" s="537"/>
      <c r="C55" s="537"/>
      <c r="D55" s="620" t="s">
        <v>376</v>
      </c>
      <c r="E55" s="620"/>
      <c r="F55" s="250"/>
      <c r="G55" s="250"/>
      <c r="H55" s="250"/>
      <c r="I55" s="250"/>
      <c r="J55" s="250"/>
      <c r="K55" s="251">
        <f>COUNTIF(L55:BL55, "Yes a.")</f>
        <v>0</v>
      </c>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c r="AS55" s="221"/>
      <c r="AT55" s="221"/>
      <c r="AU55" s="221"/>
      <c r="AV55" s="221"/>
      <c r="AW55" s="221"/>
      <c r="AX55" s="221"/>
      <c r="AY55" s="221"/>
      <c r="AZ55" s="221"/>
      <c r="BA55" s="221"/>
      <c r="BB55" s="221"/>
      <c r="BC55" s="221"/>
      <c r="BD55" s="221"/>
      <c r="BE55" s="221"/>
      <c r="BF55" s="221"/>
      <c r="BG55" s="221"/>
      <c r="BH55" s="221"/>
      <c r="BI55" s="221"/>
      <c r="BJ55" s="221"/>
      <c r="BK55" s="221"/>
      <c r="BL55" s="221"/>
      <c r="BM55" s="716"/>
    </row>
    <row r="56" spans="1:65" ht="26.25" customHeight="1" x14ac:dyDescent="0.25">
      <c r="A56" s="536" t="s">
        <v>446</v>
      </c>
      <c r="B56" s="537"/>
      <c r="C56" s="537"/>
      <c r="D56" s="620" t="s">
        <v>477</v>
      </c>
      <c r="E56" s="620"/>
      <c r="F56" s="250"/>
      <c r="G56" s="250"/>
      <c r="H56" s="250"/>
      <c r="I56" s="250"/>
      <c r="J56" s="250"/>
      <c r="K56" s="251">
        <f>+COUNTIF(L56:BL56, "Yes b.")</f>
        <v>0</v>
      </c>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716"/>
    </row>
    <row r="57" spans="1:65" ht="13.8" x14ac:dyDescent="0.25">
      <c r="A57" s="536" t="s">
        <v>446</v>
      </c>
      <c r="B57" s="537"/>
      <c r="C57" s="537"/>
      <c r="D57" s="620" t="s">
        <v>378</v>
      </c>
      <c r="E57" s="620"/>
      <c r="F57" s="250"/>
      <c r="G57" s="250"/>
      <c r="H57" s="250"/>
      <c r="I57" s="250"/>
      <c r="J57" s="250"/>
      <c r="K57" s="251">
        <f>+COUNTIF(L57:BL57, "Yes c.")</f>
        <v>0</v>
      </c>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716"/>
    </row>
    <row r="58" spans="1:65" ht="13.8" x14ac:dyDescent="0.25">
      <c r="A58" s="536" t="s">
        <v>446</v>
      </c>
      <c r="B58" s="537"/>
      <c r="C58" s="537"/>
      <c r="D58" s="540" t="s">
        <v>71</v>
      </c>
      <c r="E58" s="540"/>
      <c r="F58" s="250"/>
      <c r="G58" s="250"/>
      <c r="H58" s="250"/>
      <c r="I58" s="250"/>
      <c r="J58" s="250"/>
      <c r="K58" s="251">
        <f>+COUNTIF(L58:BL58, "0-30")+COUNTIF(L58:BL58, "31-60")+COUNTIF(L58:BL58, "61-90")+COUNTIF(L58:BL58, "over 90 days")</f>
        <v>0</v>
      </c>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c r="BB58" s="221"/>
      <c r="BC58" s="221"/>
      <c r="BD58" s="221"/>
      <c r="BE58" s="221"/>
      <c r="BF58" s="221"/>
      <c r="BG58" s="221"/>
      <c r="BH58" s="221"/>
      <c r="BI58" s="221"/>
      <c r="BJ58" s="221"/>
      <c r="BK58" s="221"/>
      <c r="BL58" s="221"/>
      <c r="BM58" s="716"/>
    </row>
    <row r="59" spans="1:65" ht="13.8" x14ac:dyDescent="0.25">
      <c r="A59" s="536" t="s">
        <v>446</v>
      </c>
      <c r="B59" s="537"/>
      <c r="C59" s="537"/>
      <c r="D59" s="540" t="s">
        <v>448</v>
      </c>
      <c r="E59" s="540"/>
      <c r="F59" s="250"/>
      <c r="G59" s="250"/>
      <c r="H59" s="250"/>
      <c r="I59" s="250"/>
      <c r="J59" s="250"/>
      <c r="K59" s="251">
        <f>+COUNTIF(L58:BL58, "0-30")</f>
        <v>0</v>
      </c>
      <c r="L59" s="236"/>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237"/>
      <c r="BE59" s="237"/>
      <c r="BF59" s="237"/>
      <c r="BG59" s="237"/>
      <c r="BH59" s="237"/>
      <c r="BI59" s="237"/>
      <c r="BJ59" s="237"/>
      <c r="BK59" s="237"/>
      <c r="BL59" s="237"/>
      <c r="BM59" s="716"/>
    </row>
    <row r="60" spans="1:65" ht="13.8" x14ac:dyDescent="0.25">
      <c r="A60" s="536" t="s">
        <v>446</v>
      </c>
      <c r="B60" s="537"/>
      <c r="C60" s="537"/>
      <c r="D60" s="540" t="s">
        <v>449</v>
      </c>
      <c r="E60" s="540"/>
      <c r="F60" s="250"/>
      <c r="G60" s="250"/>
      <c r="H60" s="250"/>
      <c r="I60" s="250"/>
      <c r="J60" s="250"/>
      <c r="K60" s="251">
        <f>+COUNTIF(L58:BL58, "31-60")</f>
        <v>0</v>
      </c>
      <c r="L60" s="238"/>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39"/>
      <c r="AZ60" s="239"/>
      <c r="BA60" s="239"/>
      <c r="BB60" s="239"/>
      <c r="BC60" s="239"/>
      <c r="BD60" s="239"/>
      <c r="BE60" s="239"/>
      <c r="BF60" s="239"/>
      <c r="BG60" s="239"/>
      <c r="BH60" s="239"/>
      <c r="BI60" s="239"/>
      <c r="BJ60" s="239"/>
      <c r="BK60" s="239"/>
      <c r="BL60" s="239"/>
      <c r="BM60" s="716"/>
    </row>
    <row r="61" spans="1:65" ht="13.8" x14ac:dyDescent="0.25">
      <c r="A61" s="536" t="s">
        <v>446</v>
      </c>
      <c r="B61" s="537"/>
      <c r="C61" s="537"/>
      <c r="D61" s="540" t="s">
        <v>450</v>
      </c>
      <c r="E61" s="540"/>
      <c r="F61" s="250"/>
      <c r="G61" s="250"/>
      <c r="H61" s="250"/>
      <c r="I61" s="250"/>
      <c r="J61" s="250"/>
      <c r="K61" s="251">
        <f>+COUNTIF(L58:BL58, "61-90")</f>
        <v>0</v>
      </c>
      <c r="L61" s="238"/>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c r="AU61" s="239"/>
      <c r="AV61" s="239"/>
      <c r="AW61" s="239"/>
      <c r="AX61" s="239"/>
      <c r="AY61" s="239"/>
      <c r="AZ61" s="239"/>
      <c r="BA61" s="239"/>
      <c r="BB61" s="239"/>
      <c r="BC61" s="239"/>
      <c r="BD61" s="239"/>
      <c r="BE61" s="239"/>
      <c r="BF61" s="239"/>
      <c r="BG61" s="239"/>
      <c r="BH61" s="239"/>
      <c r="BI61" s="239"/>
      <c r="BJ61" s="239"/>
      <c r="BK61" s="239"/>
      <c r="BL61" s="239"/>
      <c r="BM61" s="716"/>
    </row>
    <row r="62" spans="1:65" ht="13.8" x14ac:dyDescent="0.25">
      <c r="A62" s="536" t="s">
        <v>446</v>
      </c>
      <c r="B62" s="537"/>
      <c r="C62" s="537"/>
      <c r="D62" s="540" t="s">
        <v>451</v>
      </c>
      <c r="E62" s="540"/>
      <c r="F62" s="250"/>
      <c r="G62" s="250"/>
      <c r="H62" s="250"/>
      <c r="I62" s="250"/>
      <c r="J62" s="250"/>
      <c r="K62" s="251">
        <f>+COUNTIF(L58:BL58, "over 90 days")</f>
        <v>0</v>
      </c>
      <c r="L62" s="240"/>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716"/>
    </row>
    <row r="63" spans="1:65" ht="13.8" x14ac:dyDescent="0.25">
      <c r="A63" s="536" t="s">
        <v>446</v>
      </c>
      <c r="B63" s="537"/>
      <c r="C63" s="537"/>
      <c r="D63" s="620" t="s">
        <v>458</v>
      </c>
      <c r="E63" s="620"/>
      <c r="F63" s="250"/>
      <c r="G63" s="250"/>
      <c r="H63" s="250"/>
      <c r="I63" s="250"/>
      <c r="J63" s="250"/>
      <c r="K63" s="251">
        <f>+COUNTIF(L63:BL63, "Yes d.")</f>
        <v>0</v>
      </c>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221"/>
      <c r="BF63" s="221"/>
      <c r="BG63" s="221"/>
      <c r="BH63" s="221"/>
      <c r="BI63" s="221"/>
      <c r="BJ63" s="221"/>
      <c r="BK63" s="221"/>
      <c r="BL63" s="221"/>
      <c r="BM63" s="716"/>
    </row>
    <row r="64" spans="1:65" ht="14.4" thickBot="1" x14ac:dyDescent="0.3">
      <c r="A64" s="543" t="s">
        <v>446</v>
      </c>
      <c r="B64" s="544"/>
      <c r="C64" s="544"/>
      <c r="D64" s="545" t="s">
        <v>478</v>
      </c>
      <c r="E64" s="545"/>
      <c r="F64" s="252"/>
      <c r="G64" s="252"/>
      <c r="H64" s="252"/>
      <c r="I64" s="252"/>
      <c r="J64" s="252"/>
      <c r="K64" s="253">
        <f>+COUNTIF(L64:BL64, "Yes e.")</f>
        <v>0</v>
      </c>
      <c r="L64" s="311"/>
      <c r="M64" s="311"/>
      <c r="N64" s="311"/>
      <c r="O64" s="311"/>
      <c r="P64" s="311"/>
      <c r="Q64" s="311"/>
      <c r="R64" s="311"/>
      <c r="S64" s="311"/>
      <c r="T64" s="311"/>
      <c r="U64" s="311"/>
      <c r="V64" s="311"/>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11"/>
      <c r="AW64" s="311"/>
      <c r="AX64" s="311"/>
      <c r="AY64" s="311"/>
      <c r="AZ64" s="311"/>
      <c r="BA64" s="311"/>
      <c r="BB64" s="311"/>
      <c r="BC64" s="311"/>
      <c r="BD64" s="311"/>
      <c r="BE64" s="311"/>
      <c r="BF64" s="311"/>
      <c r="BG64" s="311"/>
      <c r="BH64" s="311"/>
      <c r="BI64" s="311"/>
      <c r="BJ64" s="311"/>
      <c r="BK64" s="311"/>
      <c r="BL64" s="311"/>
      <c r="BM64" s="717"/>
    </row>
    <row r="65" spans="1:65" ht="52.8" x14ac:dyDescent="0.25">
      <c r="A65" s="127" t="s">
        <v>502</v>
      </c>
      <c r="B65" s="40" t="s">
        <v>444</v>
      </c>
      <c r="C65" s="41">
        <v>74</v>
      </c>
      <c r="D65" s="42" t="s">
        <v>318</v>
      </c>
      <c r="E65" s="246" t="str">
        <f>IF(F65=0,"",IF(F65=G65,"N/A",IF(ISERROR(J65/I65),1,J65/I65)))</f>
        <v/>
      </c>
      <c r="F65" s="247">
        <f>COUNTIF(L65:BL65,"1 Yes")+COUNTIF(L65:BL65,"2 No")+COUNTIF(L65:BL65,"3 N/A")</f>
        <v>0</v>
      </c>
      <c r="G65" s="247">
        <f>COUNTIF(L65:BL65,"3 N/A")</f>
        <v>0</v>
      </c>
      <c r="H65" s="248">
        <f>+COUNTIF(L65:BL65, "2 No")</f>
        <v>0</v>
      </c>
      <c r="I65" s="17">
        <f>+COUNTIF(L65:BL65, "2 No")+COUNTIF(L65:BL65,"1 Yes")</f>
        <v>0</v>
      </c>
      <c r="J65" s="17">
        <f>+COUNTIF(L65:BL65, "1 Yes")</f>
        <v>0</v>
      </c>
      <c r="K65" s="31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0"/>
      <c r="BF65" s="220"/>
      <c r="BG65" s="220"/>
      <c r="BH65" s="220"/>
      <c r="BI65" s="220"/>
      <c r="BJ65" s="220"/>
      <c r="BK65" s="220"/>
      <c r="BL65" s="220"/>
      <c r="BM65" s="718"/>
    </row>
    <row r="66" spans="1:65" ht="15" customHeight="1" x14ac:dyDescent="0.25">
      <c r="A66" s="536" t="s">
        <v>446</v>
      </c>
      <c r="B66" s="537"/>
      <c r="C66" s="537"/>
      <c r="D66" s="620" t="s">
        <v>376</v>
      </c>
      <c r="E66" s="620"/>
      <c r="F66" s="250"/>
      <c r="G66" s="250"/>
      <c r="H66" s="250"/>
      <c r="I66" s="250"/>
      <c r="J66" s="254"/>
      <c r="K66" s="251">
        <f>COUNTIF(L66:BL66, "Yes a.")</f>
        <v>0</v>
      </c>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1"/>
      <c r="BC66" s="221"/>
      <c r="BD66" s="221"/>
      <c r="BE66" s="221"/>
      <c r="BF66" s="221"/>
      <c r="BG66" s="221"/>
      <c r="BH66" s="221"/>
      <c r="BI66" s="221"/>
      <c r="BJ66" s="221"/>
      <c r="BK66" s="221"/>
      <c r="BL66" s="221"/>
      <c r="BM66" s="716"/>
    </row>
    <row r="67" spans="1:65" ht="25.5" customHeight="1" x14ac:dyDescent="0.25">
      <c r="A67" s="536" t="s">
        <v>446</v>
      </c>
      <c r="B67" s="537"/>
      <c r="C67" s="537"/>
      <c r="D67" s="620" t="s">
        <v>477</v>
      </c>
      <c r="E67" s="620"/>
      <c r="F67" s="250"/>
      <c r="G67" s="250"/>
      <c r="H67" s="250"/>
      <c r="I67" s="250"/>
      <c r="J67" s="254"/>
      <c r="K67" s="251">
        <f>+COUNTIF(L67:BL67, "Yes b.")</f>
        <v>0</v>
      </c>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221"/>
      <c r="BF67" s="221"/>
      <c r="BG67" s="221"/>
      <c r="BH67" s="221"/>
      <c r="BI67" s="221"/>
      <c r="BJ67" s="221"/>
      <c r="BK67" s="221"/>
      <c r="BL67" s="221"/>
      <c r="BM67" s="716"/>
    </row>
    <row r="68" spans="1:65" ht="15" customHeight="1" x14ac:dyDescent="0.25">
      <c r="A68" s="536" t="s">
        <v>446</v>
      </c>
      <c r="B68" s="537"/>
      <c r="C68" s="537"/>
      <c r="D68" s="620" t="s">
        <v>378</v>
      </c>
      <c r="E68" s="620"/>
      <c r="F68" s="250"/>
      <c r="G68" s="250"/>
      <c r="H68" s="250"/>
      <c r="I68" s="250"/>
      <c r="J68" s="254"/>
      <c r="K68" s="251">
        <f>+COUNTIF(L68:BL68, "Yes c.")</f>
        <v>0</v>
      </c>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1"/>
      <c r="AY68" s="221"/>
      <c r="AZ68" s="221"/>
      <c r="BA68" s="221"/>
      <c r="BB68" s="221"/>
      <c r="BC68" s="221"/>
      <c r="BD68" s="221"/>
      <c r="BE68" s="221"/>
      <c r="BF68" s="221"/>
      <c r="BG68" s="221"/>
      <c r="BH68" s="221"/>
      <c r="BI68" s="221"/>
      <c r="BJ68" s="221"/>
      <c r="BK68" s="221"/>
      <c r="BL68" s="221"/>
      <c r="BM68" s="716"/>
    </row>
    <row r="69" spans="1:65" ht="15" customHeight="1" x14ac:dyDescent="0.25">
      <c r="A69" s="536" t="s">
        <v>446</v>
      </c>
      <c r="B69" s="537"/>
      <c r="C69" s="537"/>
      <c r="D69" s="540" t="s">
        <v>71</v>
      </c>
      <c r="E69" s="540"/>
      <c r="F69" s="250"/>
      <c r="G69" s="250"/>
      <c r="H69" s="250"/>
      <c r="I69" s="250"/>
      <c r="J69" s="254"/>
      <c r="K69" s="251">
        <f>+COUNTIF(L69:BL69, "0-30")+COUNTIF(L69:BL69, "31-60")+COUNTIF(L69:BL69, "61-90")+COUNTIF(L69:BL69, "over 90 days")</f>
        <v>0</v>
      </c>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1"/>
      <c r="BE69" s="221"/>
      <c r="BF69" s="221"/>
      <c r="BG69" s="221"/>
      <c r="BH69" s="221"/>
      <c r="BI69" s="221"/>
      <c r="BJ69" s="221"/>
      <c r="BK69" s="221"/>
      <c r="BL69" s="221"/>
      <c r="BM69" s="716"/>
    </row>
    <row r="70" spans="1:65" ht="15" customHeight="1" x14ac:dyDescent="0.25">
      <c r="A70" s="536" t="s">
        <v>446</v>
      </c>
      <c r="B70" s="537"/>
      <c r="C70" s="537"/>
      <c r="D70" s="540" t="s">
        <v>448</v>
      </c>
      <c r="E70" s="540"/>
      <c r="F70" s="250"/>
      <c r="G70" s="250"/>
      <c r="H70" s="250"/>
      <c r="I70" s="250"/>
      <c r="J70" s="254"/>
      <c r="K70" s="251">
        <f>+COUNTIF(L69:BL69, "0-30")</f>
        <v>0</v>
      </c>
      <c r="L70" s="236"/>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s="237"/>
      <c r="BA70" s="237"/>
      <c r="BB70" s="237"/>
      <c r="BC70" s="237"/>
      <c r="BD70" s="237"/>
      <c r="BE70" s="237"/>
      <c r="BF70" s="237"/>
      <c r="BG70" s="237"/>
      <c r="BH70" s="237"/>
      <c r="BI70" s="237"/>
      <c r="BJ70" s="237"/>
      <c r="BK70" s="237"/>
      <c r="BL70" s="237"/>
      <c r="BM70" s="716"/>
    </row>
    <row r="71" spans="1:65" ht="15" customHeight="1" x14ac:dyDescent="0.25">
      <c r="A71" s="536" t="s">
        <v>446</v>
      </c>
      <c r="B71" s="537"/>
      <c r="C71" s="537"/>
      <c r="D71" s="540" t="s">
        <v>449</v>
      </c>
      <c r="E71" s="540"/>
      <c r="F71" s="250"/>
      <c r="G71" s="250"/>
      <c r="H71" s="250"/>
      <c r="I71" s="250"/>
      <c r="J71" s="254"/>
      <c r="K71" s="251">
        <f>+COUNTIF(L69:BL69, "31-60")</f>
        <v>0</v>
      </c>
      <c r="L71" s="238"/>
      <c r="M71" s="239"/>
      <c r="N71" s="239"/>
      <c r="O71" s="239"/>
      <c r="P71" s="239"/>
      <c r="Q71" s="239"/>
      <c r="R71" s="239"/>
      <c r="S71" s="239"/>
      <c r="T71" s="239"/>
      <c r="U71" s="239"/>
      <c r="V71" s="239"/>
      <c r="W71" s="239"/>
      <c r="X71" s="239"/>
      <c r="Y71" s="239"/>
      <c r="Z71" s="239"/>
      <c r="AA71" s="239"/>
      <c r="AB71" s="239"/>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716"/>
    </row>
    <row r="72" spans="1:65" ht="15" customHeight="1" x14ac:dyDescent="0.25">
      <c r="A72" s="536" t="s">
        <v>446</v>
      </c>
      <c r="B72" s="537"/>
      <c r="C72" s="537"/>
      <c r="D72" s="540" t="s">
        <v>450</v>
      </c>
      <c r="E72" s="540"/>
      <c r="F72" s="250"/>
      <c r="G72" s="250"/>
      <c r="H72" s="250"/>
      <c r="I72" s="250"/>
      <c r="J72" s="254"/>
      <c r="K72" s="251">
        <f>+COUNTIF(L69:BL69, "61-90")</f>
        <v>0</v>
      </c>
      <c r="L72" s="238"/>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716"/>
    </row>
    <row r="73" spans="1:65" ht="15" customHeight="1" x14ac:dyDescent="0.25">
      <c r="A73" s="536" t="s">
        <v>446</v>
      </c>
      <c r="B73" s="537"/>
      <c r="C73" s="537"/>
      <c r="D73" s="540" t="s">
        <v>451</v>
      </c>
      <c r="E73" s="540"/>
      <c r="F73" s="250"/>
      <c r="G73" s="250"/>
      <c r="H73" s="250"/>
      <c r="I73" s="250"/>
      <c r="J73" s="254"/>
      <c r="K73" s="251">
        <f>+COUNTIF(L69:BL69, "over 90 days")</f>
        <v>0</v>
      </c>
      <c r="L73" s="240"/>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716"/>
    </row>
    <row r="74" spans="1:65" ht="15" customHeight="1" x14ac:dyDescent="0.25">
      <c r="A74" s="536" t="s">
        <v>446</v>
      </c>
      <c r="B74" s="537"/>
      <c r="C74" s="537"/>
      <c r="D74" s="620" t="s">
        <v>458</v>
      </c>
      <c r="E74" s="620"/>
      <c r="F74" s="250"/>
      <c r="G74" s="250"/>
      <c r="H74" s="250"/>
      <c r="I74" s="250"/>
      <c r="J74" s="254"/>
      <c r="K74" s="251">
        <f>+COUNTIF(L74:BL74, "Yes d.")</f>
        <v>0</v>
      </c>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716"/>
    </row>
    <row r="75" spans="1:65" ht="15" customHeight="1" thickBot="1" x14ac:dyDescent="0.3">
      <c r="A75" s="543" t="s">
        <v>446</v>
      </c>
      <c r="B75" s="544"/>
      <c r="C75" s="544"/>
      <c r="D75" s="545" t="s">
        <v>478</v>
      </c>
      <c r="E75" s="545"/>
      <c r="F75" s="252"/>
      <c r="G75" s="252"/>
      <c r="H75" s="252"/>
      <c r="I75" s="252"/>
      <c r="J75" s="312"/>
      <c r="K75" s="253">
        <f>+COUNTIF(L75:BL75, "Yes e.")</f>
        <v>0</v>
      </c>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311"/>
      <c r="AP75" s="311"/>
      <c r="AQ75" s="311"/>
      <c r="AR75" s="311"/>
      <c r="AS75" s="311"/>
      <c r="AT75" s="311"/>
      <c r="AU75" s="311"/>
      <c r="AV75" s="311"/>
      <c r="AW75" s="311"/>
      <c r="AX75" s="311"/>
      <c r="AY75" s="311"/>
      <c r="AZ75" s="311"/>
      <c r="BA75" s="311"/>
      <c r="BB75" s="311"/>
      <c r="BC75" s="311"/>
      <c r="BD75" s="311"/>
      <c r="BE75" s="311"/>
      <c r="BF75" s="311"/>
      <c r="BG75" s="311"/>
      <c r="BH75" s="311"/>
      <c r="BI75" s="311"/>
      <c r="BJ75" s="311"/>
      <c r="BK75" s="311"/>
      <c r="BL75" s="311"/>
      <c r="BM75" s="717"/>
    </row>
    <row r="76" spans="1:65" ht="26.4" x14ac:dyDescent="0.25">
      <c r="A76" s="127" t="s">
        <v>502</v>
      </c>
      <c r="B76" s="40" t="s">
        <v>444</v>
      </c>
      <c r="C76" s="41">
        <v>75</v>
      </c>
      <c r="D76" s="42" t="s">
        <v>324</v>
      </c>
      <c r="E76" s="246" t="str">
        <f>IF(F76=0,"",IF(F76=G76,"N/A",IF(ISERROR(J76/I76),1,J76/I76)))</f>
        <v/>
      </c>
      <c r="F76" s="247">
        <f>COUNTIF(L76:BL76,"1 Yes")+COUNTIF(L76:BL76,"2 No")+COUNTIF(L76:BL76,"3 N/A")</f>
        <v>0</v>
      </c>
      <c r="G76" s="247">
        <f>COUNTIF(L76:BL76,"3 N/A")</f>
        <v>0</v>
      </c>
      <c r="H76" s="248">
        <f>+COUNTIF(L76:BL76, "2 No")</f>
        <v>0</v>
      </c>
      <c r="I76" s="17">
        <f>+COUNTIF(L76:BL76, "2 No")+COUNTIF(L76:BL76,"1 Yes")</f>
        <v>0</v>
      </c>
      <c r="J76" s="17">
        <f>+COUNTIF(L76:BL76, "1 Yes")</f>
        <v>0</v>
      </c>
      <c r="K76" s="31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c r="AO76" s="220"/>
      <c r="AP76" s="220"/>
      <c r="AQ76" s="220"/>
      <c r="AR76" s="220"/>
      <c r="AS76" s="220"/>
      <c r="AT76" s="220"/>
      <c r="AU76" s="220"/>
      <c r="AV76" s="220"/>
      <c r="AW76" s="220"/>
      <c r="AX76" s="220"/>
      <c r="AY76" s="220"/>
      <c r="AZ76" s="220"/>
      <c r="BA76" s="220"/>
      <c r="BB76" s="220"/>
      <c r="BC76" s="220"/>
      <c r="BD76" s="220"/>
      <c r="BE76" s="220"/>
      <c r="BF76" s="220"/>
      <c r="BG76" s="220"/>
      <c r="BH76" s="220"/>
      <c r="BI76" s="220"/>
      <c r="BJ76" s="220"/>
      <c r="BK76" s="220"/>
      <c r="BL76" s="220"/>
      <c r="BM76" s="535" t="s">
        <v>512</v>
      </c>
    </row>
    <row r="77" spans="1:65" ht="15" customHeight="1" x14ac:dyDescent="0.25">
      <c r="A77" s="536" t="s">
        <v>446</v>
      </c>
      <c r="B77" s="537"/>
      <c r="C77" s="537"/>
      <c r="D77" s="620" t="s">
        <v>376</v>
      </c>
      <c r="E77" s="620"/>
      <c r="F77" s="250"/>
      <c r="G77" s="250"/>
      <c r="H77" s="250"/>
      <c r="I77" s="250"/>
      <c r="J77" s="254"/>
      <c r="K77" s="251">
        <f>COUNTIF(L77:BL77, "Yes a.")</f>
        <v>0</v>
      </c>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c r="AL77" s="221"/>
      <c r="AM77" s="221"/>
      <c r="AN77" s="221"/>
      <c r="AO77" s="221"/>
      <c r="AP77" s="221"/>
      <c r="AQ77" s="221"/>
      <c r="AR77" s="221"/>
      <c r="AS77" s="221"/>
      <c r="AT77" s="221"/>
      <c r="AU77" s="221"/>
      <c r="AV77" s="221"/>
      <c r="AW77" s="221"/>
      <c r="AX77" s="221"/>
      <c r="AY77" s="221"/>
      <c r="AZ77" s="221"/>
      <c r="BA77" s="221"/>
      <c r="BB77" s="221"/>
      <c r="BC77" s="221"/>
      <c r="BD77" s="221"/>
      <c r="BE77" s="221"/>
      <c r="BF77" s="221"/>
      <c r="BG77" s="221"/>
      <c r="BH77" s="221"/>
      <c r="BI77" s="221"/>
      <c r="BJ77" s="221"/>
      <c r="BK77" s="221"/>
      <c r="BL77" s="221"/>
      <c r="BM77" s="716"/>
    </row>
    <row r="78" spans="1:65" ht="25.5" customHeight="1" x14ac:dyDescent="0.25">
      <c r="A78" s="536" t="s">
        <v>446</v>
      </c>
      <c r="B78" s="537"/>
      <c r="C78" s="537"/>
      <c r="D78" s="620" t="s">
        <v>477</v>
      </c>
      <c r="E78" s="620"/>
      <c r="F78" s="250"/>
      <c r="G78" s="250"/>
      <c r="H78" s="250"/>
      <c r="I78" s="250"/>
      <c r="J78" s="254"/>
      <c r="K78" s="251">
        <f>+COUNTIF(L78:BL78, "Yes b.")</f>
        <v>0</v>
      </c>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716"/>
    </row>
    <row r="79" spans="1:65" ht="15" customHeight="1" x14ac:dyDescent="0.25">
      <c r="A79" s="536" t="s">
        <v>446</v>
      </c>
      <c r="B79" s="537"/>
      <c r="C79" s="537"/>
      <c r="D79" s="620" t="s">
        <v>378</v>
      </c>
      <c r="E79" s="620"/>
      <c r="F79" s="250"/>
      <c r="G79" s="250"/>
      <c r="H79" s="250"/>
      <c r="I79" s="250"/>
      <c r="J79" s="254"/>
      <c r="K79" s="251">
        <f>+COUNTIF(L79:BL79, "Yes c.")</f>
        <v>0</v>
      </c>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c r="AL79" s="221"/>
      <c r="AM79" s="221"/>
      <c r="AN79" s="221"/>
      <c r="AO79" s="221"/>
      <c r="AP79" s="221"/>
      <c r="AQ79" s="221"/>
      <c r="AR79" s="221"/>
      <c r="AS79" s="221"/>
      <c r="AT79" s="221"/>
      <c r="AU79" s="221"/>
      <c r="AV79" s="221"/>
      <c r="AW79" s="221"/>
      <c r="AX79" s="221"/>
      <c r="AY79" s="221"/>
      <c r="AZ79" s="221"/>
      <c r="BA79" s="221"/>
      <c r="BB79" s="221"/>
      <c r="BC79" s="221"/>
      <c r="BD79" s="221"/>
      <c r="BE79" s="221"/>
      <c r="BF79" s="221"/>
      <c r="BG79" s="221"/>
      <c r="BH79" s="221"/>
      <c r="BI79" s="221"/>
      <c r="BJ79" s="221"/>
      <c r="BK79" s="221"/>
      <c r="BL79" s="221"/>
      <c r="BM79" s="716"/>
    </row>
    <row r="80" spans="1:65" ht="15" customHeight="1" x14ac:dyDescent="0.25">
      <c r="A80" s="536" t="s">
        <v>446</v>
      </c>
      <c r="B80" s="537"/>
      <c r="C80" s="537"/>
      <c r="D80" s="540" t="s">
        <v>71</v>
      </c>
      <c r="E80" s="540"/>
      <c r="F80" s="250"/>
      <c r="G80" s="250"/>
      <c r="H80" s="250"/>
      <c r="I80" s="250"/>
      <c r="J80" s="254"/>
      <c r="K80" s="251">
        <f>+COUNTIF(L80:BL80, "0-30")+COUNTIF(L80:BL80, "31-60")+COUNTIF(L80:BL80, "61-90")+COUNTIF(L80:BL80, "over 90 days")</f>
        <v>0</v>
      </c>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c r="AL80" s="221"/>
      <c r="AM80" s="221"/>
      <c r="AN80" s="221"/>
      <c r="AO80" s="221"/>
      <c r="AP80" s="221"/>
      <c r="AQ80" s="221"/>
      <c r="AR80" s="221"/>
      <c r="AS80" s="221"/>
      <c r="AT80" s="221"/>
      <c r="AU80" s="221"/>
      <c r="AV80" s="221"/>
      <c r="AW80" s="221"/>
      <c r="AX80" s="221"/>
      <c r="AY80" s="221"/>
      <c r="AZ80" s="221"/>
      <c r="BA80" s="221"/>
      <c r="BB80" s="221"/>
      <c r="BC80" s="221"/>
      <c r="BD80" s="221"/>
      <c r="BE80" s="221"/>
      <c r="BF80" s="221"/>
      <c r="BG80" s="221"/>
      <c r="BH80" s="221"/>
      <c r="BI80" s="221"/>
      <c r="BJ80" s="221"/>
      <c r="BK80" s="221"/>
      <c r="BL80" s="221"/>
      <c r="BM80" s="716"/>
    </row>
    <row r="81" spans="1:65" ht="15" customHeight="1" x14ac:dyDescent="0.25">
      <c r="A81" s="536" t="s">
        <v>446</v>
      </c>
      <c r="B81" s="537"/>
      <c r="C81" s="537"/>
      <c r="D81" s="540" t="s">
        <v>448</v>
      </c>
      <c r="E81" s="540"/>
      <c r="F81" s="250"/>
      <c r="G81" s="250"/>
      <c r="H81" s="250"/>
      <c r="I81" s="250"/>
      <c r="J81" s="254"/>
      <c r="K81" s="251">
        <f>+COUNTIF(L80:BL80, "0-30")</f>
        <v>0</v>
      </c>
      <c r="L81" s="236"/>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c r="BH81" s="237"/>
      <c r="BI81" s="237"/>
      <c r="BJ81" s="237"/>
      <c r="BK81" s="237"/>
      <c r="BL81" s="237"/>
      <c r="BM81" s="716"/>
    </row>
    <row r="82" spans="1:65" ht="15" customHeight="1" x14ac:dyDescent="0.25">
      <c r="A82" s="536" t="s">
        <v>446</v>
      </c>
      <c r="B82" s="537"/>
      <c r="C82" s="537"/>
      <c r="D82" s="540" t="s">
        <v>449</v>
      </c>
      <c r="E82" s="540"/>
      <c r="F82" s="250"/>
      <c r="G82" s="250"/>
      <c r="H82" s="250"/>
      <c r="I82" s="250"/>
      <c r="J82" s="254"/>
      <c r="K82" s="251">
        <f>+COUNTIF(L80:BL80, "31-60")</f>
        <v>0</v>
      </c>
      <c r="L82" s="238"/>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239"/>
      <c r="AP82" s="239"/>
      <c r="AQ82" s="239"/>
      <c r="AR82" s="239"/>
      <c r="AS82" s="239"/>
      <c r="AT82" s="239"/>
      <c r="AU82" s="239"/>
      <c r="AV82" s="239"/>
      <c r="AW82" s="239"/>
      <c r="AX82" s="239"/>
      <c r="AY82" s="239"/>
      <c r="AZ82" s="239"/>
      <c r="BA82" s="239"/>
      <c r="BB82" s="239"/>
      <c r="BC82" s="239"/>
      <c r="BD82" s="239"/>
      <c r="BE82" s="239"/>
      <c r="BF82" s="239"/>
      <c r="BG82" s="239"/>
      <c r="BH82" s="239"/>
      <c r="BI82" s="239"/>
      <c r="BJ82" s="239"/>
      <c r="BK82" s="239"/>
      <c r="BL82" s="239"/>
      <c r="BM82" s="716"/>
    </row>
    <row r="83" spans="1:65" ht="15" customHeight="1" x14ac:dyDescent="0.25">
      <c r="A83" s="536" t="s">
        <v>446</v>
      </c>
      <c r="B83" s="537"/>
      <c r="C83" s="537"/>
      <c r="D83" s="540" t="s">
        <v>450</v>
      </c>
      <c r="E83" s="540"/>
      <c r="F83" s="250"/>
      <c r="G83" s="250"/>
      <c r="H83" s="250"/>
      <c r="I83" s="250"/>
      <c r="J83" s="254"/>
      <c r="K83" s="251">
        <f>+COUNTIF(L80:BL80, "61-90")</f>
        <v>0</v>
      </c>
      <c r="L83" s="238"/>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716"/>
    </row>
    <row r="84" spans="1:65" ht="15" customHeight="1" x14ac:dyDescent="0.25">
      <c r="A84" s="536" t="s">
        <v>446</v>
      </c>
      <c r="B84" s="537"/>
      <c r="C84" s="537"/>
      <c r="D84" s="540" t="s">
        <v>451</v>
      </c>
      <c r="E84" s="540"/>
      <c r="F84" s="250"/>
      <c r="G84" s="250"/>
      <c r="H84" s="250"/>
      <c r="I84" s="250"/>
      <c r="J84" s="254"/>
      <c r="K84" s="251">
        <f>+COUNTIF(L80:BL80, "over 90 days")</f>
        <v>0</v>
      </c>
      <c r="L84" s="240"/>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716"/>
    </row>
    <row r="85" spans="1:65" ht="15" customHeight="1" x14ac:dyDescent="0.25">
      <c r="A85" s="536" t="s">
        <v>446</v>
      </c>
      <c r="B85" s="537"/>
      <c r="C85" s="537"/>
      <c r="D85" s="620" t="s">
        <v>458</v>
      </c>
      <c r="E85" s="620"/>
      <c r="F85" s="250"/>
      <c r="G85" s="250"/>
      <c r="H85" s="250"/>
      <c r="I85" s="250"/>
      <c r="J85" s="254"/>
      <c r="K85" s="251">
        <f>+COUNTIF(L85:BL85, "Yes d.")</f>
        <v>0</v>
      </c>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221"/>
      <c r="AQ85" s="221"/>
      <c r="AR85" s="221"/>
      <c r="AS85" s="221"/>
      <c r="AT85" s="221"/>
      <c r="AU85" s="221"/>
      <c r="AV85" s="221"/>
      <c r="AW85" s="221"/>
      <c r="AX85" s="221"/>
      <c r="AY85" s="221"/>
      <c r="AZ85" s="221"/>
      <c r="BA85" s="221"/>
      <c r="BB85" s="221"/>
      <c r="BC85" s="221"/>
      <c r="BD85" s="221"/>
      <c r="BE85" s="221"/>
      <c r="BF85" s="221"/>
      <c r="BG85" s="221"/>
      <c r="BH85" s="221"/>
      <c r="BI85" s="221"/>
      <c r="BJ85" s="221"/>
      <c r="BK85" s="221"/>
      <c r="BL85" s="221"/>
      <c r="BM85" s="716"/>
    </row>
    <row r="86" spans="1:65" ht="15.75" customHeight="1" thickBot="1" x14ac:dyDescent="0.3">
      <c r="A86" s="543" t="s">
        <v>446</v>
      </c>
      <c r="B86" s="544"/>
      <c r="C86" s="544"/>
      <c r="D86" s="545" t="s">
        <v>478</v>
      </c>
      <c r="E86" s="545"/>
      <c r="F86" s="252"/>
      <c r="G86" s="252"/>
      <c r="H86" s="252"/>
      <c r="I86" s="252"/>
      <c r="J86" s="312"/>
      <c r="K86" s="253">
        <f>+COUNTIF(L86:BL86, "Yes e.")</f>
        <v>0</v>
      </c>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311"/>
      <c r="AP86" s="311"/>
      <c r="AQ86" s="311"/>
      <c r="AR86" s="311"/>
      <c r="AS86" s="311"/>
      <c r="AT86" s="311"/>
      <c r="AU86" s="311"/>
      <c r="AV86" s="311"/>
      <c r="AW86" s="311"/>
      <c r="AX86" s="311"/>
      <c r="AY86" s="311"/>
      <c r="AZ86" s="311"/>
      <c r="BA86" s="311"/>
      <c r="BB86" s="311"/>
      <c r="BC86" s="311"/>
      <c r="BD86" s="311"/>
      <c r="BE86" s="311"/>
      <c r="BF86" s="311"/>
      <c r="BG86" s="311"/>
      <c r="BH86" s="311"/>
      <c r="BI86" s="311"/>
      <c r="BJ86" s="311"/>
      <c r="BK86" s="311"/>
      <c r="BL86" s="311"/>
      <c r="BM86" s="717"/>
    </row>
    <row r="87" spans="1:65" ht="52.8" x14ac:dyDescent="0.25">
      <c r="A87" s="127" t="s">
        <v>502</v>
      </c>
      <c r="B87" s="40" t="s">
        <v>444</v>
      </c>
      <c r="C87" s="41">
        <v>76</v>
      </c>
      <c r="D87" s="42" t="s">
        <v>330</v>
      </c>
      <c r="E87" s="246" t="str">
        <f>IF(F87=0,"",IF(F87=G87,"N/A",IF(ISERROR(J87/I87),1,J87/I87)))</f>
        <v/>
      </c>
      <c r="F87" s="247">
        <f>COUNTIF(L87:BL87,"1 Yes")+COUNTIF(L87:BL87,"2 No")+COUNTIF(L87:BL87,"3 N/A")</f>
        <v>0</v>
      </c>
      <c r="G87" s="247">
        <f>COUNTIF(L87:BL87,"3 N/A")</f>
        <v>0</v>
      </c>
      <c r="H87" s="248">
        <f>+COUNTIF(L87:BL87, "2 No")</f>
        <v>0</v>
      </c>
      <c r="I87" s="17">
        <f>+COUNTIF(L87:BL87, "2 No")+COUNTIF(L87:BL87,"1 Yes")</f>
        <v>0</v>
      </c>
      <c r="J87" s="17">
        <f>+COUNTIF(L87:BL87, "1 Yes")</f>
        <v>0</v>
      </c>
      <c r="K87" s="310"/>
      <c r="L87" s="220"/>
      <c r="M87" s="220"/>
      <c r="N87" s="220"/>
      <c r="O87" s="220"/>
      <c r="P87" s="220"/>
      <c r="Q87" s="220"/>
      <c r="R87" s="220"/>
      <c r="S87" s="220"/>
      <c r="T87" s="220"/>
      <c r="U87" s="220"/>
      <c r="V87" s="220"/>
      <c r="W87" s="220"/>
      <c r="X87" s="220"/>
      <c r="Y87" s="220"/>
      <c r="Z87" s="220"/>
      <c r="AA87" s="220"/>
      <c r="AB87" s="220"/>
      <c r="AC87" s="220"/>
      <c r="AD87" s="220"/>
      <c r="AE87" s="220"/>
      <c r="AF87" s="220"/>
      <c r="AG87" s="220"/>
      <c r="AH87" s="220"/>
      <c r="AI87" s="220"/>
      <c r="AJ87" s="220"/>
      <c r="AK87" s="220"/>
      <c r="AL87" s="220"/>
      <c r="AM87" s="220"/>
      <c r="AN87" s="220"/>
      <c r="AO87" s="220"/>
      <c r="AP87" s="220"/>
      <c r="AQ87" s="220"/>
      <c r="AR87" s="220"/>
      <c r="AS87" s="220"/>
      <c r="AT87" s="220"/>
      <c r="AU87" s="220"/>
      <c r="AV87" s="220"/>
      <c r="AW87" s="220"/>
      <c r="AX87" s="220"/>
      <c r="AY87" s="220"/>
      <c r="AZ87" s="220"/>
      <c r="BA87" s="220"/>
      <c r="BB87" s="220"/>
      <c r="BC87" s="220"/>
      <c r="BD87" s="220"/>
      <c r="BE87" s="220"/>
      <c r="BF87" s="220"/>
      <c r="BG87" s="220"/>
      <c r="BH87" s="220"/>
      <c r="BI87" s="220"/>
      <c r="BJ87" s="220"/>
      <c r="BK87" s="220"/>
      <c r="BL87" s="220"/>
      <c r="BM87" s="718"/>
    </row>
    <row r="88" spans="1:65" ht="15" customHeight="1" x14ac:dyDescent="0.25">
      <c r="A88" s="536" t="s">
        <v>446</v>
      </c>
      <c r="B88" s="537"/>
      <c r="C88" s="537"/>
      <c r="D88" s="620" t="s">
        <v>376</v>
      </c>
      <c r="E88" s="620"/>
      <c r="F88" s="250"/>
      <c r="G88" s="250"/>
      <c r="H88" s="250"/>
      <c r="I88" s="250"/>
      <c r="J88" s="254"/>
      <c r="K88" s="251">
        <f>COUNTIF(L88:BL88, "Yes a.")</f>
        <v>0</v>
      </c>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c r="AL88" s="221"/>
      <c r="AM88" s="221"/>
      <c r="AN88" s="221"/>
      <c r="AO88" s="221"/>
      <c r="AP88" s="221"/>
      <c r="AQ88" s="221"/>
      <c r="AR88" s="221"/>
      <c r="AS88" s="221"/>
      <c r="AT88" s="221"/>
      <c r="AU88" s="221"/>
      <c r="AV88" s="221"/>
      <c r="AW88" s="221"/>
      <c r="AX88" s="221"/>
      <c r="AY88" s="221"/>
      <c r="AZ88" s="221"/>
      <c r="BA88" s="221"/>
      <c r="BB88" s="221"/>
      <c r="BC88" s="221"/>
      <c r="BD88" s="221"/>
      <c r="BE88" s="221"/>
      <c r="BF88" s="221"/>
      <c r="BG88" s="221"/>
      <c r="BH88" s="221"/>
      <c r="BI88" s="221"/>
      <c r="BJ88" s="221"/>
      <c r="BK88" s="221"/>
      <c r="BL88" s="221"/>
      <c r="BM88" s="716"/>
    </row>
    <row r="89" spans="1:65" ht="25.5" customHeight="1" x14ac:dyDescent="0.25">
      <c r="A89" s="536" t="s">
        <v>446</v>
      </c>
      <c r="B89" s="537"/>
      <c r="C89" s="537"/>
      <c r="D89" s="620" t="s">
        <v>477</v>
      </c>
      <c r="E89" s="620"/>
      <c r="F89" s="250"/>
      <c r="G89" s="250"/>
      <c r="H89" s="250"/>
      <c r="I89" s="250"/>
      <c r="J89" s="254"/>
      <c r="K89" s="251">
        <f>+COUNTIF(L89:BL89, "Yes b.")</f>
        <v>0</v>
      </c>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c r="AL89" s="221"/>
      <c r="AM89" s="221"/>
      <c r="AN89" s="221"/>
      <c r="AO89" s="221"/>
      <c r="AP89" s="221"/>
      <c r="AQ89" s="221"/>
      <c r="AR89" s="221"/>
      <c r="AS89" s="221"/>
      <c r="AT89" s="221"/>
      <c r="AU89" s="221"/>
      <c r="AV89" s="221"/>
      <c r="AW89" s="221"/>
      <c r="AX89" s="221"/>
      <c r="AY89" s="221"/>
      <c r="AZ89" s="221"/>
      <c r="BA89" s="221"/>
      <c r="BB89" s="221"/>
      <c r="BC89" s="221"/>
      <c r="BD89" s="221"/>
      <c r="BE89" s="221"/>
      <c r="BF89" s="221"/>
      <c r="BG89" s="221"/>
      <c r="BH89" s="221"/>
      <c r="BI89" s="221"/>
      <c r="BJ89" s="221"/>
      <c r="BK89" s="221"/>
      <c r="BL89" s="221"/>
      <c r="BM89" s="716"/>
    </row>
    <row r="90" spans="1:65" ht="15" customHeight="1" x14ac:dyDescent="0.25">
      <c r="A90" s="536" t="s">
        <v>446</v>
      </c>
      <c r="B90" s="537"/>
      <c r="C90" s="537"/>
      <c r="D90" s="620" t="s">
        <v>378</v>
      </c>
      <c r="E90" s="620"/>
      <c r="F90" s="250"/>
      <c r="G90" s="250"/>
      <c r="H90" s="250"/>
      <c r="I90" s="250"/>
      <c r="J90" s="254"/>
      <c r="K90" s="251">
        <f>+COUNTIF(L90:BL90, "Yes c.")</f>
        <v>0</v>
      </c>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c r="AL90" s="221"/>
      <c r="AM90" s="221"/>
      <c r="AN90" s="221"/>
      <c r="AO90" s="221"/>
      <c r="AP90" s="221"/>
      <c r="AQ90" s="221"/>
      <c r="AR90" s="221"/>
      <c r="AS90" s="221"/>
      <c r="AT90" s="221"/>
      <c r="AU90" s="221"/>
      <c r="AV90" s="221"/>
      <c r="AW90" s="221"/>
      <c r="AX90" s="221"/>
      <c r="AY90" s="221"/>
      <c r="AZ90" s="221"/>
      <c r="BA90" s="221"/>
      <c r="BB90" s="221"/>
      <c r="BC90" s="221"/>
      <c r="BD90" s="221"/>
      <c r="BE90" s="221"/>
      <c r="BF90" s="221"/>
      <c r="BG90" s="221"/>
      <c r="BH90" s="221"/>
      <c r="BI90" s="221"/>
      <c r="BJ90" s="221"/>
      <c r="BK90" s="221"/>
      <c r="BL90" s="221"/>
      <c r="BM90" s="716"/>
    </row>
    <row r="91" spans="1:65" ht="15" customHeight="1" x14ac:dyDescent="0.25">
      <c r="A91" s="536" t="s">
        <v>446</v>
      </c>
      <c r="B91" s="537"/>
      <c r="C91" s="537"/>
      <c r="D91" s="540" t="s">
        <v>71</v>
      </c>
      <c r="E91" s="540"/>
      <c r="F91" s="250"/>
      <c r="G91" s="250"/>
      <c r="H91" s="250"/>
      <c r="I91" s="250"/>
      <c r="J91" s="254"/>
      <c r="K91" s="251">
        <f>+COUNTIF(L91:BL91, "0-30")+COUNTIF(L91:BL91, "31-60")+COUNTIF(L91:BL91, "61-90")+COUNTIF(L91:BL91, "over 90 days")</f>
        <v>0</v>
      </c>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c r="AL91" s="221"/>
      <c r="AM91" s="221"/>
      <c r="AN91" s="221"/>
      <c r="AO91" s="221"/>
      <c r="AP91" s="221"/>
      <c r="AQ91" s="221"/>
      <c r="AR91" s="221"/>
      <c r="AS91" s="221"/>
      <c r="AT91" s="221"/>
      <c r="AU91" s="221"/>
      <c r="AV91" s="221"/>
      <c r="AW91" s="221"/>
      <c r="AX91" s="221"/>
      <c r="AY91" s="221"/>
      <c r="AZ91" s="221"/>
      <c r="BA91" s="221"/>
      <c r="BB91" s="221"/>
      <c r="BC91" s="221"/>
      <c r="BD91" s="221"/>
      <c r="BE91" s="221"/>
      <c r="BF91" s="221"/>
      <c r="BG91" s="221"/>
      <c r="BH91" s="221"/>
      <c r="BI91" s="221"/>
      <c r="BJ91" s="221"/>
      <c r="BK91" s="221"/>
      <c r="BL91" s="221"/>
      <c r="BM91" s="716"/>
    </row>
    <row r="92" spans="1:65" ht="15" customHeight="1" x14ac:dyDescent="0.25">
      <c r="A92" s="536" t="s">
        <v>446</v>
      </c>
      <c r="B92" s="537"/>
      <c r="C92" s="537"/>
      <c r="D92" s="540" t="s">
        <v>448</v>
      </c>
      <c r="E92" s="540"/>
      <c r="F92" s="250"/>
      <c r="G92" s="250"/>
      <c r="H92" s="250"/>
      <c r="I92" s="250"/>
      <c r="J92" s="254"/>
      <c r="K92" s="251">
        <f>+COUNTIF(L91:BL91, "0-30")</f>
        <v>0</v>
      </c>
      <c r="L92" s="236"/>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37"/>
      <c r="BF92" s="237"/>
      <c r="BG92" s="237"/>
      <c r="BH92" s="237"/>
      <c r="BI92" s="237"/>
      <c r="BJ92" s="237"/>
      <c r="BK92" s="237"/>
      <c r="BL92" s="237"/>
      <c r="BM92" s="716"/>
    </row>
    <row r="93" spans="1:65" ht="15" customHeight="1" x14ac:dyDescent="0.25">
      <c r="A93" s="536" t="s">
        <v>446</v>
      </c>
      <c r="B93" s="537"/>
      <c r="C93" s="537"/>
      <c r="D93" s="540" t="s">
        <v>449</v>
      </c>
      <c r="E93" s="540"/>
      <c r="F93" s="250"/>
      <c r="G93" s="250"/>
      <c r="H93" s="250"/>
      <c r="I93" s="250"/>
      <c r="J93" s="254"/>
      <c r="K93" s="251">
        <f>+COUNTIF(L91:BL91, "31-60")</f>
        <v>0</v>
      </c>
      <c r="L93" s="238"/>
      <c r="M93" s="239"/>
      <c r="N93" s="239"/>
      <c r="O93" s="239"/>
      <c r="P93" s="239"/>
      <c r="Q93" s="239"/>
      <c r="R93" s="239"/>
      <c r="S93" s="239"/>
      <c r="T93" s="239"/>
      <c r="U93" s="239"/>
      <c r="V93" s="239"/>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716"/>
    </row>
    <row r="94" spans="1:65" ht="15" customHeight="1" x14ac:dyDescent="0.25">
      <c r="A94" s="536" t="s">
        <v>446</v>
      </c>
      <c r="B94" s="537"/>
      <c r="C94" s="537"/>
      <c r="D94" s="540" t="s">
        <v>450</v>
      </c>
      <c r="E94" s="540"/>
      <c r="F94" s="250"/>
      <c r="G94" s="250"/>
      <c r="H94" s="250"/>
      <c r="I94" s="250"/>
      <c r="J94" s="254"/>
      <c r="K94" s="251">
        <f>+COUNTIF(L91:BL91, "61-90")</f>
        <v>0</v>
      </c>
      <c r="L94" s="238"/>
      <c r="M94" s="239"/>
      <c r="N94" s="239"/>
      <c r="O94" s="239"/>
      <c r="P94" s="239"/>
      <c r="Q94" s="239"/>
      <c r="R94" s="239"/>
      <c r="S94" s="239"/>
      <c r="T94" s="239"/>
      <c r="U94" s="239"/>
      <c r="V94" s="239"/>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716"/>
    </row>
    <row r="95" spans="1:65" ht="15" customHeight="1" x14ac:dyDescent="0.25">
      <c r="A95" s="536" t="s">
        <v>446</v>
      </c>
      <c r="B95" s="537"/>
      <c r="C95" s="537"/>
      <c r="D95" s="540" t="s">
        <v>451</v>
      </c>
      <c r="E95" s="540"/>
      <c r="F95" s="250"/>
      <c r="G95" s="250"/>
      <c r="H95" s="250"/>
      <c r="I95" s="250"/>
      <c r="J95" s="254"/>
      <c r="K95" s="251">
        <f>+COUNTIF(L91:BL91, "over 90 days")</f>
        <v>0</v>
      </c>
      <c r="L95" s="240"/>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716"/>
    </row>
    <row r="96" spans="1:65" ht="15" customHeight="1" x14ac:dyDescent="0.25">
      <c r="A96" s="536" t="s">
        <v>446</v>
      </c>
      <c r="B96" s="537"/>
      <c r="C96" s="537"/>
      <c r="D96" s="620" t="s">
        <v>458</v>
      </c>
      <c r="E96" s="620"/>
      <c r="F96" s="250"/>
      <c r="G96" s="250"/>
      <c r="H96" s="250"/>
      <c r="I96" s="250"/>
      <c r="J96" s="254"/>
      <c r="K96" s="251">
        <f>+COUNTIF(L96:BL96, "Yes d.")</f>
        <v>0</v>
      </c>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c r="AL96" s="221"/>
      <c r="AM96" s="221"/>
      <c r="AN96" s="221"/>
      <c r="AO96" s="221"/>
      <c r="AP96" s="221"/>
      <c r="AQ96" s="221"/>
      <c r="AR96" s="221"/>
      <c r="AS96" s="221"/>
      <c r="AT96" s="221"/>
      <c r="AU96" s="221"/>
      <c r="AV96" s="221"/>
      <c r="AW96" s="221"/>
      <c r="AX96" s="221"/>
      <c r="AY96" s="221"/>
      <c r="AZ96" s="221"/>
      <c r="BA96" s="221"/>
      <c r="BB96" s="221"/>
      <c r="BC96" s="221"/>
      <c r="BD96" s="221"/>
      <c r="BE96" s="221"/>
      <c r="BF96" s="221"/>
      <c r="BG96" s="221"/>
      <c r="BH96" s="221"/>
      <c r="BI96" s="221"/>
      <c r="BJ96" s="221"/>
      <c r="BK96" s="221"/>
      <c r="BL96" s="221"/>
      <c r="BM96" s="716"/>
    </row>
    <row r="97" spans="1:65" ht="15.75" customHeight="1" thickBot="1" x14ac:dyDescent="0.3">
      <c r="A97" s="543" t="s">
        <v>446</v>
      </c>
      <c r="B97" s="544"/>
      <c r="C97" s="544"/>
      <c r="D97" s="545" t="s">
        <v>478</v>
      </c>
      <c r="E97" s="545"/>
      <c r="F97" s="252"/>
      <c r="G97" s="252"/>
      <c r="H97" s="252"/>
      <c r="I97" s="252"/>
      <c r="J97" s="312"/>
      <c r="K97" s="253">
        <f>+COUNTIF(L97:BL97, "Yes e.")</f>
        <v>0</v>
      </c>
      <c r="L97" s="311"/>
      <c r="M97" s="311"/>
      <c r="N97" s="311"/>
      <c r="O97" s="311"/>
      <c r="P97" s="311"/>
      <c r="Q97" s="311"/>
      <c r="R97" s="311"/>
      <c r="S97" s="311"/>
      <c r="T97" s="311"/>
      <c r="U97" s="311"/>
      <c r="V97" s="311"/>
      <c r="W97" s="311"/>
      <c r="X97" s="311"/>
      <c r="Y97" s="311"/>
      <c r="Z97" s="311"/>
      <c r="AA97" s="311"/>
      <c r="AB97" s="311"/>
      <c r="AC97" s="311"/>
      <c r="AD97" s="311"/>
      <c r="AE97" s="311"/>
      <c r="AF97" s="311"/>
      <c r="AG97" s="311"/>
      <c r="AH97" s="311"/>
      <c r="AI97" s="311"/>
      <c r="AJ97" s="311"/>
      <c r="AK97" s="311"/>
      <c r="AL97" s="311"/>
      <c r="AM97" s="311"/>
      <c r="AN97" s="311"/>
      <c r="AO97" s="311"/>
      <c r="AP97" s="311"/>
      <c r="AQ97" s="311"/>
      <c r="AR97" s="311"/>
      <c r="AS97" s="311"/>
      <c r="AT97" s="311"/>
      <c r="AU97" s="311"/>
      <c r="AV97" s="311"/>
      <c r="AW97" s="311"/>
      <c r="AX97" s="311"/>
      <c r="AY97" s="311"/>
      <c r="AZ97" s="311"/>
      <c r="BA97" s="311"/>
      <c r="BB97" s="311"/>
      <c r="BC97" s="311"/>
      <c r="BD97" s="311"/>
      <c r="BE97" s="311"/>
      <c r="BF97" s="311"/>
      <c r="BG97" s="311"/>
      <c r="BH97" s="311"/>
      <c r="BI97" s="311"/>
      <c r="BJ97" s="311"/>
      <c r="BK97" s="311"/>
      <c r="BL97" s="311"/>
      <c r="BM97" s="717"/>
    </row>
    <row r="98" spans="1:65" ht="39.6" x14ac:dyDescent="0.25">
      <c r="A98" s="127" t="s">
        <v>502</v>
      </c>
      <c r="B98" s="40" t="s">
        <v>444</v>
      </c>
      <c r="C98" s="41">
        <v>77</v>
      </c>
      <c r="D98" s="42" t="s">
        <v>513</v>
      </c>
      <c r="E98" s="246" t="str">
        <f>IF(F98=0,"",IF(F98=G98,"N/A",IF(ISERROR(J98/I98),1,J98/I98)))</f>
        <v/>
      </c>
      <c r="F98" s="247">
        <f>COUNTIF(L98:BL98,"1 Yes")+COUNTIF(L98:BL98,"2 No")+COUNTIF(L98:BL98,"3 N/A")</f>
        <v>0</v>
      </c>
      <c r="G98" s="247">
        <f>COUNTIF(L98:BL98,"3 N/A")</f>
        <v>0</v>
      </c>
      <c r="H98" s="248">
        <f>+COUNTIF(L98:BL98, "2 No")</f>
        <v>0</v>
      </c>
      <c r="I98" s="17">
        <f>+COUNTIF(L98:BL98, "2 No")+COUNTIF(L98:BL98,"1 Yes")</f>
        <v>0</v>
      </c>
      <c r="J98" s="17">
        <f>+COUNTIF(L98:BL98, "1 Yes")</f>
        <v>0</v>
      </c>
      <c r="K98" s="310"/>
      <c r="L98" s="220"/>
      <c r="M98" s="220"/>
      <c r="N98" s="220"/>
      <c r="O98" s="220"/>
      <c r="P98" s="220"/>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0"/>
      <c r="BA98" s="220"/>
      <c r="BB98" s="220"/>
      <c r="BC98" s="220"/>
      <c r="BD98" s="220"/>
      <c r="BE98" s="220"/>
      <c r="BF98" s="220"/>
      <c r="BG98" s="220"/>
      <c r="BH98" s="220"/>
      <c r="BI98" s="220"/>
      <c r="BJ98" s="220"/>
      <c r="BK98" s="220"/>
      <c r="BL98" s="220"/>
      <c r="BM98" s="718"/>
    </row>
    <row r="99" spans="1:65" ht="15" customHeight="1" x14ac:dyDescent="0.25">
      <c r="A99" s="536" t="s">
        <v>446</v>
      </c>
      <c r="B99" s="537"/>
      <c r="C99" s="537"/>
      <c r="D99" s="620" t="s">
        <v>376</v>
      </c>
      <c r="E99" s="620"/>
      <c r="F99" s="250"/>
      <c r="G99" s="250"/>
      <c r="H99" s="250"/>
      <c r="I99" s="250"/>
      <c r="J99" s="254"/>
      <c r="K99" s="251">
        <f>COUNTIF(L99:BL99, "Yes a.")</f>
        <v>0</v>
      </c>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c r="AL99" s="221"/>
      <c r="AM99" s="221"/>
      <c r="AN99" s="221"/>
      <c r="AO99" s="221"/>
      <c r="AP99" s="221"/>
      <c r="AQ99" s="221"/>
      <c r="AR99" s="221"/>
      <c r="AS99" s="221"/>
      <c r="AT99" s="221"/>
      <c r="AU99" s="221"/>
      <c r="AV99" s="221"/>
      <c r="AW99" s="221"/>
      <c r="AX99" s="221"/>
      <c r="AY99" s="221"/>
      <c r="AZ99" s="221"/>
      <c r="BA99" s="221"/>
      <c r="BB99" s="221"/>
      <c r="BC99" s="221"/>
      <c r="BD99" s="221"/>
      <c r="BE99" s="221"/>
      <c r="BF99" s="221"/>
      <c r="BG99" s="221"/>
      <c r="BH99" s="221"/>
      <c r="BI99" s="221"/>
      <c r="BJ99" s="221"/>
      <c r="BK99" s="221"/>
      <c r="BL99" s="221"/>
      <c r="BM99" s="716"/>
    </row>
    <row r="100" spans="1:65" ht="25.5" customHeight="1" x14ac:dyDescent="0.25">
      <c r="A100" s="536" t="s">
        <v>446</v>
      </c>
      <c r="B100" s="537"/>
      <c r="C100" s="537"/>
      <c r="D100" s="620" t="s">
        <v>477</v>
      </c>
      <c r="E100" s="620"/>
      <c r="F100" s="250"/>
      <c r="G100" s="250"/>
      <c r="H100" s="250"/>
      <c r="I100" s="250"/>
      <c r="J100" s="254"/>
      <c r="K100" s="251">
        <f>+COUNTIF(L100:BL100, "Yes b.")</f>
        <v>0</v>
      </c>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c r="AL100" s="221"/>
      <c r="AM100" s="221"/>
      <c r="AN100" s="221"/>
      <c r="AO100" s="221"/>
      <c r="AP100" s="221"/>
      <c r="AQ100" s="221"/>
      <c r="AR100" s="221"/>
      <c r="AS100" s="221"/>
      <c r="AT100" s="221"/>
      <c r="AU100" s="221"/>
      <c r="AV100" s="221"/>
      <c r="AW100" s="221"/>
      <c r="AX100" s="221"/>
      <c r="AY100" s="221"/>
      <c r="AZ100" s="221"/>
      <c r="BA100" s="221"/>
      <c r="BB100" s="221"/>
      <c r="BC100" s="221"/>
      <c r="BD100" s="221"/>
      <c r="BE100" s="221"/>
      <c r="BF100" s="221"/>
      <c r="BG100" s="221"/>
      <c r="BH100" s="221"/>
      <c r="BI100" s="221"/>
      <c r="BJ100" s="221"/>
      <c r="BK100" s="221"/>
      <c r="BL100" s="221"/>
      <c r="BM100" s="716"/>
    </row>
    <row r="101" spans="1:65" ht="15" customHeight="1" x14ac:dyDescent="0.25">
      <c r="A101" s="536" t="s">
        <v>446</v>
      </c>
      <c r="B101" s="537"/>
      <c r="C101" s="537"/>
      <c r="D101" s="620" t="s">
        <v>378</v>
      </c>
      <c r="E101" s="620"/>
      <c r="F101" s="250"/>
      <c r="G101" s="250"/>
      <c r="H101" s="250"/>
      <c r="I101" s="250"/>
      <c r="J101" s="254"/>
      <c r="K101" s="251">
        <f>+COUNTIF(L101:BL101, "Yes c.")</f>
        <v>0</v>
      </c>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21"/>
      <c r="AP101" s="221"/>
      <c r="AQ101" s="221"/>
      <c r="AR101" s="221"/>
      <c r="AS101" s="221"/>
      <c r="AT101" s="221"/>
      <c r="AU101" s="221"/>
      <c r="AV101" s="221"/>
      <c r="AW101" s="221"/>
      <c r="AX101" s="221"/>
      <c r="AY101" s="221"/>
      <c r="AZ101" s="221"/>
      <c r="BA101" s="221"/>
      <c r="BB101" s="221"/>
      <c r="BC101" s="221"/>
      <c r="BD101" s="221"/>
      <c r="BE101" s="221"/>
      <c r="BF101" s="221"/>
      <c r="BG101" s="221"/>
      <c r="BH101" s="221"/>
      <c r="BI101" s="221"/>
      <c r="BJ101" s="221"/>
      <c r="BK101" s="221"/>
      <c r="BL101" s="221"/>
      <c r="BM101" s="716"/>
    </row>
    <row r="102" spans="1:65" ht="15" customHeight="1" x14ac:dyDescent="0.25">
      <c r="A102" s="536" t="s">
        <v>446</v>
      </c>
      <c r="B102" s="537"/>
      <c r="C102" s="537"/>
      <c r="D102" s="540" t="s">
        <v>71</v>
      </c>
      <c r="E102" s="540"/>
      <c r="F102" s="250"/>
      <c r="G102" s="250"/>
      <c r="H102" s="250"/>
      <c r="I102" s="250"/>
      <c r="J102" s="254"/>
      <c r="K102" s="251">
        <f>+COUNTIF(L102:BL102, "0-30")+COUNTIF(L102:BL102, "31-60")+COUNTIF(L102:BL102, "61-90")+COUNTIF(L102:BL102, "over 90 days")</f>
        <v>0</v>
      </c>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c r="AL102" s="221"/>
      <c r="AM102" s="221"/>
      <c r="AN102" s="221"/>
      <c r="AO102" s="221"/>
      <c r="AP102" s="221"/>
      <c r="AQ102" s="221"/>
      <c r="AR102" s="221"/>
      <c r="AS102" s="221"/>
      <c r="AT102" s="221"/>
      <c r="AU102" s="221"/>
      <c r="AV102" s="221"/>
      <c r="AW102" s="221"/>
      <c r="AX102" s="221"/>
      <c r="AY102" s="221"/>
      <c r="AZ102" s="221"/>
      <c r="BA102" s="221"/>
      <c r="BB102" s="221"/>
      <c r="BC102" s="221"/>
      <c r="BD102" s="221"/>
      <c r="BE102" s="221"/>
      <c r="BF102" s="221"/>
      <c r="BG102" s="221"/>
      <c r="BH102" s="221"/>
      <c r="BI102" s="221"/>
      <c r="BJ102" s="221"/>
      <c r="BK102" s="221"/>
      <c r="BL102" s="221"/>
      <c r="BM102" s="716"/>
    </row>
    <row r="103" spans="1:65" ht="15" customHeight="1" x14ac:dyDescent="0.25">
      <c r="A103" s="536" t="s">
        <v>446</v>
      </c>
      <c r="B103" s="537"/>
      <c r="C103" s="537"/>
      <c r="D103" s="540" t="s">
        <v>448</v>
      </c>
      <c r="E103" s="540"/>
      <c r="F103" s="250"/>
      <c r="G103" s="250"/>
      <c r="H103" s="250"/>
      <c r="I103" s="250"/>
      <c r="J103" s="254"/>
      <c r="K103" s="251">
        <f>+COUNTIF(L102:BL102, "0-30")</f>
        <v>0</v>
      </c>
      <c r="L103" s="236"/>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7"/>
      <c r="BB103" s="237"/>
      <c r="BC103" s="237"/>
      <c r="BD103" s="237"/>
      <c r="BE103" s="237"/>
      <c r="BF103" s="237"/>
      <c r="BG103" s="237"/>
      <c r="BH103" s="237"/>
      <c r="BI103" s="237"/>
      <c r="BJ103" s="237"/>
      <c r="BK103" s="237"/>
      <c r="BL103" s="237"/>
      <c r="BM103" s="716"/>
    </row>
    <row r="104" spans="1:65" ht="15" customHeight="1" x14ac:dyDescent="0.25">
      <c r="A104" s="536" t="s">
        <v>446</v>
      </c>
      <c r="B104" s="537"/>
      <c r="C104" s="537"/>
      <c r="D104" s="540" t="s">
        <v>449</v>
      </c>
      <c r="E104" s="540"/>
      <c r="F104" s="250"/>
      <c r="G104" s="250"/>
      <c r="H104" s="250"/>
      <c r="I104" s="250"/>
      <c r="J104" s="254"/>
      <c r="K104" s="251">
        <f>+COUNTIF(L102:BL102, "31-60")</f>
        <v>0</v>
      </c>
      <c r="L104" s="238"/>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39"/>
      <c r="AP104" s="239"/>
      <c r="AQ104" s="239"/>
      <c r="AR104" s="239"/>
      <c r="AS104" s="239"/>
      <c r="AT104" s="239"/>
      <c r="AU104" s="239"/>
      <c r="AV104" s="239"/>
      <c r="AW104" s="239"/>
      <c r="AX104" s="239"/>
      <c r="AY104" s="239"/>
      <c r="AZ104" s="239"/>
      <c r="BA104" s="239"/>
      <c r="BB104" s="239"/>
      <c r="BC104" s="239"/>
      <c r="BD104" s="239"/>
      <c r="BE104" s="239"/>
      <c r="BF104" s="239"/>
      <c r="BG104" s="239"/>
      <c r="BH104" s="239"/>
      <c r="BI104" s="239"/>
      <c r="BJ104" s="239"/>
      <c r="BK104" s="239"/>
      <c r="BL104" s="239"/>
      <c r="BM104" s="716"/>
    </row>
    <row r="105" spans="1:65" ht="15" customHeight="1" x14ac:dyDescent="0.25">
      <c r="A105" s="536" t="s">
        <v>446</v>
      </c>
      <c r="B105" s="537"/>
      <c r="C105" s="537"/>
      <c r="D105" s="540" t="s">
        <v>450</v>
      </c>
      <c r="E105" s="540"/>
      <c r="F105" s="250"/>
      <c r="G105" s="250"/>
      <c r="H105" s="250"/>
      <c r="I105" s="250"/>
      <c r="J105" s="254"/>
      <c r="K105" s="251">
        <f>+COUNTIF(L102:BL102, "61-90")</f>
        <v>0</v>
      </c>
      <c r="L105" s="238"/>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39"/>
      <c r="AP105" s="239"/>
      <c r="AQ105" s="239"/>
      <c r="AR105" s="239"/>
      <c r="AS105" s="239"/>
      <c r="AT105" s="239"/>
      <c r="AU105" s="239"/>
      <c r="AV105" s="239"/>
      <c r="AW105" s="239"/>
      <c r="AX105" s="239"/>
      <c r="AY105" s="239"/>
      <c r="AZ105" s="239"/>
      <c r="BA105" s="239"/>
      <c r="BB105" s="239"/>
      <c r="BC105" s="239"/>
      <c r="BD105" s="239"/>
      <c r="BE105" s="239"/>
      <c r="BF105" s="239"/>
      <c r="BG105" s="239"/>
      <c r="BH105" s="239"/>
      <c r="BI105" s="239"/>
      <c r="BJ105" s="239"/>
      <c r="BK105" s="239"/>
      <c r="BL105" s="239"/>
      <c r="BM105" s="716"/>
    </row>
    <row r="106" spans="1:65" ht="15" customHeight="1" x14ac:dyDescent="0.25">
      <c r="A106" s="536" t="s">
        <v>446</v>
      </c>
      <c r="B106" s="537"/>
      <c r="C106" s="537"/>
      <c r="D106" s="540" t="s">
        <v>451</v>
      </c>
      <c r="E106" s="540"/>
      <c r="F106" s="250"/>
      <c r="G106" s="250"/>
      <c r="H106" s="250"/>
      <c r="I106" s="250"/>
      <c r="J106" s="254"/>
      <c r="K106" s="251">
        <f>+COUNTIF(L102:BL102, "over 90 days")</f>
        <v>0</v>
      </c>
      <c r="L106" s="240"/>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716"/>
    </row>
    <row r="107" spans="1:65" ht="15" customHeight="1" x14ac:dyDescent="0.25">
      <c r="A107" s="536" t="s">
        <v>446</v>
      </c>
      <c r="B107" s="537"/>
      <c r="C107" s="537"/>
      <c r="D107" s="620" t="s">
        <v>458</v>
      </c>
      <c r="E107" s="620"/>
      <c r="F107" s="250"/>
      <c r="G107" s="250"/>
      <c r="H107" s="250"/>
      <c r="I107" s="250"/>
      <c r="J107" s="254"/>
      <c r="K107" s="251">
        <f>+COUNTIF(L107:BL107, "Yes d.")</f>
        <v>0</v>
      </c>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c r="AL107" s="221"/>
      <c r="AM107" s="221"/>
      <c r="AN107" s="221"/>
      <c r="AO107" s="221"/>
      <c r="AP107" s="221"/>
      <c r="AQ107" s="221"/>
      <c r="AR107" s="221"/>
      <c r="AS107" s="221"/>
      <c r="AT107" s="221"/>
      <c r="AU107" s="221"/>
      <c r="AV107" s="221"/>
      <c r="AW107" s="221"/>
      <c r="AX107" s="221"/>
      <c r="AY107" s="221"/>
      <c r="AZ107" s="221"/>
      <c r="BA107" s="221"/>
      <c r="BB107" s="221"/>
      <c r="BC107" s="221"/>
      <c r="BD107" s="221"/>
      <c r="BE107" s="221"/>
      <c r="BF107" s="221"/>
      <c r="BG107" s="221"/>
      <c r="BH107" s="221"/>
      <c r="BI107" s="221"/>
      <c r="BJ107" s="221"/>
      <c r="BK107" s="221"/>
      <c r="BL107" s="221"/>
      <c r="BM107" s="716"/>
    </row>
    <row r="108" spans="1:65" ht="15.75" customHeight="1" thickBot="1" x14ac:dyDescent="0.3">
      <c r="A108" s="543" t="s">
        <v>446</v>
      </c>
      <c r="B108" s="544"/>
      <c r="C108" s="544"/>
      <c r="D108" s="545" t="s">
        <v>478</v>
      </c>
      <c r="E108" s="545"/>
      <c r="F108" s="252"/>
      <c r="G108" s="252"/>
      <c r="H108" s="252"/>
      <c r="I108" s="252"/>
      <c r="J108" s="312"/>
      <c r="K108" s="253">
        <f>+COUNTIF(L108:BL108, "Yes e.")</f>
        <v>0</v>
      </c>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1"/>
      <c r="AP108" s="311"/>
      <c r="AQ108" s="311"/>
      <c r="AR108" s="311"/>
      <c r="AS108" s="311"/>
      <c r="AT108" s="311"/>
      <c r="AU108" s="311"/>
      <c r="AV108" s="311"/>
      <c r="AW108" s="311"/>
      <c r="AX108" s="311"/>
      <c r="AY108" s="311"/>
      <c r="AZ108" s="311"/>
      <c r="BA108" s="311"/>
      <c r="BB108" s="311"/>
      <c r="BC108" s="311"/>
      <c r="BD108" s="311"/>
      <c r="BE108" s="311"/>
      <c r="BF108" s="311"/>
      <c r="BG108" s="311"/>
      <c r="BH108" s="311"/>
      <c r="BI108" s="311"/>
      <c r="BJ108" s="311"/>
      <c r="BK108" s="311"/>
      <c r="BL108" s="311"/>
      <c r="BM108" s="717"/>
    </row>
    <row r="109" spans="1:65" ht="26.4" x14ac:dyDescent="0.25">
      <c r="A109" s="127" t="s">
        <v>502</v>
      </c>
      <c r="B109" s="40" t="s">
        <v>444</v>
      </c>
      <c r="C109" s="41">
        <v>78</v>
      </c>
      <c r="D109" s="42" t="s">
        <v>514</v>
      </c>
      <c r="E109" s="246" t="str">
        <f>IF(F109=0,"",IF(F109=G109,"NA",IF(ISERROR(J109/I109),1,J109/I109)))</f>
        <v/>
      </c>
      <c r="F109" s="247">
        <f>COUNTIF(L109:BL109,"1 Yes")+COUNTIF(L109:BL109,"2 No")</f>
        <v>0</v>
      </c>
      <c r="G109" s="247">
        <f>COUNTIF(L109:BL109,"N/A")</f>
        <v>0</v>
      </c>
      <c r="H109" s="248">
        <f>+COUNTIF(L109:BL109, "2 No")</f>
        <v>0</v>
      </c>
      <c r="I109" s="17">
        <f>+COUNTIF(L109:BL109, "2 No")+COUNTIF(L109:BL109,"1 Yes")</f>
        <v>0</v>
      </c>
      <c r="J109" s="17">
        <f>+COUNTIF(L109:BL109, "1 Yes")</f>
        <v>0</v>
      </c>
      <c r="K109" s="31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0"/>
      <c r="AZ109" s="220"/>
      <c r="BA109" s="220"/>
      <c r="BB109" s="220"/>
      <c r="BC109" s="220"/>
      <c r="BD109" s="220"/>
      <c r="BE109" s="220"/>
      <c r="BF109" s="220"/>
      <c r="BG109" s="220"/>
      <c r="BH109" s="220"/>
      <c r="BI109" s="220"/>
      <c r="BJ109" s="220"/>
      <c r="BK109" s="220"/>
      <c r="BL109" s="220"/>
      <c r="BM109" s="718"/>
    </row>
    <row r="110" spans="1:65" ht="13.8" x14ac:dyDescent="0.25">
      <c r="A110" s="536" t="s">
        <v>446</v>
      </c>
      <c r="B110" s="537"/>
      <c r="C110" s="537"/>
      <c r="D110" s="620" t="s">
        <v>376</v>
      </c>
      <c r="E110" s="620"/>
      <c r="F110" s="250"/>
      <c r="G110" s="250"/>
      <c r="H110" s="250"/>
      <c r="I110" s="250"/>
      <c r="J110" s="250"/>
      <c r="K110" s="251">
        <f>+COUNTIF(L110:BL110, "Yes a.")</f>
        <v>0</v>
      </c>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1"/>
      <c r="AP110" s="221"/>
      <c r="AQ110" s="221"/>
      <c r="AR110" s="221"/>
      <c r="AS110" s="221"/>
      <c r="AT110" s="221"/>
      <c r="AU110" s="221"/>
      <c r="AV110" s="221"/>
      <c r="AW110" s="221"/>
      <c r="AX110" s="221"/>
      <c r="AY110" s="221"/>
      <c r="AZ110" s="221"/>
      <c r="BA110" s="221"/>
      <c r="BB110" s="221"/>
      <c r="BC110" s="221"/>
      <c r="BD110" s="221"/>
      <c r="BE110" s="221"/>
      <c r="BF110" s="221"/>
      <c r="BG110" s="221"/>
      <c r="BH110" s="221"/>
      <c r="BI110" s="221"/>
      <c r="BJ110" s="221"/>
      <c r="BK110" s="221"/>
      <c r="BL110" s="221"/>
      <c r="BM110" s="716"/>
    </row>
    <row r="111" spans="1:65" ht="25.5" customHeight="1" x14ac:dyDescent="0.25">
      <c r="A111" s="536" t="s">
        <v>446</v>
      </c>
      <c r="B111" s="537"/>
      <c r="C111" s="537"/>
      <c r="D111" s="620" t="s">
        <v>477</v>
      </c>
      <c r="E111" s="620"/>
      <c r="F111" s="250"/>
      <c r="G111" s="250"/>
      <c r="H111" s="250"/>
      <c r="I111" s="250"/>
      <c r="J111" s="250"/>
      <c r="K111" s="251">
        <f>+COUNTIF(L111:BL111, "Yes b.")</f>
        <v>0</v>
      </c>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c r="AL111" s="221"/>
      <c r="AM111" s="221"/>
      <c r="AN111" s="221"/>
      <c r="AO111" s="221"/>
      <c r="AP111" s="221"/>
      <c r="AQ111" s="221"/>
      <c r="AR111" s="221"/>
      <c r="AS111" s="221"/>
      <c r="AT111" s="221"/>
      <c r="AU111" s="221"/>
      <c r="AV111" s="221"/>
      <c r="AW111" s="221"/>
      <c r="AX111" s="221"/>
      <c r="AY111" s="221"/>
      <c r="AZ111" s="221"/>
      <c r="BA111" s="221"/>
      <c r="BB111" s="221"/>
      <c r="BC111" s="221"/>
      <c r="BD111" s="221"/>
      <c r="BE111" s="221"/>
      <c r="BF111" s="221"/>
      <c r="BG111" s="221"/>
      <c r="BH111" s="221"/>
      <c r="BI111" s="221"/>
      <c r="BJ111" s="221"/>
      <c r="BK111" s="221"/>
      <c r="BL111" s="221"/>
      <c r="BM111" s="716"/>
    </row>
    <row r="112" spans="1:65" ht="15.75" customHeight="1" x14ac:dyDescent="0.25">
      <c r="A112" s="536" t="s">
        <v>446</v>
      </c>
      <c r="B112" s="537"/>
      <c r="C112" s="537"/>
      <c r="D112" s="620" t="s">
        <v>378</v>
      </c>
      <c r="E112" s="620"/>
      <c r="F112" s="250"/>
      <c r="G112" s="250"/>
      <c r="H112" s="250"/>
      <c r="I112" s="250"/>
      <c r="J112" s="250"/>
      <c r="K112" s="251">
        <f>+COUNTIF(L112:BL112, "Yes c.")</f>
        <v>0</v>
      </c>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c r="AL112" s="221"/>
      <c r="AM112" s="221"/>
      <c r="AN112" s="221"/>
      <c r="AO112" s="221"/>
      <c r="AP112" s="221"/>
      <c r="AQ112" s="221"/>
      <c r="AR112" s="221"/>
      <c r="AS112" s="221"/>
      <c r="AT112" s="221"/>
      <c r="AU112" s="221"/>
      <c r="AV112" s="221"/>
      <c r="AW112" s="221"/>
      <c r="AX112" s="221"/>
      <c r="AY112" s="221"/>
      <c r="AZ112" s="221"/>
      <c r="BA112" s="221"/>
      <c r="BB112" s="221"/>
      <c r="BC112" s="221"/>
      <c r="BD112" s="221"/>
      <c r="BE112" s="221"/>
      <c r="BF112" s="221"/>
      <c r="BG112" s="221"/>
      <c r="BH112" s="221"/>
      <c r="BI112" s="221"/>
      <c r="BJ112" s="221"/>
      <c r="BK112" s="221"/>
      <c r="BL112" s="221"/>
      <c r="BM112" s="716"/>
    </row>
    <row r="113" spans="1:65" ht="13.8" x14ac:dyDescent="0.25">
      <c r="A113" s="536" t="s">
        <v>446</v>
      </c>
      <c r="B113" s="537"/>
      <c r="C113" s="537"/>
      <c r="D113" s="540" t="s">
        <v>71</v>
      </c>
      <c r="E113" s="540"/>
      <c r="F113" s="250"/>
      <c r="G113" s="250"/>
      <c r="H113" s="250"/>
      <c r="I113" s="250"/>
      <c r="J113" s="250"/>
      <c r="K113" s="251">
        <f>+COUNTIF(L113:BL113, "0-30")+COUNTIF(L113:BL113, "31-60")+COUNTIF(L113:BL113, "61-90")+COUNTIF(L113:BL113, "over 90 days")</f>
        <v>0</v>
      </c>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c r="AL113" s="221"/>
      <c r="AM113" s="221"/>
      <c r="AN113" s="221"/>
      <c r="AO113" s="221"/>
      <c r="AP113" s="221"/>
      <c r="AQ113" s="221"/>
      <c r="AR113" s="221"/>
      <c r="AS113" s="221"/>
      <c r="AT113" s="221"/>
      <c r="AU113" s="221"/>
      <c r="AV113" s="221"/>
      <c r="AW113" s="221"/>
      <c r="AX113" s="221"/>
      <c r="AY113" s="221"/>
      <c r="AZ113" s="221"/>
      <c r="BA113" s="221"/>
      <c r="BB113" s="221"/>
      <c r="BC113" s="221"/>
      <c r="BD113" s="221"/>
      <c r="BE113" s="221"/>
      <c r="BF113" s="221"/>
      <c r="BG113" s="221"/>
      <c r="BH113" s="221"/>
      <c r="BI113" s="221"/>
      <c r="BJ113" s="221"/>
      <c r="BK113" s="221"/>
      <c r="BL113" s="221"/>
      <c r="BM113" s="716"/>
    </row>
    <row r="114" spans="1:65" ht="13.8" x14ac:dyDescent="0.25">
      <c r="A114" s="536" t="s">
        <v>446</v>
      </c>
      <c r="B114" s="537"/>
      <c r="C114" s="537"/>
      <c r="D114" s="540" t="s">
        <v>448</v>
      </c>
      <c r="E114" s="540"/>
      <c r="F114" s="250"/>
      <c r="G114" s="250"/>
      <c r="H114" s="250"/>
      <c r="I114" s="250"/>
      <c r="J114" s="250"/>
      <c r="K114" s="251">
        <f>+COUNTIF(L113:BL113, "0-30")</f>
        <v>0</v>
      </c>
      <c r="L114" s="236"/>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7"/>
      <c r="AZ114" s="237"/>
      <c r="BA114" s="237"/>
      <c r="BB114" s="237"/>
      <c r="BC114" s="237"/>
      <c r="BD114" s="237"/>
      <c r="BE114" s="237"/>
      <c r="BF114" s="237"/>
      <c r="BG114" s="237"/>
      <c r="BH114" s="237"/>
      <c r="BI114" s="237"/>
      <c r="BJ114" s="237"/>
      <c r="BK114" s="237"/>
      <c r="BL114" s="237"/>
      <c r="BM114" s="716"/>
    </row>
    <row r="115" spans="1:65" ht="13.8" x14ac:dyDescent="0.25">
      <c r="A115" s="536" t="s">
        <v>446</v>
      </c>
      <c r="B115" s="537"/>
      <c r="C115" s="537"/>
      <c r="D115" s="540" t="s">
        <v>449</v>
      </c>
      <c r="E115" s="540"/>
      <c r="F115" s="250"/>
      <c r="G115" s="250"/>
      <c r="H115" s="250"/>
      <c r="I115" s="250"/>
      <c r="J115" s="250"/>
      <c r="K115" s="251">
        <f>+COUNTIF(L113:BL113, "31-60")</f>
        <v>0</v>
      </c>
      <c r="L115" s="238"/>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716"/>
    </row>
    <row r="116" spans="1:65" ht="13.8" x14ac:dyDescent="0.25">
      <c r="A116" s="536" t="s">
        <v>446</v>
      </c>
      <c r="B116" s="537"/>
      <c r="C116" s="537"/>
      <c r="D116" s="540" t="s">
        <v>450</v>
      </c>
      <c r="E116" s="540"/>
      <c r="F116" s="250"/>
      <c r="G116" s="250"/>
      <c r="H116" s="250"/>
      <c r="I116" s="250"/>
      <c r="J116" s="250"/>
      <c r="K116" s="251">
        <f>+COUNTIF(L113:BL113, "61-90")</f>
        <v>0</v>
      </c>
      <c r="L116" s="238"/>
      <c r="M116" s="239"/>
      <c r="N116" s="239"/>
      <c r="O116" s="239"/>
      <c r="P116" s="239"/>
      <c r="Q116" s="239"/>
      <c r="R116" s="239"/>
      <c r="S116" s="239"/>
      <c r="T116" s="239"/>
      <c r="U116" s="239"/>
      <c r="V116" s="239"/>
      <c r="W116" s="239"/>
      <c r="X116" s="239"/>
      <c r="Y116" s="239"/>
      <c r="Z116" s="239"/>
      <c r="AA116" s="239"/>
      <c r="AB116" s="239"/>
      <c r="AC116" s="239"/>
      <c r="AD116" s="239"/>
      <c r="AE116" s="239"/>
      <c r="AF116" s="239"/>
      <c r="AG116" s="239"/>
      <c r="AH116" s="239"/>
      <c r="AI116" s="239"/>
      <c r="AJ116" s="239"/>
      <c r="AK116" s="239"/>
      <c r="AL116" s="239"/>
      <c r="AM116" s="239"/>
      <c r="AN116" s="239"/>
      <c r="AO116" s="239"/>
      <c r="AP116" s="239"/>
      <c r="AQ116" s="239"/>
      <c r="AR116" s="239"/>
      <c r="AS116" s="239"/>
      <c r="AT116" s="239"/>
      <c r="AU116" s="239"/>
      <c r="AV116" s="239"/>
      <c r="AW116" s="239"/>
      <c r="AX116" s="239"/>
      <c r="AY116" s="239"/>
      <c r="AZ116" s="239"/>
      <c r="BA116" s="239"/>
      <c r="BB116" s="239"/>
      <c r="BC116" s="239"/>
      <c r="BD116" s="239"/>
      <c r="BE116" s="239"/>
      <c r="BF116" s="239"/>
      <c r="BG116" s="239"/>
      <c r="BH116" s="239"/>
      <c r="BI116" s="239"/>
      <c r="BJ116" s="239"/>
      <c r="BK116" s="239"/>
      <c r="BL116" s="239"/>
      <c r="BM116" s="716"/>
    </row>
    <row r="117" spans="1:65" ht="13.8" x14ac:dyDescent="0.25">
      <c r="A117" s="536" t="s">
        <v>446</v>
      </c>
      <c r="B117" s="537"/>
      <c r="C117" s="537"/>
      <c r="D117" s="540" t="s">
        <v>451</v>
      </c>
      <c r="E117" s="540"/>
      <c r="F117" s="250"/>
      <c r="G117" s="250"/>
      <c r="H117" s="250"/>
      <c r="I117" s="250"/>
      <c r="J117" s="250"/>
      <c r="K117" s="251">
        <f>+COUNTIF(L113:BL113, "over 90 days")</f>
        <v>0</v>
      </c>
      <c r="L117" s="240"/>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716"/>
    </row>
    <row r="118" spans="1:65" ht="14.4" thickBot="1" x14ac:dyDescent="0.3">
      <c r="A118" s="536" t="s">
        <v>446</v>
      </c>
      <c r="B118" s="537"/>
      <c r="C118" s="537"/>
      <c r="D118" s="620" t="s">
        <v>458</v>
      </c>
      <c r="E118" s="620"/>
      <c r="F118" s="252"/>
      <c r="G118" s="252"/>
      <c r="H118" s="252"/>
      <c r="I118" s="252"/>
      <c r="J118" s="252"/>
      <c r="K118" s="251">
        <f>+COUNTIF(L118:BL118, "Yes d.")</f>
        <v>0</v>
      </c>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c r="AL118" s="221"/>
      <c r="AM118" s="221"/>
      <c r="AN118" s="221"/>
      <c r="AO118" s="221"/>
      <c r="AP118" s="221"/>
      <c r="AQ118" s="221"/>
      <c r="AR118" s="221"/>
      <c r="AS118" s="221"/>
      <c r="AT118" s="221"/>
      <c r="AU118" s="221"/>
      <c r="AV118" s="221"/>
      <c r="AW118" s="221"/>
      <c r="AX118" s="221"/>
      <c r="AY118" s="221"/>
      <c r="AZ118" s="221"/>
      <c r="BA118" s="221"/>
      <c r="BB118" s="221"/>
      <c r="BC118" s="221"/>
      <c r="BD118" s="221"/>
      <c r="BE118" s="221"/>
      <c r="BF118" s="221"/>
      <c r="BG118" s="221"/>
      <c r="BH118" s="221"/>
      <c r="BI118" s="221"/>
      <c r="BJ118" s="221"/>
      <c r="BK118" s="221"/>
      <c r="BL118" s="221"/>
      <c r="BM118" s="716"/>
    </row>
    <row r="119" spans="1:65" ht="14.4" thickBot="1" x14ac:dyDescent="0.3">
      <c r="A119" s="543" t="s">
        <v>446</v>
      </c>
      <c r="B119" s="544"/>
      <c r="C119" s="544"/>
      <c r="D119" s="545" t="s">
        <v>478</v>
      </c>
      <c r="E119" s="545"/>
      <c r="F119" s="252"/>
      <c r="G119" s="252"/>
      <c r="H119" s="252"/>
      <c r="I119" s="252"/>
      <c r="J119" s="252"/>
      <c r="K119" s="253">
        <f>+COUNTIF(L119:BL119, "Yes e.")</f>
        <v>0</v>
      </c>
      <c r="L119" s="311"/>
      <c r="M119" s="311"/>
      <c r="N119" s="311"/>
      <c r="O119" s="311"/>
      <c r="P119" s="311"/>
      <c r="Q119" s="311"/>
      <c r="R119" s="311"/>
      <c r="S119" s="311"/>
      <c r="T119" s="311"/>
      <c r="U119" s="311"/>
      <c r="V119" s="311"/>
      <c r="W119" s="311"/>
      <c r="X119" s="311"/>
      <c r="Y119" s="311"/>
      <c r="Z119" s="311"/>
      <c r="AA119" s="311"/>
      <c r="AB119" s="311"/>
      <c r="AC119" s="311"/>
      <c r="AD119" s="311"/>
      <c r="AE119" s="311"/>
      <c r="AF119" s="311"/>
      <c r="AG119" s="311"/>
      <c r="AH119" s="311"/>
      <c r="AI119" s="311"/>
      <c r="AJ119" s="311"/>
      <c r="AK119" s="311"/>
      <c r="AL119" s="311"/>
      <c r="AM119" s="311"/>
      <c r="AN119" s="311"/>
      <c r="AO119" s="311"/>
      <c r="AP119" s="311"/>
      <c r="AQ119" s="311"/>
      <c r="AR119" s="311"/>
      <c r="AS119" s="311"/>
      <c r="AT119" s="311"/>
      <c r="AU119" s="311"/>
      <c r="AV119" s="311"/>
      <c r="AW119" s="311"/>
      <c r="AX119" s="311"/>
      <c r="AY119" s="311"/>
      <c r="AZ119" s="311"/>
      <c r="BA119" s="311"/>
      <c r="BB119" s="311"/>
      <c r="BC119" s="311"/>
      <c r="BD119" s="311"/>
      <c r="BE119" s="311"/>
      <c r="BF119" s="311"/>
      <c r="BG119" s="311"/>
      <c r="BH119" s="311"/>
      <c r="BI119" s="311"/>
      <c r="BJ119" s="311"/>
      <c r="BK119" s="311"/>
      <c r="BL119" s="311"/>
      <c r="BM119" s="717"/>
    </row>
    <row r="120" spans="1:65" ht="26.4" x14ac:dyDescent="0.25">
      <c r="A120" s="127" t="s">
        <v>502</v>
      </c>
      <c r="B120" s="40" t="s">
        <v>444</v>
      </c>
      <c r="C120" s="41">
        <v>79</v>
      </c>
      <c r="D120" s="42" t="s">
        <v>345</v>
      </c>
      <c r="E120" s="313" t="str">
        <f>IF(F120=0,"",IF(F120=G120,"NA",IF(ISERROR(J120/I120),1,J120/I120)))</f>
        <v/>
      </c>
      <c r="F120" s="247">
        <f>COUNTIF(L120:BL120,"1 Yes")+COUNTIF(L120:BL120,"2 No")</f>
        <v>0</v>
      </c>
      <c r="G120" s="247">
        <f>COUNTIF(L120:BL120,"N/A")</f>
        <v>0</v>
      </c>
      <c r="H120" s="248">
        <f>+COUNTIF(L120:BL120, "2 No")</f>
        <v>0</v>
      </c>
      <c r="I120" s="17">
        <f>+COUNTIF(L120:BL120, "2 No")+COUNTIF(L120:BL120,"1 Yes")</f>
        <v>0</v>
      </c>
      <c r="J120" s="17">
        <f>+COUNTIF(L120:BL120, "1 Yes")</f>
        <v>0</v>
      </c>
      <c r="K120" s="310"/>
      <c r="L120" s="220"/>
      <c r="M120" s="220"/>
      <c r="N120" s="220"/>
      <c r="O120" s="220"/>
      <c r="P120" s="220"/>
      <c r="Q120" s="220"/>
      <c r="R120" s="220"/>
      <c r="S120" s="220"/>
      <c r="T120" s="220"/>
      <c r="U120" s="220"/>
      <c r="V120" s="220"/>
      <c r="W120" s="220"/>
      <c r="X120" s="220"/>
      <c r="Y120" s="220"/>
      <c r="Z120" s="220"/>
      <c r="AA120" s="220"/>
      <c r="AB120" s="220"/>
      <c r="AC120" s="220"/>
      <c r="AD120" s="220"/>
      <c r="AE120" s="220"/>
      <c r="AF120" s="220"/>
      <c r="AG120" s="220"/>
      <c r="AH120" s="220"/>
      <c r="AI120" s="220"/>
      <c r="AJ120" s="220"/>
      <c r="AK120" s="220"/>
      <c r="AL120" s="220"/>
      <c r="AM120" s="220"/>
      <c r="AN120" s="220"/>
      <c r="AO120" s="220"/>
      <c r="AP120" s="220"/>
      <c r="AQ120" s="220"/>
      <c r="AR120" s="220"/>
      <c r="AS120" s="220"/>
      <c r="AT120" s="220"/>
      <c r="AU120" s="220"/>
      <c r="AV120" s="220"/>
      <c r="AW120" s="220"/>
      <c r="AX120" s="220"/>
      <c r="AY120" s="220"/>
      <c r="AZ120" s="220"/>
      <c r="BA120" s="220"/>
      <c r="BB120" s="220"/>
      <c r="BC120" s="220"/>
      <c r="BD120" s="220"/>
      <c r="BE120" s="220"/>
      <c r="BF120" s="220"/>
      <c r="BG120" s="220"/>
      <c r="BH120" s="220"/>
      <c r="BI120" s="220"/>
      <c r="BJ120" s="220"/>
      <c r="BK120" s="220"/>
      <c r="BL120" s="220"/>
      <c r="BM120" s="535" t="s">
        <v>515</v>
      </c>
    </row>
    <row r="121" spans="1:65" ht="13.8" x14ac:dyDescent="0.25">
      <c r="A121" s="536" t="s">
        <v>446</v>
      </c>
      <c r="B121" s="537"/>
      <c r="C121" s="537"/>
      <c r="D121" s="620" t="s">
        <v>516</v>
      </c>
      <c r="E121" s="620"/>
      <c r="F121" s="250"/>
      <c r="G121" s="250"/>
      <c r="H121" s="250"/>
      <c r="I121" s="250"/>
      <c r="J121" s="250"/>
      <c r="K121" s="251">
        <f>+COUNTIF(L121:BL121, "Yes a.")</f>
        <v>0</v>
      </c>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c r="AL121" s="221"/>
      <c r="AM121" s="221"/>
      <c r="AN121" s="221"/>
      <c r="AO121" s="221"/>
      <c r="AP121" s="221"/>
      <c r="AQ121" s="221"/>
      <c r="AR121" s="221"/>
      <c r="AS121" s="221"/>
      <c r="AT121" s="221"/>
      <c r="AU121" s="221"/>
      <c r="AV121" s="221"/>
      <c r="AW121" s="221"/>
      <c r="AX121" s="221"/>
      <c r="AY121" s="221"/>
      <c r="AZ121" s="221"/>
      <c r="BA121" s="221"/>
      <c r="BB121" s="221"/>
      <c r="BC121" s="221"/>
      <c r="BD121" s="221"/>
      <c r="BE121" s="221"/>
      <c r="BF121" s="221"/>
      <c r="BG121" s="221"/>
      <c r="BH121" s="221"/>
      <c r="BI121" s="221"/>
      <c r="BJ121" s="221"/>
      <c r="BK121" s="221"/>
      <c r="BL121" s="221"/>
      <c r="BM121" s="716"/>
    </row>
    <row r="122" spans="1:65" ht="30" customHeight="1" x14ac:dyDescent="0.25">
      <c r="A122" s="536" t="s">
        <v>446</v>
      </c>
      <c r="B122" s="537"/>
      <c r="C122" s="537"/>
      <c r="D122" s="620" t="s">
        <v>517</v>
      </c>
      <c r="E122" s="620"/>
      <c r="F122" s="250"/>
      <c r="G122" s="250"/>
      <c r="H122" s="250"/>
      <c r="I122" s="250"/>
      <c r="J122" s="250"/>
      <c r="K122" s="251">
        <f>+COUNTIF(L122:BL122, "Yes b.")</f>
        <v>0</v>
      </c>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c r="AL122" s="221"/>
      <c r="AM122" s="221"/>
      <c r="AN122" s="221"/>
      <c r="AO122" s="221"/>
      <c r="AP122" s="221"/>
      <c r="AQ122" s="221"/>
      <c r="AR122" s="221"/>
      <c r="AS122" s="221"/>
      <c r="AT122" s="221"/>
      <c r="AU122" s="221"/>
      <c r="AV122" s="221"/>
      <c r="AW122" s="221"/>
      <c r="AX122" s="221"/>
      <c r="AY122" s="221"/>
      <c r="AZ122" s="221"/>
      <c r="BA122" s="221"/>
      <c r="BB122" s="221"/>
      <c r="BC122" s="221"/>
      <c r="BD122" s="221"/>
      <c r="BE122" s="221"/>
      <c r="BF122" s="221"/>
      <c r="BG122" s="221"/>
      <c r="BH122" s="221"/>
      <c r="BI122" s="221"/>
      <c r="BJ122" s="221"/>
      <c r="BK122" s="221"/>
      <c r="BL122" s="221"/>
      <c r="BM122" s="716"/>
    </row>
    <row r="123" spans="1:65" ht="13.8" x14ac:dyDescent="0.25">
      <c r="A123" s="536" t="s">
        <v>446</v>
      </c>
      <c r="B123" s="537"/>
      <c r="C123" s="537"/>
      <c r="D123" s="620" t="s">
        <v>378</v>
      </c>
      <c r="E123" s="620"/>
      <c r="F123" s="250"/>
      <c r="G123" s="250"/>
      <c r="H123" s="250"/>
      <c r="I123" s="250"/>
      <c r="J123" s="250"/>
      <c r="K123" s="251">
        <f>+COUNTIF(L123:BL123, "Yes c.")</f>
        <v>0</v>
      </c>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c r="AL123" s="221"/>
      <c r="AM123" s="221"/>
      <c r="AN123" s="221"/>
      <c r="AO123" s="221"/>
      <c r="AP123" s="221"/>
      <c r="AQ123" s="221"/>
      <c r="AR123" s="221"/>
      <c r="AS123" s="221"/>
      <c r="AT123" s="221"/>
      <c r="AU123" s="221"/>
      <c r="AV123" s="221"/>
      <c r="AW123" s="221"/>
      <c r="AX123" s="221"/>
      <c r="AY123" s="221"/>
      <c r="AZ123" s="221"/>
      <c r="BA123" s="221"/>
      <c r="BB123" s="221"/>
      <c r="BC123" s="221"/>
      <c r="BD123" s="221"/>
      <c r="BE123" s="221"/>
      <c r="BF123" s="221"/>
      <c r="BG123" s="221"/>
      <c r="BH123" s="221"/>
      <c r="BI123" s="221"/>
      <c r="BJ123" s="221"/>
      <c r="BK123" s="221"/>
      <c r="BL123" s="221"/>
      <c r="BM123" s="716"/>
    </row>
    <row r="124" spans="1:65" ht="13.8" x14ac:dyDescent="0.25">
      <c r="A124" s="536" t="s">
        <v>446</v>
      </c>
      <c r="B124" s="537"/>
      <c r="C124" s="537"/>
      <c r="D124" s="540" t="s">
        <v>71</v>
      </c>
      <c r="E124" s="540"/>
      <c r="F124" s="250"/>
      <c r="G124" s="250"/>
      <c r="H124" s="250"/>
      <c r="I124" s="250"/>
      <c r="J124" s="250"/>
      <c r="K124" s="251">
        <f>+COUNTIF(L124:BL124, "0-30")+COUNTIF(L124:BL124, "31-60")+COUNTIF(L124:BL124, "61-90")+COUNTIF(L124:BL124, "over 90 days")</f>
        <v>0</v>
      </c>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c r="AL124" s="221"/>
      <c r="AM124" s="221"/>
      <c r="AN124" s="221"/>
      <c r="AO124" s="221"/>
      <c r="AP124" s="221"/>
      <c r="AQ124" s="221"/>
      <c r="AR124" s="221"/>
      <c r="AS124" s="221"/>
      <c r="AT124" s="221"/>
      <c r="AU124" s="221"/>
      <c r="AV124" s="221"/>
      <c r="AW124" s="221"/>
      <c r="AX124" s="221"/>
      <c r="AY124" s="221"/>
      <c r="AZ124" s="221"/>
      <c r="BA124" s="221"/>
      <c r="BB124" s="221"/>
      <c r="BC124" s="221"/>
      <c r="BD124" s="221"/>
      <c r="BE124" s="221"/>
      <c r="BF124" s="221"/>
      <c r="BG124" s="221"/>
      <c r="BH124" s="221"/>
      <c r="BI124" s="221"/>
      <c r="BJ124" s="221"/>
      <c r="BK124" s="221"/>
      <c r="BL124" s="221"/>
      <c r="BM124" s="716"/>
    </row>
    <row r="125" spans="1:65" ht="13.8" x14ac:dyDescent="0.25">
      <c r="A125" s="536" t="s">
        <v>446</v>
      </c>
      <c r="B125" s="537"/>
      <c r="C125" s="537"/>
      <c r="D125" s="540" t="s">
        <v>448</v>
      </c>
      <c r="E125" s="540"/>
      <c r="F125" s="250"/>
      <c r="G125" s="250"/>
      <c r="H125" s="250"/>
      <c r="I125" s="250"/>
      <c r="J125" s="250"/>
      <c r="K125" s="251">
        <f>+COUNTIF(L124:BL124, "0-30")</f>
        <v>0</v>
      </c>
      <c r="L125" s="236"/>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c r="AP125" s="237"/>
      <c r="AQ125" s="237"/>
      <c r="AR125" s="237"/>
      <c r="AS125" s="237"/>
      <c r="AT125" s="237"/>
      <c r="AU125" s="237"/>
      <c r="AV125" s="237"/>
      <c r="AW125" s="237"/>
      <c r="AX125" s="237"/>
      <c r="AY125" s="237"/>
      <c r="AZ125" s="237"/>
      <c r="BA125" s="237"/>
      <c r="BB125" s="237"/>
      <c r="BC125" s="237"/>
      <c r="BD125" s="237"/>
      <c r="BE125" s="237"/>
      <c r="BF125" s="237"/>
      <c r="BG125" s="237"/>
      <c r="BH125" s="237"/>
      <c r="BI125" s="237"/>
      <c r="BJ125" s="237"/>
      <c r="BK125" s="237"/>
      <c r="BL125" s="237"/>
      <c r="BM125" s="716"/>
    </row>
    <row r="126" spans="1:65" ht="13.8" x14ac:dyDescent="0.25">
      <c r="A126" s="536" t="s">
        <v>446</v>
      </c>
      <c r="B126" s="537"/>
      <c r="C126" s="537"/>
      <c r="D126" s="540" t="s">
        <v>449</v>
      </c>
      <c r="E126" s="540"/>
      <c r="F126" s="250"/>
      <c r="G126" s="250"/>
      <c r="H126" s="250"/>
      <c r="I126" s="250"/>
      <c r="J126" s="250"/>
      <c r="K126" s="251">
        <f>+COUNTIF(L124:BL124, "31-60")</f>
        <v>0</v>
      </c>
      <c r="L126" s="238"/>
      <c r="M126" s="239"/>
      <c r="N126" s="239"/>
      <c r="O126" s="239"/>
      <c r="P126" s="239"/>
      <c r="Q126" s="239"/>
      <c r="R126" s="239"/>
      <c r="S126" s="239"/>
      <c r="T126" s="239"/>
      <c r="U126" s="239"/>
      <c r="V126" s="239"/>
      <c r="W126" s="239"/>
      <c r="X126" s="239"/>
      <c r="Y126" s="239"/>
      <c r="Z126" s="239"/>
      <c r="AA126" s="239"/>
      <c r="AB126" s="239"/>
      <c r="AC126" s="239"/>
      <c r="AD126" s="239"/>
      <c r="AE126" s="239"/>
      <c r="AF126" s="239"/>
      <c r="AG126" s="239"/>
      <c r="AH126" s="239"/>
      <c r="AI126" s="239"/>
      <c r="AJ126" s="239"/>
      <c r="AK126" s="239"/>
      <c r="AL126" s="239"/>
      <c r="AM126" s="239"/>
      <c r="AN126" s="239"/>
      <c r="AO126" s="239"/>
      <c r="AP126" s="239"/>
      <c r="AQ126" s="239"/>
      <c r="AR126" s="239"/>
      <c r="AS126" s="239"/>
      <c r="AT126" s="239"/>
      <c r="AU126" s="239"/>
      <c r="AV126" s="239"/>
      <c r="AW126" s="239"/>
      <c r="AX126" s="239"/>
      <c r="AY126" s="239"/>
      <c r="AZ126" s="239"/>
      <c r="BA126" s="239"/>
      <c r="BB126" s="239"/>
      <c r="BC126" s="239"/>
      <c r="BD126" s="239"/>
      <c r="BE126" s="239"/>
      <c r="BF126" s="239"/>
      <c r="BG126" s="239"/>
      <c r="BH126" s="239"/>
      <c r="BI126" s="239"/>
      <c r="BJ126" s="239"/>
      <c r="BK126" s="239"/>
      <c r="BL126" s="239"/>
      <c r="BM126" s="716"/>
    </row>
    <row r="127" spans="1:65" ht="13.8" x14ac:dyDescent="0.25">
      <c r="A127" s="536" t="s">
        <v>446</v>
      </c>
      <c r="B127" s="537"/>
      <c r="C127" s="537"/>
      <c r="D127" s="540" t="s">
        <v>450</v>
      </c>
      <c r="E127" s="540"/>
      <c r="F127" s="250"/>
      <c r="G127" s="250"/>
      <c r="H127" s="250"/>
      <c r="I127" s="250"/>
      <c r="J127" s="250"/>
      <c r="K127" s="251">
        <f>+COUNTIF(L124:BL124, "61-90")</f>
        <v>0</v>
      </c>
      <c r="L127" s="238"/>
      <c r="M127" s="239"/>
      <c r="N127" s="239"/>
      <c r="O127" s="239"/>
      <c r="P127" s="239"/>
      <c r="Q127" s="239"/>
      <c r="R127" s="239"/>
      <c r="S127" s="239"/>
      <c r="T127" s="239"/>
      <c r="U127" s="239"/>
      <c r="V127" s="239"/>
      <c r="W127" s="239"/>
      <c r="X127" s="239"/>
      <c r="Y127" s="239"/>
      <c r="Z127" s="239"/>
      <c r="AA127" s="239"/>
      <c r="AB127" s="239"/>
      <c r="AC127" s="239"/>
      <c r="AD127" s="239"/>
      <c r="AE127" s="239"/>
      <c r="AF127" s="239"/>
      <c r="AG127" s="239"/>
      <c r="AH127" s="239"/>
      <c r="AI127" s="239"/>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39"/>
      <c r="BG127" s="239"/>
      <c r="BH127" s="239"/>
      <c r="BI127" s="239"/>
      <c r="BJ127" s="239"/>
      <c r="BK127" s="239"/>
      <c r="BL127" s="239"/>
      <c r="BM127" s="716"/>
    </row>
    <row r="128" spans="1:65" ht="13.8" x14ac:dyDescent="0.25">
      <c r="A128" s="536" t="s">
        <v>446</v>
      </c>
      <c r="B128" s="537"/>
      <c r="C128" s="537"/>
      <c r="D128" s="540" t="s">
        <v>451</v>
      </c>
      <c r="E128" s="540"/>
      <c r="F128" s="250"/>
      <c r="G128" s="250"/>
      <c r="H128" s="250"/>
      <c r="I128" s="250"/>
      <c r="J128" s="250"/>
      <c r="K128" s="251">
        <f>+COUNTIF(L124:BL124, "over 90 days")</f>
        <v>0</v>
      </c>
      <c r="L128" s="240"/>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716"/>
    </row>
    <row r="129" spans="1:65" ht="14.4" thickBot="1" x14ac:dyDescent="0.3">
      <c r="A129" s="536" t="s">
        <v>446</v>
      </c>
      <c r="B129" s="537"/>
      <c r="C129" s="537"/>
      <c r="D129" s="620" t="s">
        <v>458</v>
      </c>
      <c r="E129" s="620"/>
      <c r="F129" s="252"/>
      <c r="G129" s="252"/>
      <c r="H129" s="252"/>
      <c r="I129" s="252"/>
      <c r="J129" s="252"/>
      <c r="K129" s="251">
        <f>+COUNTIF(L129:BL129, "Yes d.")</f>
        <v>0</v>
      </c>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c r="AL129" s="221"/>
      <c r="AM129" s="221"/>
      <c r="AN129" s="221"/>
      <c r="AO129" s="221"/>
      <c r="AP129" s="221"/>
      <c r="AQ129" s="221"/>
      <c r="AR129" s="221"/>
      <c r="AS129" s="221"/>
      <c r="AT129" s="221"/>
      <c r="AU129" s="221"/>
      <c r="AV129" s="221"/>
      <c r="AW129" s="221"/>
      <c r="AX129" s="221"/>
      <c r="AY129" s="221"/>
      <c r="AZ129" s="221"/>
      <c r="BA129" s="221"/>
      <c r="BB129" s="221"/>
      <c r="BC129" s="221"/>
      <c r="BD129" s="221"/>
      <c r="BE129" s="221"/>
      <c r="BF129" s="221"/>
      <c r="BG129" s="221"/>
      <c r="BH129" s="221"/>
      <c r="BI129" s="221"/>
      <c r="BJ129" s="221"/>
      <c r="BK129" s="221"/>
      <c r="BL129" s="221"/>
      <c r="BM129" s="716"/>
    </row>
    <row r="130" spans="1:65" ht="14.4" thickBot="1" x14ac:dyDescent="0.3">
      <c r="A130" s="543" t="s">
        <v>446</v>
      </c>
      <c r="B130" s="544"/>
      <c r="C130" s="544"/>
      <c r="D130" s="545" t="s">
        <v>478</v>
      </c>
      <c r="E130" s="545"/>
      <c r="F130" s="252"/>
      <c r="G130" s="252"/>
      <c r="H130" s="252"/>
      <c r="I130" s="252"/>
      <c r="J130" s="252"/>
      <c r="K130" s="253">
        <f>+COUNTIF(L130:BL130, "Yes e.")</f>
        <v>0</v>
      </c>
      <c r="L130" s="311"/>
      <c r="M130" s="311"/>
      <c r="N130" s="311"/>
      <c r="O130" s="311"/>
      <c r="P130" s="311"/>
      <c r="Q130" s="311"/>
      <c r="R130" s="311"/>
      <c r="S130" s="311"/>
      <c r="T130" s="311"/>
      <c r="U130" s="311"/>
      <c r="V130" s="311"/>
      <c r="W130" s="311"/>
      <c r="X130" s="311"/>
      <c r="Y130" s="311"/>
      <c r="Z130" s="311"/>
      <c r="AA130" s="311"/>
      <c r="AB130" s="311"/>
      <c r="AC130" s="311"/>
      <c r="AD130" s="311"/>
      <c r="AE130" s="311"/>
      <c r="AF130" s="311"/>
      <c r="AG130" s="311"/>
      <c r="AH130" s="311"/>
      <c r="AI130" s="311"/>
      <c r="AJ130" s="311"/>
      <c r="AK130" s="311"/>
      <c r="AL130" s="311"/>
      <c r="AM130" s="311"/>
      <c r="AN130" s="311"/>
      <c r="AO130" s="311"/>
      <c r="AP130" s="311"/>
      <c r="AQ130" s="311"/>
      <c r="AR130" s="311"/>
      <c r="AS130" s="311"/>
      <c r="AT130" s="311"/>
      <c r="AU130" s="311"/>
      <c r="AV130" s="311"/>
      <c r="AW130" s="311"/>
      <c r="AX130" s="311"/>
      <c r="AY130" s="311"/>
      <c r="AZ130" s="311"/>
      <c r="BA130" s="311"/>
      <c r="BB130" s="311"/>
      <c r="BC130" s="311"/>
      <c r="BD130" s="311"/>
      <c r="BE130" s="311"/>
      <c r="BF130" s="311"/>
      <c r="BG130" s="311"/>
      <c r="BH130" s="311"/>
      <c r="BI130" s="311"/>
      <c r="BJ130" s="311"/>
      <c r="BK130" s="311"/>
      <c r="BL130" s="311"/>
      <c r="BM130" s="717"/>
    </row>
    <row r="136" spans="1:65" ht="24" customHeight="1" x14ac:dyDescent="0.25">
      <c r="B136" s="34"/>
    </row>
  </sheetData>
  <sheetProtection algorithmName="SHA-512" hashValue="sQZsH56mO/YMCFzBTP0O5OrIc4lkPboM0Vr+fn4ZB6Y84WmXZIOUjedb21CZtnyvPDdjMZivUTQ9I2CVnpfz4Q==" saltValue="t1+RucNKablzCtk141wgHw==" spinCount="100000" sheet="1" objects="1" scenarios="1" formatColumns="0" formatRows="0"/>
  <mergeCells count="240">
    <mergeCell ref="D8:E8"/>
    <mergeCell ref="I6:K6"/>
    <mergeCell ref="D11:E11"/>
    <mergeCell ref="A12:C12"/>
    <mergeCell ref="D12:E12"/>
    <mergeCell ref="A13:C13"/>
    <mergeCell ref="D13:E13"/>
    <mergeCell ref="A14:C14"/>
    <mergeCell ref="D14:E14"/>
    <mergeCell ref="A10:C10"/>
    <mergeCell ref="D10:E10"/>
    <mergeCell ref="A11:C11"/>
    <mergeCell ref="A20:C20"/>
    <mergeCell ref="D20:E20"/>
    <mergeCell ref="A21:C21"/>
    <mergeCell ref="D21:E21"/>
    <mergeCell ref="A22:C22"/>
    <mergeCell ref="D22:E22"/>
    <mergeCell ref="A23:C23"/>
    <mergeCell ref="A15:C15"/>
    <mergeCell ref="D15:E15"/>
    <mergeCell ref="A16:C16"/>
    <mergeCell ref="D16:E16"/>
    <mergeCell ref="A17:C17"/>
    <mergeCell ref="D17:E17"/>
    <mergeCell ref="A27:C27"/>
    <mergeCell ref="D27:E27"/>
    <mergeCell ref="A28:C28"/>
    <mergeCell ref="D28:E28"/>
    <mergeCell ref="A29:C29"/>
    <mergeCell ref="D29:E29"/>
    <mergeCell ref="D23:E23"/>
    <mergeCell ref="A24:C24"/>
    <mergeCell ref="D24:E24"/>
    <mergeCell ref="A25:C25"/>
    <mergeCell ref="D25:E25"/>
    <mergeCell ref="A26:C26"/>
    <mergeCell ref="D26:E26"/>
    <mergeCell ref="A31:C31"/>
    <mergeCell ref="D31:E31"/>
    <mergeCell ref="A32:C32"/>
    <mergeCell ref="D32:E32"/>
    <mergeCell ref="A33:C33"/>
    <mergeCell ref="D33:E33"/>
    <mergeCell ref="A34:C34"/>
    <mergeCell ref="D34:E34"/>
    <mergeCell ref="A35:C35"/>
    <mergeCell ref="A39:C39"/>
    <mergeCell ref="D39:E39"/>
    <mergeCell ref="A40:C40"/>
    <mergeCell ref="D40:E40"/>
    <mergeCell ref="A41:C41"/>
    <mergeCell ref="D41:E41"/>
    <mergeCell ref="D35:E35"/>
    <mergeCell ref="A36:C36"/>
    <mergeCell ref="D36:E36"/>
    <mergeCell ref="A37:C37"/>
    <mergeCell ref="D37:E37"/>
    <mergeCell ref="A38:C38"/>
    <mergeCell ref="D38:E38"/>
    <mergeCell ref="A43:C43"/>
    <mergeCell ref="D43:E43"/>
    <mergeCell ref="A44:C44"/>
    <mergeCell ref="D44:E44"/>
    <mergeCell ref="A45:C45"/>
    <mergeCell ref="D45:E45"/>
    <mergeCell ref="A46:C46"/>
    <mergeCell ref="D46:E46"/>
    <mergeCell ref="A47:C47"/>
    <mergeCell ref="A51:C51"/>
    <mergeCell ref="D51:E51"/>
    <mergeCell ref="A52:C52"/>
    <mergeCell ref="D52:E52"/>
    <mergeCell ref="A55:C55"/>
    <mergeCell ref="D55:E55"/>
    <mergeCell ref="A56:C56"/>
    <mergeCell ref="D47:E47"/>
    <mergeCell ref="A48:C48"/>
    <mergeCell ref="D48:E48"/>
    <mergeCell ref="A49:C49"/>
    <mergeCell ref="D49:E49"/>
    <mergeCell ref="A50:C50"/>
    <mergeCell ref="D50:E50"/>
    <mergeCell ref="A60:C60"/>
    <mergeCell ref="D60:E60"/>
    <mergeCell ref="A61:C61"/>
    <mergeCell ref="D61:E61"/>
    <mergeCell ref="A62:C62"/>
    <mergeCell ref="D62:E62"/>
    <mergeCell ref="D56:E56"/>
    <mergeCell ref="A57:C57"/>
    <mergeCell ref="D57:E57"/>
    <mergeCell ref="A58:C58"/>
    <mergeCell ref="D58:E58"/>
    <mergeCell ref="A59:C59"/>
    <mergeCell ref="D59:E59"/>
    <mergeCell ref="A77:C77"/>
    <mergeCell ref="D77:E77"/>
    <mergeCell ref="A78:C78"/>
    <mergeCell ref="D78:E78"/>
    <mergeCell ref="A79:C79"/>
    <mergeCell ref="D79:E79"/>
    <mergeCell ref="A80:C80"/>
    <mergeCell ref="A72:C72"/>
    <mergeCell ref="D72:E72"/>
    <mergeCell ref="A73:C73"/>
    <mergeCell ref="D73:E73"/>
    <mergeCell ref="A74:C74"/>
    <mergeCell ref="D74:E74"/>
    <mergeCell ref="A84:C84"/>
    <mergeCell ref="D84:E84"/>
    <mergeCell ref="A85:C85"/>
    <mergeCell ref="D85:E85"/>
    <mergeCell ref="A88:C88"/>
    <mergeCell ref="D88:E88"/>
    <mergeCell ref="A89:C89"/>
    <mergeCell ref="D80:E80"/>
    <mergeCell ref="A81:C81"/>
    <mergeCell ref="D81:E81"/>
    <mergeCell ref="A82:C82"/>
    <mergeCell ref="D82:E82"/>
    <mergeCell ref="A83:C83"/>
    <mergeCell ref="D83:E83"/>
    <mergeCell ref="B1:C1"/>
    <mergeCell ref="B3:C3"/>
    <mergeCell ref="B4:C4"/>
    <mergeCell ref="D113:E113"/>
    <mergeCell ref="A114:C114"/>
    <mergeCell ref="D114:E114"/>
    <mergeCell ref="A115:C115"/>
    <mergeCell ref="D115:E115"/>
    <mergeCell ref="A116:C116"/>
    <mergeCell ref="D116:E116"/>
    <mergeCell ref="A110:C110"/>
    <mergeCell ref="D110:E110"/>
    <mergeCell ref="A111:C111"/>
    <mergeCell ref="D111:E111"/>
    <mergeCell ref="A112:C112"/>
    <mergeCell ref="D112:E112"/>
    <mergeCell ref="A113:C113"/>
    <mergeCell ref="A105:C105"/>
    <mergeCell ref="D105:E105"/>
    <mergeCell ref="A106:C106"/>
    <mergeCell ref="D106:E106"/>
    <mergeCell ref="A107:C107"/>
    <mergeCell ref="D107:E107"/>
    <mergeCell ref="D101:E101"/>
    <mergeCell ref="BM9:BM18"/>
    <mergeCell ref="A18:C18"/>
    <mergeCell ref="D18:E18"/>
    <mergeCell ref="BM19:BM29"/>
    <mergeCell ref="L4:BL4"/>
    <mergeCell ref="BM5:BM6"/>
    <mergeCell ref="A117:C117"/>
    <mergeCell ref="D117:E117"/>
    <mergeCell ref="A118:C118"/>
    <mergeCell ref="D118:E118"/>
    <mergeCell ref="A102:C102"/>
    <mergeCell ref="D102:E102"/>
    <mergeCell ref="A103:C103"/>
    <mergeCell ref="D103:E103"/>
    <mergeCell ref="A104:C104"/>
    <mergeCell ref="D104:E104"/>
    <mergeCell ref="A96:C96"/>
    <mergeCell ref="D96:E96"/>
    <mergeCell ref="A99:C99"/>
    <mergeCell ref="D99:E99"/>
    <mergeCell ref="A100:C100"/>
    <mergeCell ref="D100:E100"/>
    <mergeCell ref="A101:C101"/>
    <mergeCell ref="A93:C93"/>
    <mergeCell ref="BM54:BM64"/>
    <mergeCell ref="A64:C64"/>
    <mergeCell ref="D64:E64"/>
    <mergeCell ref="BM65:BM75"/>
    <mergeCell ref="A75:C75"/>
    <mergeCell ref="D75:E75"/>
    <mergeCell ref="BM30:BM41"/>
    <mergeCell ref="BM42:BM53"/>
    <mergeCell ref="A53:C53"/>
    <mergeCell ref="D53:E53"/>
    <mergeCell ref="D68:E68"/>
    <mergeCell ref="A69:C69"/>
    <mergeCell ref="D69:E69"/>
    <mergeCell ref="A70:C70"/>
    <mergeCell ref="D70:E70"/>
    <mergeCell ref="A71:C71"/>
    <mergeCell ref="D71:E71"/>
    <mergeCell ref="A63:C63"/>
    <mergeCell ref="D63:E63"/>
    <mergeCell ref="A66:C66"/>
    <mergeCell ref="D66:E66"/>
    <mergeCell ref="A67:C67"/>
    <mergeCell ref="D67:E67"/>
    <mergeCell ref="A68:C68"/>
    <mergeCell ref="BM98:BM108"/>
    <mergeCell ref="A108:C108"/>
    <mergeCell ref="D108:E108"/>
    <mergeCell ref="BM109:BM119"/>
    <mergeCell ref="A119:C119"/>
    <mergeCell ref="D119:E119"/>
    <mergeCell ref="BM77:BM86"/>
    <mergeCell ref="A86:C86"/>
    <mergeCell ref="D86:E86"/>
    <mergeCell ref="BM87:BM97"/>
    <mergeCell ref="A97:C97"/>
    <mergeCell ref="D97:E97"/>
    <mergeCell ref="D93:E93"/>
    <mergeCell ref="A94:C94"/>
    <mergeCell ref="D94:E94"/>
    <mergeCell ref="A95:C95"/>
    <mergeCell ref="D95:E95"/>
    <mergeCell ref="D89:E89"/>
    <mergeCell ref="A90:C90"/>
    <mergeCell ref="D90:E90"/>
    <mergeCell ref="A91:C91"/>
    <mergeCell ref="D91:E91"/>
    <mergeCell ref="A92:C92"/>
    <mergeCell ref="D92:E92"/>
    <mergeCell ref="A121:C121"/>
    <mergeCell ref="D121:E121"/>
    <mergeCell ref="BM121:BM130"/>
    <mergeCell ref="A122:C122"/>
    <mergeCell ref="D122:E122"/>
    <mergeCell ref="A123:C123"/>
    <mergeCell ref="D123:E123"/>
    <mergeCell ref="A124:C124"/>
    <mergeCell ref="D124:E124"/>
    <mergeCell ref="A128:C128"/>
    <mergeCell ref="D128:E128"/>
    <mergeCell ref="A129:C129"/>
    <mergeCell ref="D129:E129"/>
    <mergeCell ref="A130:C130"/>
    <mergeCell ref="D130:E130"/>
    <mergeCell ref="A125:C125"/>
    <mergeCell ref="D125:E125"/>
    <mergeCell ref="A126:C126"/>
    <mergeCell ref="D126:E126"/>
    <mergeCell ref="A127:C127"/>
    <mergeCell ref="D127:E127"/>
  </mergeCells>
  <conditionalFormatting sqref="E9 E19 E30 E42 E54 E65 E76 E87 E98 E109 E120">
    <cfRule type="cellIs" dxfId="123" priority="110" operator="lessThan">
      <formula>0.86</formula>
    </cfRule>
    <cfRule type="cellIs" dxfId="122" priority="121" operator="greaterThanOrEqual">
      <formula>0.86</formula>
    </cfRule>
  </conditionalFormatting>
  <conditionalFormatting sqref="L8:BL8 L42:BL42 L54:BL54">
    <cfRule type="cellIs" dxfId="121" priority="74" operator="equal">
      <formula>"3 No"</formula>
    </cfRule>
  </conditionalFormatting>
  <conditionalFormatting sqref="L8:BL8">
    <cfRule type="containsBlanks" dxfId="120" priority="1">
      <formula>LEN(TRIM(L8))=0</formula>
    </cfRule>
  </conditionalFormatting>
  <conditionalFormatting sqref="L8:BL9">
    <cfRule type="cellIs" dxfId="119" priority="108" operator="equal">
      <formula>"2 No"</formula>
    </cfRule>
  </conditionalFormatting>
  <conditionalFormatting sqref="L9:BL9">
    <cfRule type="containsBlanks" dxfId="118" priority="109">
      <formula>LEN(TRIM(L9))=0</formula>
    </cfRule>
  </conditionalFormatting>
  <conditionalFormatting sqref="L10:BL10">
    <cfRule type="expression" dxfId="117" priority="103" stopIfTrue="1">
      <formula>L$11="Yes b."</formula>
    </cfRule>
  </conditionalFormatting>
  <conditionalFormatting sqref="L10:BL12">
    <cfRule type="expression" dxfId="116" priority="98" stopIfTrue="1">
      <formula>L$9="1 Yes"</formula>
    </cfRule>
    <cfRule type="expression" dxfId="115" priority="104" stopIfTrue="1">
      <formula>L$17="Yes c."</formula>
    </cfRule>
    <cfRule type="expression" dxfId="114" priority="105" stopIfTrue="1">
      <formula>L$18="Yes d."</formula>
    </cfRule>
    <cfRule type="expression" dxfId="113" priority="106" stopIfTrue="1">
      <formula>L$9="2 No"</formula>
    </cfRule>
  </conditionalFormatting>
  <conditionalFormatting sqref="L11:BL11">
    <cfRule type="expression" dxfId="112" priority="102" stopIfTrue="1">
      <formula>L$10="Yes a."</formula>
    </cfRule>
  </conditionalFormatting>
  <conditionalFormatting sqref="L17:BL17">
    <cfRule type="expression" dxfId="111" priority="114" stopIfTrue="1">
      <formula>L$18="Yes d."</formula>
    </cfRule>
  </conditionalFormatting>
  <conditionalFormatting sqref="L17:BL18">
    <cfRule type="expression" dxfId="110" priority="111" stopIfTrue="1">
      <formula>L$10="Yes a."</formula>
    </cfRule>
    <cfRule type="expression" dxfId="109" priority="112" stopIfTrue="1">
      <formula>L$11="Yes b."</formula>
    </cfRule>
    <cfRule type="expression" dxfId="108" priority="115" stopIfTrue="1">
      <formula>L$9="1 Yes"</formula>
    </cfRule>
    <cfRule type="expression" dxfId="107" priority="116" stopIfTrue="1">
      <formula>L$9="2 No"</formula>
    </cfRule>
  </conditionalFormatting>
  <conditionalFormatting sqref="L18:BL18">
    <cfRule type="expression" dxfId="106" priority="113" stopIfTrue="1">
      <formula>L$17="Yes c."</formula>
    </cfRule>
  </conditionalFormatting>
  <conditionalFormatting sqref="L19:BL19">
    <cfRule type="cellIs" dxfId="105" priority="100" operator="equal">
      <formula>"2 No"</formula>
    </cfRule>
    <cfRule type="containsBlanks" dxfId="104" priority="101">
      <formula>LEN(TRIM(L19))=0</formula>
    </cfRule>
  </conditionalFormatting>
  <conditionalFormatting sqref="L20:BL21 L28:BL29">
    <cfRule type="expression" dxfId="103" priority="95" stopIfTrue="1">
      <formula>L$22="Yes c."</formula>
    </cfRule>
  </conditionalFormatting>
  <conditionalFormatting sqref="L20:BL23 L28:BL28">
    <cfRule type="expression" dxfId="102" priority="97" stopIfTrue="1">
      <formula>L$29="Yes e."</formula>
    </cfRule>
  </conditionalFormatting>
  <conditionalFormatting sqref="L20:BL23 L28:BL29">
    <cfRule type="expression" dxfId="101" priority="99" stopIfTrue="1">
      <formula>L$19="1 Yes"</formula>
    </cfRule>
    <cfRule type="expression" dxfId="100" priority="107" stopIfTrue="1">
      <formula>L$19="2 No"</formula>
    </cfRule>
  </conditionalFormatting>
  <conditionalFormatting sqref="L20:BL23 L29:BL29">
    <cfRule type="expression" dxfId="99" priority="96" stopIfTrue="1">
      <formula>L$28="Yes d."</formula>
    </cfRule>
  </conditionalFormatting>
  <conditionalFormatting sqref="L21:BL22 L28:BL29">
    <cfRule type="expression" dxfId="98" priority="93" stopIfTrue="1">
      <formula>L$20="Yes a."</formula>
    </cfRule>
  </conditionalFormatting>
  <conditionalFormatting sqref="L22:BL22 L28:BL29 L20:BL20">
    <cfRule type="expression" dxfId="97" priority="94" stopIfTrue="1">
      <formula>L$21="Yes b."</formula>
    </cfRule>
  </conditionalFormatting>
  <conditionalFormatting sqref="L30:BL30">
    <cfRule type="cellIs" dxfId="96" priority="90" operator="equal">
      <formula>"2 No"</formula>
    </cfRule>
    <cfRule type="containsBlanks" dxfId="95" priority="91">
      <formula>LEN(TRIM(L30))=0</formula>
    </cfRule>
  </conditionalFormatting>
  <conditionalFormatting sqref="L31:BL31 L33:BL34 L40:BL41">
    <cfRule type="expression" dxfId="94" priority="84">
      <formula>L$32="Yes b."</formula>
    </cfRule>
  </conditionalFormatting>
  <conditionalFormatting sqref="L31:BL32 L34:BL34 L40:BL41">
    <cfRule type="expression" dxfId="93" priority="85">
      <formula>L$33="Yes c."</formula>
    </cfRule>
  </conditionalFormatting>
  <conditionalFormatting sqref="L31:BL33 L40:BL41">
    <cfRule type="expression" dxfId="92" priority="86">
      <formula>L$34="Yes d."</formula>
    </cfRule>
  </conditionalFormatting>
  <conditionalFormatting sqref="L31:BL35 L40:BL40">
    <cfRule type="expression" dxfId="91" priority="88">
      <formula>L$41="Yes f."</formula>
    </cfRule>
  </conditionalFormatting>
  <conditionalFormatting sqref="L31:BL35 L40:BL41">
    <cfRule type="expression" dxfId="90" priority="89">
      <formula>L$30="1 Yes"</formula>
    </cfRule>
    <cfRule type="expression" dxfId="89" priority="92">
      <formula>L$30="2 No"</formula>
    </cfRule>
  </conditionalFormatting>
  <conditionalFormatting sqref="L31:BL35 L41:BL41">
    <cfRule type="expression" dxfId="88" priority="87">
      <formula>L$40="Yes e."</formula>
    </cfRule>
  </conditionalFormatting>
  <conditionalFormatting sqref="L32:BL34 L40:BL41">
    <cfRule type="expression" dxfId="87" priority="83">
      <formula>L$31="Yes a."</formula>
    </cfRule>
  </conditionalFormatting>
  <conditionalFormatting sqref="L42:BL42 L54:BL54">
    <cfRule type="cellIs" dxfId="86" priority="119" operator="equal">
      <formula>"2 No"</formula>
    </cfRule>
    <cfRule type="containsBlanks" dxfId="85" priority="122">
      <formula>LEN(TRIM(L42))=0</formula>
    </cfRule>
  </conditionalFormatting>
  <conditionalFormatting sqref="L43:BL43 L45:BL46 L52:BL53">
    <cfRule type="expression" dxfId="84" priority="73">
      <formula>L$44="Yes b."</formula>
    </cfRule>
  </conditionalFormatting>
  <conditionalFormatting sqref="L43:BL44 L46:BL46 L52:BL53">
    <cfRule type="expression" dxfId="83" priority="75">
      <formula>L$45="Yes c."</formula>
    </cfRule>
  </conditionalFormatting>
  <conditionalFormatting sqref="L43:BL45 L52:BL53">
    <cfRule type="expression" dxfId="82" priority="76">
      <formula>L$46="Yes d."</formula>
    </cfRule>
  </conditionalFormatting>
  <conditionalFormatting sqref="L43:BL47 L52:BL52">
    <cfRule type="expression" dxfId="81" priority="78">
      <formula>L$53="Yes f."</formula>
    </cfRule>
  </conditionalFormatting>
  <conditionalFormatting sqref="L43:BL47 L52:BL53">
    <cfRule type="expression" dxfId="80" priority="79">
      <formula>L$42="1 Yes"</formula>
    </cfRule>
    <cfRule type="expression" dxfId="79" priority="80">
      <formula>L$42="2 No"</formula>
    </cfRule>
    <cfRule type="expression" dxfId="78" priority="81">
      <formula>L$42="3 No"</formula>
    </cfRule>
    <cfRule type="expression" dxfId="77" priority="82">
      <formula>L$42="4 N/A"</formula>
    </cfRule>
  </conditionalFormatting>
  <conditionalFormatting sqref="L43:BL47 L53:BL53">
    <cfRule type="expression" dxfId="76" priority="77">
      <formula>L$52="Yes e."</formula>
    </cfRule>
  </conditionalFormatting>
  <conditionalFormatting sqref="L44:BL46 L52:BL53">
    <cfRule type="expression" dxfId="75" priority="35">
      <formula>L$43="Yes a."</formula>
    </cfRule>
  </conditionalFormatting>
  <conditionalFormatting sqref="L55:BL56 L63:BL64">
    <cfRule type="expression" dxfId="74" priority="67" stopIfTrue="1">
      <formula>L$57="Yes c."</formula>
    </cfRule>
  </conditionalFormatting>
  <conditionalFormatting sqref="L55:BL58 L63:BL63">
    <cfRule type="expression" dxfId="73" priority="69" stopIfTrue="1">
      <formula>L$64="Yes e."</formula>
    </cfRule>
  </conditionalFormatting>
  <conditionalFormatting sqref="L55:BL58 L63:BL64">
    <cfRule type="expression" dxfId="72" priority="70" stopIfTrue="1">
      <formula>L$54="1 Yes"</formula>
    </cfRule>
    <cfRule type="expression" dxfId="71" priority="71" stopIfTrue="1">
      <formula>L$54="2 No"</formula>
    </cfRule>
    <cfRule type="expression" dxfId="70" priority="72" stopIfTrue="1">
      <formula>L$54="3 No"</formula>
    </cfRule>
  </conditionalFormatting>
  <conditionalFormatting sqref="L55:BL58 L64:BL64">
    <cfRule type="expression" dxfId="69" priority="68" stopIfTrue="1">
      <formula>L$63="Yes d."</formula>
    </cfRule>
  </conditionalFormatting>
  <conditionalFormatting sqref="L56:BL57 L63:BL64">
    <cfRule type="expression" dxfId="68" priority="65" stopIfTrue="1">
      <formula>L$55="Yes a."</formula>
    </cfRule>
  </conditionalFormatting>
  <conditionalFormatting sqref="L57:BL57 L63:BL64 L55:BL55">
    <cfRule type="expression" dxfId="67" priority="66" stopIfTrue="1">
      <formula>L$56="Yes b."</formula>
    </cfRule>
  </conditionalFormatting>
  <conditionalFormatting sqref="L65:BL65">
    <cfRule type="cellIs" dxfId="66" priority="62" operator="equal">
      <formula>"3 No"</formula>
    </cfRule>
    <cfRule type="cellIs" dxfId="65" priority="63" operator="equal">
      <formula>"2 No"</formula>
    </cfRule>
    <cfRule type="containsBlanks" dxfId="64" priority="64">
      <formula>LEN(TRIM(L65))=0</formula>
    </cfRule>
  </conditionalFormatting>
  <conditionalFormatting sqref="L66:BL67 L74:BL75">
    <cfRule type="expression" dxfId="63" priority="56" stopIfTrue="1">
      <formula>L$68="Yes c."</formula>
    </cfRule>
  </conditionalFormatting>
  <conditionalFormatting sqref="L66:BL69 L74:BL74">
    <cfRule type="expression" dxfId="62" priority="58" stopIfTrue="1">
      <formula>L$75="Yes e."</formula>
    </cfRule>
  </conditionalFormatting>
  <conditionalFormatting sqref="L66:BL69 L74:BL75">
    <cfRule type="expression" dxfId="61" priority="59" stopIfTrue="1">
      <formula>L$65="1 Yes"</formula>
    </cfRule>
    <cfRule type="expression" dxfId="60" priority="60" stopIfTrue="1">
      <formula>L$65="2 No"</formula>
    </cfRule>
    <cfRule type="expression" dxfId="59" priority="61" stopIfTrue="1">
      <formula>L$65="3 N/A"</formula>
    </cfRule>
  </conditionalFormatting>
  <conditionalFormatting sqref="L66:BL69 L75:BL75">
    <cfRule type="expression" dxfId="58" priority="57" stopIfTrue="1">
      <formula>L$74="Yes d."</formula>
    </cfRule>
  </conditionalFormatting>
  <conditionalFormatting sqref="L67:BL68 L74:BL75">
    <cfRule type="expression" dxfId="57" priority="54" stopIfTrue="1">
      <formula>L$66="Yes a."</formula>
    </cfRule>
  </conditionalFormatting>
  <conditionalFormatting sqref="L68:BL68 L74:BL75 L66:BL66">
    <cfRule type="expression" dxfId="56" priority="55" stopIfTrue="1">
      <formula>L$67="Yes b."</formula>
    </cfRule>
  </conditionalFormatting>
  <conditionalFormatting sqref="L76:BL76">
    <cfRule type="cellIs" dxfId="55" priority="32" operator="equal">
      <formula>"3 No"</formula>
    </cfRule>
    <cfRule type="cellIs" dxfId="54" priority="33" operator="equal">
      <formula>"2 No"</formula>
    </cfRule>
    <cfRule type="containsBlanks" dxfId="53" priority="34">
      <formula>LEN(TRIM(L76))=0</formula>
    </cfRule>
  </conditionalFormatting>
  <conditionalFormatting sqref="L77:BL78 L85:BL86">
    <cfRule type="expression" dxfId="52" priority="26" stopIfTrue="1">
      <formula>L$79="Yes c."</formula>
    </cfRule>
  </conditionalFormatting>
  <conditionalFormatting sqref="L77:BL80 L85:BL85">
    <cfRule type="expression" dxfId="51" priority="28" stopIfTrue="1">
      <formula>L$86="Yes e."</formula>
    </cfRule>
  </conditionalFormatting>
  <conditionalFormatting sqref="L77:BL80 L85:BL86">
    <cfRule type="expression" dxfId="50" priority="29" stopIfTrue="1">
      <formula>L$76="1 Yes"</formula>
    </cfRule>
    <cfRule type="expression" dxfId="49" priority="30" stopIfTrue="1">
      <formula>L$76="2 No"</formula>
    </cfRule>
    <cfRule type="expression" dxfId="48" priority="31" stopIfTrue="1">
      <formula>L$76="3 N/A"</formula>
    </cfRule>
  </conditionalFormatting>
  <conditionalFormatting sqref="L77:BL80 L86:BL86">
    <cfRule type="expression" dxfId="47" priority="27" stopIfTrue="1">
      <formula>L$85="Yes d."</formula>
    </cfRule>
  </conditionalFormatting>
  <conditionalFormatting sqref="L78:BL79 L85:BL86">
    <cfRule type="expression" dxfId="46" priority="24" stopIfTrue="1">
      <formula>L$77="Yes a."</formula>
    </cfRule>
  </conditionalFormatting>
  <conditionalFormatting sqref="L79:BL79 L85:BL86 L77:BL77">
    <cfRule type="expression" dxfId="45" priority="25" stopIfTrue="1">
      <formula>L$78="Yes b."</formula>
    </cfRule>
  </conditionalFormatting>
  <conditionalFormatting sqref="L87:BL87">
    <cfRule type="cellIs" dxfId="44" priority="21" operator="equal">
      <formula>"3 No"</formula>
    </cfRule>
    <cfRule type="cellIs" dxfId="43" priority="22" operator="equal">
      <formula>"2 No"</formula>
    </cfRule>
    <cfRule type="containsBlanks" dxfId="42" priority="23">
      <formula>LEN(TRIM(L87))=0</formula>
    </cfRule>
  </conditionalFormatting>
  <conditionalFormatting sqref="L88:BL89 L96:BL97">
    <cfRule type="expression" dxfId="41" priority="15" stopIfTrue="1">
      <formula>L$90="Yes c."</formula>
    </cfRule>
  </conditionalFormatting>
  <conditionalFormatting sqref="L88:BL91 L96:BL96">
    <cfRule type="expression" dxfId="40" priority="17" stopIfTrue="1">
      <formula>L$97="Yes e."</formula>
    </cfRule>
  </conditionalFormatting>
  <conditionalFormatting sqref="L88:BL91 L96:BL97">
    <cfRule type="expression" dxfId="39" priority="18" stopIfTrue="1">
      <formula>L$87="1 Yes"</formula>
    </cfRule>
    <cfRule type="expression" dxfId="38" priority="19" stopIfTrue="1">
      <formula>L$87="2 No"</formula>
    </cfRule>
    <cfRule type="expression" dxfId="37" priority="20" stopIfTrue="1">
      <formula>L$87="3 N/A"</formula>
    </cfRule>
  </conditionalFormatting>
  <conditionalFormatting sqref="L88:BL91 L97:BL97">
    <cfRule type="expression" dxfId="36" priority="16" stopIfTrue="1">
      <formula>L$96="Yes d."</formula>
    </cfRule>
  </conditionalFormatting>
  <conditionalFormatting sqref="L89:BL90 L96:BL97">
    <cfRule type="expression" dxfId="35" priority="13" stopIfTrue="1">
      <formula>L$88="Yes a."</formula>
    </cfRule>
  </conditionalFormatting>
  <conditionalFormatting sqref="L90:BL90 L96:BL97 L88:BL88">
    <cfRule type="expression" dxfId="34" priority="14" stopIfTrue="1">
      <formula>L$89="Yes b."</formula>
    </cfRule>
  </conditionalFormatting>
  <conditionalFormatting sqref="L98:BL98">
    <cfRule type="cellIs" dxfId="33" priority="10" operator="equal">
      <formula>"3 No"</formula>
    </cfRule>
    <cfRule type="cellIs" dxfId="32" priority="11" operator="equal">
      <formula>"2 No"</formula>
    </cfRule>
    <cfRule type="containsBlanks" dxfId="31" priority="12">
      <formula>LEN(TRIM(L98))=0</formula>
    </cfRule>
  </conditionalFormatting>
  <conditionalFormatting sqref="L99:BL100 L107:BL108">
    <cfRule type="expression" dxfId="30" priority="4" stopIfTrue="1">
      <formula>L$101="Yes c."</formula>
    </cfRule>
  </conditionalFormatting>
  <conditionalFormatting sqref="L99:BL102 L107:BL107">
    <cfRule type="expression" dxfId="29" priority="6" stopIfTrue="1">
      <formula>L$108="Yes e."</formula>
    </cfRule>
  </conditionalFormatting>
  <conditionalFormatting sqref="L99:BL102 L107:BL108">
    <cfRule type="expression" dxfId="28" priority="7" stopIfTrue="1">
      <formula>L$98="1 Yes"</formula>
    </cfRule>
    <cfRule type="expression" dxfId="27" priority="8" stopIfTrue="1">
      <formula>L$98="2 No"</formula>
    </cfRule>
    <cfRule type="expression" dxfId="26" priority="9" stopIfTrue="1">
      <formula>L$98="3 N/A"</formula>
    </cfRule>
  </conditionalFormatting>
  <conditionalFormatting sqref="L99:BL102 L108:BL108">
    <cfRule type="expression" dxfId="25" priority="5" stopIfTrue="1">
      <formula>L$107="Yes d."</formula>
    </cfRule>
  </conditionalFormatting>
  <conditionalFormatting sqref="L100:BL101 L107:BL108">
    <cfRule type="expression" dxfId="24" priority="2" stopIfTrue="1">
      <formula>L$99="Yes a."</formula>
    </cfRule>
  </conditionalFormatting>
  <conditionalFormatting sqref="L101:BL101 L107:BL108 L99:BL99">
    <cfRule type="expression" dxfId="23" priority="3" stopIfTrue="1">
      <formula>L$100="Yes b."</formula>
    </cfRule>
  </conditionalFormatting>
  <conditionalFormatting sqref="L109:BL109">
    <cfRule type="cellIs" dxfId="22" priority="51" operator="equal">
      <formula>"2 No"</formula>
    </cfRule>
    <cfRule type="containsBlanks" dxfId="21" priority="52">
      <formula>LEN(TRIM(L109))=0</formula>
    </cfRule>
  </conditionalFormatting>
  <conditionalFormatting sqref="L110:BL111 L118:BL119">
    <cfRule type="expression" dxfId="20" priority="47" stopIfTrue="1">
      <formula>L$112="Yes c."</formula>
    </cfRule>
  </conditionalFormatting>
  <conditionalFormatting sqref="L110:BL113 L118:BL118">
    <cfRule type="expression" dxfId="19" priority="49" stopIfTrue="1">
      <formula>L$119="Yes e."</formula>
    </cfRule>
  </conditionalFormatting>
  <conditionalFormatting sqref="L110:BL113 L118:BL119">
    <cfRule type="expression" dxfId="18" priority="50" stopIfTrue="1">
      <formula>L$109="1 Yes"</formula>
    </cfRule>
    <cfRule type="expression" dxfId="17" priority="53" stopIfTrue="1">
      <formula>L$109="2 No"</formula>
    </cfRule>
  </conditionalFormatting>
  <conditionalFormatting sqref="L110:BL113 L119:BL119">
    <cfRule type="expression" dxfId="16" priority="48" stopIfTrue="1">
      <formula>L$118="Yes d."</formula>
    </cfRule>
  </conditionalFormatting>
  <conditionalFormatting sqref="L111:BL112 L118:BL119">
    <cfRule type="expression" dxfId="15" priority="45" stopIfTrue="1">
      <formula>L$110="Yes a."</formula>
    </cfRule>
  </conditionalFormatting>
  <conditionalFormatting sqref="L112:BL112 L118:BL119 L110:BL110">
    <cfRule type="expression" dxfId="14" priority="46" stopIfTrue="1">
      <formula>L$111="Yes b."</formula>
    </cfRule>
  </conditionalFormatting>
  <conditionalFormatting sqref="L120:BL120">
    <cfRule type="cellIs" dxfId="13" priority="42" operator="equal">
      <formula>"2 No"</formula>
    </cfRule>
    <cfRule type="containsBlanks" dxfId="12" priority="43">
      <formula>LEN(TRIM(L120))=0</formula>
    </cfRule>
  </conditionalFormatting>
  <conditionalFormatting sqref="L121:BL122 L129:BL130">
    <cfRule type="expression" dxfId="11" priority="38" stopIfTrue="1">
      <formula>L$123="Yes c."</formula>
    </cfRule>
  </conditionalFormatting>
  <conditionalFormatting sqref="L121:BL124 L129:BL129">
    <cfRule type="expression" dxfId="10" priority="40" stopIfTrue="1">
      <formula>L$130="Yes e."</formula>
    </cfRule>
  </conditionalFormatting>
  <conditionalFormatting sqref="L121:BL124 L129:BL130">
    <cfRule type="expression" dxfId="9" priority="41" stopIfTrue="1">
      <formula>L$120="1 Yes"</formula>
    </cfRule>
    <cfRule type="expression" dxfId="8" priority="44" stopIfTrue="1">
      <formula>L$120="2 No"</formula>
    </cfRule>
  </conditionalFormatting>
  <conditionalFormatting sqref="L121:BL124 L130:BL130">
    <cfRule type="expression" dxfId="7" priority="39" stopIfTrue="1">
      <formula>L$129="Yes d."</formula>
    </cfRule>
  </conditionalFormatting>
  <conditionalFormatting sqref="L122:BL123 L129:BL130">
    <cfRule type="expression" dxfId="6" priority="36" stopIfTrue="1">
      <formula>L$121="Yes a."</formula>
    </cfRule>
  </conditionalFormatting>
  <conditionalFormatting sqref="L123:BL123 L129:BL130 L121:BL121">
    <cfRule type="expression" dxfId="5" priority="37" stopIfTrue="1">
      <formula>L$122="Yes b."</formula>
    </cfRule>
  </conditionalFormatting>
  <dataValidations count="14">
    <dataValidation type="list" allowBlank="1" showInputMessage="1" showErrorMessage="1" sqref="L91:BL91 L113:BL113 L80:BL80 L124:BL124 L69:BL69 L58:BL58 L47:BL47 L23:BL23 L12:BL12 L35:BL35 L102:BL102" xr:uid="{8CDA88CC-D168-4A83-8803-045BB6387EAB}">
      <formula1>"0-30,31-60,61-90,over 90 days"</formula1>
    </dataValidation>
    <dataValidation type="list" allowBlank="1" showInputMessage="1" showErrorMessage="1" sqref="L9:BL9 L19:BL19 L30:BL30 L120:BL120 L109:BL109" xr:uid="{2B437B9D-513B-424E-A951-DA53972543D5}">
      <formula1>"1 Yes, 2 No"</formula1>
    </dataValidation>
    <dataValidation type="list" allowBlank="1" showInputMessage="1" showErrorMessage="1" sqref="Q54:BL54" xr:uid="{B7D8A5E9-5124-4FBF-A896-083037049EC3}">
      <formula1>"1 Yes, 2 No, 3 No"</formula1>
    </dataValidation>
    <dataValidation type="list" allowBlank="1" showInputMessage="1" showErrorMessage="1" sqref="L18:BL18 L28:BL28 L34:BL34 L46:BL46 L63:BL63 L74:BL74 L129:BL129 L85:BL85 L96:BL96 L118:BL118 L107:BL107" xr:uid="{88BEE7B0-7927-496A-81D4-90EBA2B472BB}">
      <formula1>"Yes d."</formula1>
    </dataValidation>
    <dataValidation type="list" allowBlank="1" showInputMessage="1" showErrorMessage="1" sqref="L11:BL11 L21:BL21 L32:BL32 L44:BL44 L56:BL56 L67:BL67 L122:BL122 L78:BL78 L89:BL89 L111:BL111 L100:BL100" xr:uid="{5BD6A9F6-715F-4EA4-8A71-74A5A731E355}">
      <formula1>"Yes b."</formula1>
    </dataValidation>
    <dataValidation type="list" allowBlank="1" showInputMessage="1" showErrorMessage="1" sqref="L10:BL10 L20:BL20 L31:BL31 L43:BL43 L55:BL55 L66:BL66 L121:BL121 L77:BL77 L88:BL88 L110:BL110 L99:BL99" xr:uid="{9440ADF5-98F3-4F02-A68F-9F5C2E306D4B}">
      <formula1>"Yes a."</formula1>
    </dataValidation>
    <dataValidation type="list" allowBlank="1" showInputMessage="1" showErrorMessage="1" sqref="L17:BL17 L22:BL22 L33:BL33 L45:BL45 L57:BL57 L68:BL68 L123:BL123 L79:BL79 L90:BL90 L112:BL112 L101:BL101" xr:uid="{7EB0A131-F5B0-47E0-A512-9E2B892495AA}">
      <formula1>"Yes c."</formula1>
    </dataValidation>
    <dataValidation type="list" allowBlank="1" showInputMessage="1" showErrorMessage="1" sqref="L29:BL29 L40:BL40 L52:BL52 L64:BL64 L75:BL75 L130:BL130 L86:BL86 L97:BL97 L119:BL119 L108:BL108" xr:uid="{79E24173-3A5E-4DC2-923D-EFF91413E90F}">
      <formula1>"Yes e."</formula1>
    </dataValidation>
    <dataValidation type="list" allowBlank="1" showInputMessage="1" showErrorMessage="1" sqref="L41:BL41 L53:BL53" xr:uid="{F146CB4A-875E-4FB8-8571-599070EF58B7}">
      <formula1>"Yes f."</formula1>
    </dataValidation>
    <dataValidation type="list" allowBlank="1" showInputMessage="1" showErrorMessage="1" sqref="L65:BL65 L76:BL76 L87:BL87 L98:BL98" xr:uid="{5336182F-06AA-40EE-9407-B8DB2C790C72}">
      <formula1>"1 Yes, 2 No, 3 N/A"</formula1>
    </dataValidation>
    <dataValidation type="list" allowBlank="1" showInputMessage="1" showErrorMessage="1" sqref="L42:BL42" xr:uid="{D71C44F0-F57E-49F2-B325-EEE4E277819E}">
      <formula1>"1 Yes, 2 No, 3 No, 4 N/A"</formula1>
    </dataValidation>
    <dataValidation type="list" allowBlank="1" showInputMessage="1" showErrorMessage="1" sqref="L6:BL6" xr:uid="{423EAFAC-6584-43D0-9F7E-CEA0E2EA482C}">
      <formula1>"CW, CLW, P/FDS"</formula1>
    </dataValidation>
    <dataValidation type="list" allowBlank="1" showInputMessage="1" showErrorMessage="1" sqref="L7:BL7" xr:uid="{59BED00F-C15F-4778-BDA7-25F8743F5D81}">
      <formula1>"AI/AN, Asian, B/AA, W, H/L, Multi, PI, Other"</formula1>
    </dataValidation>
    <dataValidation type="list" allowBlank="1" showInputMessage="1" showErrorMessage="1" sqref="L54:P54" xr:uid="{F79866B0-B25D-471F-929D-AD483A6CA88F}">
      <formula1>"1 Yes, 2 No, 3 No, 4 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77"/>
  <sheetViews>
    <sheetView showGridLines="0" zoomScaleNormal="100" workbookViewId="0">
      <selection activeCell="I39" sqref="I39"/>
    </sheetView>
  </sheetViews>
  <sheetFormatPr defaultRowHeight="14.4" x14ac:dyDescent="0.3"/>
  <cols>
    <col min="1" max="1" width="3" customWidth="1"/>
    <col min="2" max="2" width="5.6640625" customWidth="1"/>
    <col min="3" max="3" width="25.5546875" customWidth="1"/>
    <col min="4" max="4" width="9.88671875" customWidth="1"/>
    <col min="5" max="5" width="5.6640625" style="2" customWidth="1"/>
    <col min="6" max="6" width="17.88671875" style="1" customWidth="1"/>
    <col min="7" max="8" width="14.6640625" style="1" customWidth="1"/>
    <col min="9" max="9" width="15.33203125" style="1" customWidth="1"/>
    <col min="10" max="10" width="15.6640625" style="2" customWidth="1"/>
    <col min="11" max="11" width="14.6640625" style="2" customWidth="1"/>
    <col min="12" max="12" width="7.33203125" customWidth="1"/>
    <col min="13" max="13" width="15.6640625" customWidth="1"/>
    <col min="14" max="14" width="16.6640625" customWidth="1"/>
    <col min="15" max="15" width="14.6640625" style="176" customWidth="1"/>
    <col min="16" max="16" width="14.109375" style="175" customWidth="1"/>
    <col min="17" max="17" width="13.5546875" customWidth="1"/>
    <col min="18" max="18" width="1.6640625" bestFit="1" customWidth="1"/>
    <col min="19" max="19" width="16.6640625" style="6" bestFit="1" customWidth="1"/>
    <col min="20" max="20" width="14.6640625" customWidth="1"/>
  </cols>
  <sheetData>
    <row r="1" spans="1:19" x14ac:dyDescent="0.3">
      <c r="A1" s="15"/>
      <c r="B1" s="52" t="s">
        <v>353</v>
      </c>
      <c r="C1" s="728">
        <f>Questions!B1</f>
        <v>0</v>
      </c>
      <c r="D1" s="728"/>
      <c r="E1" s="728"/>
      <c r="F1" s="728"/>
      <c r="G1" s="53"/>
      <c r="H1" s="53"/>
      <c r="I1" s="52" t="s">
        <v>518</v>
      </c>
      <c r="J1" s="728">
        <f>Questions!B2</f>
        <v>0</v>
      </c>
      <c r="K1" s="728"/>
      <c r="L1" s="728"/>
      <c r="M1" s="15"/>
      <c r="N1" s="15"/>
    </row>
    <row r="2" spans="1:19" hidden="1" x14ac:dyDescent="0.3">
      <c r="A2" s="15"/>
      <c r="B2" s="15"/>
      <c r="C2" s="15"/>
      <c r="D2" s="15"/>
      <c r="E2" s="55"/>
      <c r="F2" s="54"/>
      <c r="G2" s="54"/>
      <c r="H2" s="54"/>
      <c r="I2" s="54"/>
      <c r="J2" s="55"/>
      <c r="K2" s="55"/>
      <c r="L2" s="15"/>
      <c r="M2" s="15"/>
      <c r="N2" s="15"/>
    </row>
    <row r="3" spans="1:19" hidden="1" x14ac:dyDescent="0.3">
      <c r="A3" s="15"/>
      <c r="B3" s="56" t="s">
        <v>519</v>
      </c>
      <c r="C3" s="57"/>
      <c r="D3" s="182" t="s">
        <v>1547</v>
      </c>
      <c r="E3" s="181" t="s">
        <v>1548</v>
      </c>
      <c r="F3" s="58"/>
      <c r="G3" s="54"/>
      <c r="H3" s="54"/>
      <c r="I3" s="59" t="s">
        <v>520</v>
      </c>
      <c r="J3" s="60"/>
      <c r="K3" s="61"/>
      <c r="L3" s="55"/>
      <c r="N3" s="5" t="s">
        <v>1549</v>
      </c>
      <c r="O3"/>
      <c r="P3" s="176" t="s">
        <v>521</v>
      </c>
      <c r="Q3" s="175" t="s">
        <v>522</v>
      </c>
      <c r="S3"/>
    </row>
    <row r="4" spans="1:19" ht="16.5" hidden="1" customHeight="1" thickBot="1" x14ac:dyDescent="0.35">
      <c r="A4" s="15"/>
      <c r="B4" s="729" t="s">
        <v>523</v>
      </c>
      <c r="C4" s="730"/>
      <c r="D4" s="62">
        <f>COUNTIF(C13:C35,"100.0%")</f>
        <v>0</v>
      </c>
      <c r="E4" s="62">
        <f>COUNTIF(F13:F35,"100.0%")</f>
        <v>0</v>
      </c>
      <c r="F4" s="62">
        <f>D4+E4</f>
        <v>0</v>
      </c>
      <c r="G4" s="64"/>
      <c r="H4" s="64"/>
      <c r="I4" s="65" t="s">
        <v>524</v>
      </c>
      <c r="J4" s="66"/>
      <c r="K4" s="67"/>
      <c r="L4" s="15"/>
      <c r="N4" t="s">
        <v>525</v>
      </c>
      <c r="O4" s="280">
        <f>COUNTIF(M14:M24,"N/A")</f>
        <v>0</v>
      </c>
      <c r="P4" s="177" t="s">
        <v>526</v>
      </c>
      <c r="Q4" s="175" t="s">
        <v>527</v>
      </c>
      <c r="S4"/>
    </row>
    <row r="5" spans="1:19" ht="16.5" hidden="1" customHeight="1" thickBot="1" x14ac:dyDescent="0.35">
      <c r="A5" s="15"/>
      <c r="B5" s="731" t="s">
        <v>528</v>
      </c>
      <c r="C5" s="732"/>
      <c r="D5" s="62">
        <f>COUNTIF(C13:C35,"N/A")</f>
        <v>0</v>
      </c>
      <c r="E5" s="62">
        <f>COUNTIF(F13:F35,"N/A")</f>
        <v>0</v>
      </c>
      <c r="F5" s="62">
        <f t="shared" ref="F5:F7" si="0">D5+E5</f>
        <v>0</v>
      </c>
      <c r="G5" s="64"/>
      <c r="H5" s="64"/>
      <c r="I5" s="63" t="s">
        <v>523</v>
      </c>
      <c r="J5" s="68"/>
      <c r="K5" s="279">
        <f>SUM(I14:I29)</f>
        <v>0</v>
      </c>
      <c r="L5" s="54"/>
      <c r="N5" t="s">
        <v>529</v>
      </c>
      <c r="O5">
        <v>11</v>
      </c>
      <c r="P5" s="178" t="s">
        <v>530</v>
      </c>
      <c r="Q5" s="175" t="s">
        <v>531</v>
      </c>
      <c r="S5"/>
    </row>
    <row r="6" spans="1:19" ht="16.5" hidden="1" customHeight="1" thickBot="1" x14ac:dyDescent="0.35">
      <c r="A6" s="15"/>
      <c r="B6" s="731" t="s">
        <v>529</v>
      </c>
      <c r="C6" s="732"/>
      <c r="D6" s="62">
        <v>23</v>
      </c>
      <c r="E6" s="63" t="s">
        <v>532</v>
      </c>
      <c r="F6" s="62">
        <f t="shared" si="0"/>
        <v>40</v>
      </c>
      <c r="G6" s="64"/>
      <c r="H6" s="64"/>
      <c r="I6" s="63" t="s">
        <v>533</v>
      </c>
      <c r="J6" s="68"/>
      <c r="K6" s="69">
        <f>COUNTIF(I14:I29,"N/A")</f>
        <v>0</v>
      </c>
      <c r="L6" s="54"/>
      <c r="N6" t="s">
        <v>534</v>
      </c>
      <c r="O6">
        <f>O5-O4</f>
        <v>11</v>
      </c>
      <c r="P6" s="179" t="s">
        <v>535</v>
      </c>
      <c r="Q6" s="175" t="s">
        <v>536</v>
      </c>
      <c r="S6"/>
    </row>
    <row r="7" spans="1:19" ht="16.5" hidden="1" customHeight="1" thickBot="1" x14ac:dyDescent="0.35">
      <c r="A7" s="15"/>
      <c r="B7" s="731" t="s">
        <v>534</v>
      </c>
      <c r="C7" s="732"/>
      <c r="D7" s="62">
        <f>D6-D5</f>
        <v>23</v>
      </c>
      <c r="E7" s="63">
        <f>E6-E5</f>
        <v>17</v>
      </c>
      <c r="F7" s="62">
        <f t="shared" si="0"/>
        <v>40</v>
      </c>
      <c r="G7" s="64"/>
      <c r="H7" s="64"/>
      <c r="I7" s="63" t="s">
        <v>529</v>
      </c>
      <c r="J7" s="68"/>
      <c r="K7" s="70">
        <v>16</v>
      </c>
      <c r="L7" s="54"/>
      <c r="N7" t="s">
        <v>523</v>
      </c>
      <c r="O7" s="256">
        <f>SUM(M14:M24)</f>
        <v>0</v>
      </c>
      <c r="P7" s="208" t="s">
        <v>537</v>
      </c>
      <c r="Q7" s="175" t="s">
        <v>538</v>
      </c>
      <c r="S7"/>
    </row>
    <row r="8" spans="1:19" ht="16.5" hidden="1" customHeight="1" thickBot="1" x14ac:dyDescent="0.35">
      <c r="A8" s="15"/>
      <c r="B8" s="733"/>
      <c r="C8" s="734"/>
      <c r="D8" s="62"/>
      <c r="E8" s="63"/>
      <c r="F8" s="183">
        <f>F4/F7</f>
        <v>0</v>
      </c>
      <c r="G8" s="257"/>
      <c r="H8" s="64"/>
      <c r="I8" s="71" t="s">
        <v>534</v>
      </c>
      <c r="J8" s="72"/>
      <c r="K8" s="73">
        <f>K7-K6</f>
        <v>16</v>
      </c>
      <c r="L8" s="54"/>
      <c r="M8" s="15"/>
      <c r="N8" s="176" t="s">
        <v>539</v>
      </c>
      <c r="O8" s="175">
        <f>O7/O6</f>
        <v>0</v>
      </c>
      <c r="P8"/>
      <c r="S8"/>
    </row>
    <row r="9" spans="1:19" ht="16.5" hidden="1" customHeight="1" thickBot="1" x14ac:dyDescent="0.35">
      <c r="A9" s="15"/>
      <c r="B9" s="735"/>
      <c r="C9" s="736"/>
      <c r="D9" s="74"/>
      <c r="E9" s="75"/>
      <c r="F9" s="76"/>
      <c r="G9" s="518"/>
      <c r="H9" s="64"/>
      <c r="I9" s="77" t="s">
        <v>539</v>
      </c>
      <c r="J9" s="78"/>
      <c r="K9" s="79">
        <f>K5/K8</f>
        <v>0</v>
      </c>
      <c r="L9" s="54"/>
      <c r="M9" s="15"/>
      <c r="N9" s="176"/>
      <c r="O9" s="175"/>
      <c r="P9"/>
      <c r="S9"/>
    </row>
    <row r="10" spans="1:19" ht="16.5" hidden="1" customHeight="1" thickBot="1" x14ac:dyDescent="0.35">
      <c r="A10" s="15"/>
      <c r="B10" s="80"/>
      <c r="C10" s="81"/>
      <c r="D10" s="81"/>
      <c r="E10" s="81"/>
      <c r="F10" s="80"/>
      <c r="G10" s="64"/>
      <c r="H10" s="64"/>
      <c r="I10" s="54"/>
      <c r="J10" s="82"/>
      <c r="K10" s="82"/>
      <c r="L10" s="257"/>
      <c r="M10" s="54"/>
      <c r="N10" s="15"/>
      <c r="S10"/>
    </row>
    <row r="11" spans="1:19" ht="16.5" customHeight="1" thickBot="1" x14ac:dyDescent="0.35">
      <c r="A11" s="118"/>
      <c r="B11" s="334"/>
      <c r="C11" s="334"/>
      <c r="D11" s="334"/>
      <c r="E11" s="335"/>
      <c r="F11" s="335"/>
      <c r="G11" s="335"/>
      <c r="H11" s="335"/>
      <c r="I11" s="335"/>
      <c r="J11" s="118"/>
      <c r="K11" s="332"/>
      <c r="L11" s="118"/>
      <c r="M11" s="336"/>
      <c r="N11" s="336"/>
      <c r="O11" s="337"/>
      <c r="P11"/>
      <c r="S11"/>
    </row>
    <row r="12" spans="1:19" s="176" customFormat="1" ht="17.100000000000001" customHeight="1" thickBot="1" x14ac:dyDescent="0.35">
      <c r="A12" s="213"/>
      <c r="B12" s="737" t="s">
        <v>540</v>
      </c>
      <c r="C12" s="738"/>
      <c r="D12" s="726">
        <f>F8</f>
        <v>0</v>
      </c>
      <c r="E12" s="739"/>
      <c r="F12" s="727"/>
      <c r="G12" s="338"/>
      <c r="H12" s="742" t="s">
        <v>541</v>
      </c>
      <c r="I12" s="743"/>
      <c r="J12" s="213"/>
      <c r="K12" s="339"/>
      <c r="L12" s="742" t="s">
        <v>502</v>
      </c>
      <c r="M12" s="743"/>
    </row>
    <row r="13" spans="1:19" s="176" customFormat="1" ht="17.100000000000001" customHeight="1" thickBot="1" x14ac:dyDescent="0.35">
      <c r="A13" s="213"/>
      <c r="B13" s="340">
        <f>Questions!B10</f>
        <v>2</v>
      </c>
      <c r="C13" s="341" t="str">
        <f>IF(Questions!E10="1 Yes",100%,IF(Questions!E10="2 No",0%,IF(Questions!E10="3 No",0%,IF(Questions!E10="4 N/A","N/A","Not Answered"))))</f>
        <v>Not Answered</v>
      </c>
      <c r="D13" s="508"/>
      <c r="E13" s="342">
        <f>Questions!B136</f>
        <v>29</v>
      </c>
      <c r="F13" s="343" t="str">
        <f>IF(Questions!E136="1 Yes",100%,IF(Questions!E136="2 No",0%, "Not Answered"))</f>
        <v>Not Answered</v>
      </c>
      <c r="G13" s="338"/>
      <c r="H13" s="744" t="s">
        <v>520</v>
      </c>
      <c r="I13" s="745"/>
      <c r="J13" s="213"/>
      <c r="K13" s="344"/>
      <c r="L13" s="744" t="s">
        <v>520</v>
      </c>
      <c r="M13" s="745"/>
    </row>
    <row r="14" spans="1:19" s="176" customFormat="1" ht="17.100000000000001" customHeight="1" x14ac:dyDescent="0.3">
      <c r="A14" s="213"/>
      <c r="B14" s="345">
        <f>Questions!B15</f>
        <v>3</v>
      </c>
      <c r="C14" s="346" t="str">
        <f>IF(Questions!E15="1 Yes",100%,IF(Questions!E15="2 No",0%,IF(Questions!E15="3 No",0%,IF(Questions!E15="4 N/A","N/A","Not Answered"))))</f>
        <v>Not Answered</v>
      </c>
      <c r="D14" s="509"/>
      <c r="E14" s="347">
        <f>Questions!B140</f>
        <v>30</v>
      </c>
      <c r="F14" s="348" t="str">
        <f>IF(Questions!E140="1 Yes",100%,IF(Questions!E140="2 No",0%,IF(Questions!E140="3 No",0%,"Not Answered")))</f>
        <v>Not Answered</v>
      </c>
      <c r="G14" s="349"/>
      <c r="H14" s="350">
        <f>Questions!B223</f>
        <v>50</v>
      </c>
      <c r="I14" s="351" t="str">
        <f>IF(Questions!F223=0,"Not Answered",Questions!E223)</f>
        <v>Not Answered</v>
      </c>
      <c r="J14" s="352"/>
      <c r="K14" s="344"/>
      <c r="L14" s="353">
        <v>69</v>
      </c>
      <c r="M14" s="354" t="str">
        <f>IF('Newly Enrolled Questions'!F9=0,"Not Answered",'Newly Enrolled Questions'!E9)</f>
        <v>Not Answered</v>
      </c>
    </row>
    <row r="15" spans="1:19" s="176" customFormat="1" ht="17.100000000000001" customHeight="1" x14ac:dyDescent="0.3">
      <c r="A15" s="213"/>
      <c r="B15" s="345">
        <v>4</v>
      </c>
      <c r="C15" s="346" t="str">
        <f>IF(Questions!E20="1 Yes",100%,IF(Questions!E20="2 No",0%,IF(Questions!E20="3 No",0%,IF(Questions!E20="4 N/A","N/A","Not Answered"))))</f>
        <v>Not Answered</v>
      </c>
      <c r="D15" s="509"/>
      <c r="E15" s="347">
        <v>31</v>
      </c>
      <c r="F15" s="348" t="str">
        <f>IF(Questions!E145="1 Yes",100%,IF(Questions!E145="2 No",0%,IF(Questions!E145="3 N/A","N/A","Not Answered")))</f>
        <v>Not Answered</v>
      </c>
      <c r="G15" s="349"/>
      <c r="H15" s="350">
        <f>Questions!B234</f>
        <v>53</v>
      </c>
      <c r="I15" s="351" t="str">
        <f>IF(Questions!F234=0,"Not Answered",Questions!E234)</f>
        <v>Not Answered</v>
      </c>
      <c r="J15" s="352"/>
      <c r="K15" s="344"/>
      <c r="L15" s="353">
        <v>70</v>
      </c>
      <c r="M15" s="356" t="str">
        <f>IF('Newly Enrolled Questions'!F19=0,"Not Answered",'Newly Enrolled Questions'!E19)</f>
        <v>Not Answered</v>
      </c>
    </row>
    <row r="16" spans="1:19" s="176" customFormat="1" ht="17.100000000000001" customHeight="1" x14ac:dyDescent="0.3">
      <c r="A16" s="213"/>
      <c r="B16" s="345">
        <v>5</v>
      </c>
      <c r="C16" s="346" t="str">
        <f>IF(Questions!E25="1 Yes",100%,IF(Questions!E25="2 No",0%,IF(Questions!E25="3 N/A","N/A","Not Answered")))</f>
        <v>Not Answered</v>
      </c>
      <c r="D16" s="509"/>
      <c r="E16" s="347">
        <v>33</v>
      </c>
      <c r="F16" s="355" t="str">
        <f>IF(Questions!E150="1 Yes",100%,IF(Questions!E150="2 No",0%,IF(Questions!E150="3 No",0%,IF(Questions!E150="4 N/A","N/A","Not Answered"))))</f>
        <v>Not Answered</v>
      </c>
      <c r="G16" s="349"/>
      <c r="H16" s="350">
        <f>Questions!B235</f>
        <v>54</v>
      </c>
      <c r="I16" s="351" t="str">
        <f>IF(Questions!F235=0,"Not Answered",Questions!E235)</f>
        <v>Not Answered</v>
      </c>
      <c r="J16" s="352"/>
      <c r="K16" s="344"/>
      <c r="L16" s="353">
        <v>71</v>
      </c>
      <c r="M16" s="356" t="str">
        <f>IF('Newly Enrolled Questions'!F30=0,"Not Answered",'Newly Enrolled Questions'!E30)</f>
        <v>Not Answered</v>
      </c>
    </row>
    <row r="17" spans="1:14" s="176" customFormat="1" ht="17.100000000000001" customHeight="1" x14ac:dyDescent="0.3">
      <c r="A17" s="213"/>
      <c r="B17" s="345">
        <v>6</v>
      </c>
      <c r="C17" s="346" t="str">
        <f>IF(Questions!E29="1 Yes",100%,IF(Questions!E29="2 No",0%,IF(Questions!E29="3 N/A","N/A","Not Answered")))</f>
        <v>Not Answered</v>
      </c>
      <c r="D17" s="509"/>
      <c r="E17" s="347">
        <v>35</v>
      </c>
      <c r="F17" s="355" t="str">
        <f>IF(Questions!E157="1 Yes",100%,IF(Questions!E157="2 No",0%,IF(Questions!E157="3 No",0%,IF(Questions!E157="4 N/A","N/A","Not Answered"))))</f>
        <v>Not Answered</v>
      </c>
      <c r="G17" s="349"/>
      <c r="H17" s="350">
        <f>Questions!B246</f>
        <v>55</v>
      </c>
      <c r="I17" s="351" t="str">
        <f>IF(Questions!F246=0,"Not Answered",Questions!E246)</f>
        <v>Not Answered</v>
      </c>
      <c r="J17" s="352"/>
      <c r="K17" s="344"/>
      <c r="L17" s="353">
        <v>72</v>
      </c>
      <c r="M17" s="356" t="str">
        <f>IF('Newly Enrolled Questions'!F42=0,"Not Answered",'Newly Enrolled Questions'!E42)</f>
        <v>Not Answered</v>
      </c>
    </row>
    <row r="18" spans="1:14" s="176" customFormat="1" ht="17.100000000000001" customHeight="1" x14ac:dyDescent="0.3">
      <c r="A18" s="213"/>
      <c r="B18" s="345">
        <f>Questions!B33</f>
        <v>7</v>
      </c>
      <c r="C18" s="346" t="str">
        <f>IF(Questions!E33="1 Yes",100%,IF(Questions!E33="2 No",0%,IF(Questions!E33="3 N/A","N/A","Not Answered")))</f>
        <v>Not Answered</v>
      </c>
      <c r="D18" s="509"/>
      <c r="E18" s="347">
        <v>36</v>
      </c>
      <c r="F18" s="355" t="str">
        <f>IF(Questions!E162="1 Yes",100%,IF(Questions!E162="2 No",0%,IF(Questions!E162="3 N/A","N/A","Not Answered")))</f>
        <v>Not Answered</v>
      </c>
      <c r="G18" s="349"/>
      <c r="H18" s="350">
        <f>Questions!B256</f>
        <v>56</v>
      </c>
      <c r="I18" s="351" t="str">
        <f>IF(Questions!F256=0,"Not Answered",Questions!E256)</f>
        <v>Not Answered</v>
      </c>
      <c r="J18" s="352"/>
      <c r="K18" s="344"/>
      <c r="L18" s="353">
        <v>73</v>
      </c>
      <c r="M18" s="356" t="str">
        <f>IF('Newly Enrolled Questions'!F54=0,"Not Answered",'Newly Enrolled Questions'!E54)</f>
        <v>Not Answered</v>
      </c>
    </row>
    <row r="19" spans="1:14" s="176" customFormat="1" ht="17.100000000000001" customHeight="1" x14ac:dyDescent="0.3">
      <c r="A19" s="213"/>
      <c r="B19" s="345">
        <f>Questions!B45</f>
        <v>8</v>
      </c>
      <c r="C19" s="346" t="str">
        <f>IF(Questions!E45="1 Yes",100%,IF(Questions!E45="2 No",0%,IF(Questions!E45="3 N/A","N/A","Not Answered")))</f>
        <v>Not Answered</v>
      </c>
      <c r="D19" s="509"/>
      <c r="E19" s="347">
        <v>37</v>
      </c>
      <c r="F19" s="355" t="str">
        <f>IF(Questions!E166="1 Yes",100%,IF(Questions!E166="2 No",0%,IF(Questions!E166="3 N/A","N/A","Not Answered")))</f>
        <v>Not Answered</v>
      </c>
      <c r="G19" s="349"/>
      <c r="H19" s="350">
        <f>Questions!B266</f>
        <v>57</v>
      </c>
      <c r="I19" s="351" t="str">
        <f>IF(Questions!F266=0,"Not Answered",Questions!E266)</f>
        <v>Not Answered</v>
      </c>
      <c r="J19" s="352"/>
      <c r="K19" s="344"/>
      <c r="L19" s="353">
        <v>74</v>
      </c>
      <c r="M19" s="356" t="str">
        <f>IF('Newly Enrolled Questions'!F65=0,"Not Answered",'Newly Enrolled Questions'!E65)</f>
        <v>Not Answered</v>
      </c>
    </row>
    <row r="20" spans="1:14" s="176" customFormat="1" ht="17.100000000000001" customHeight="1" x14ac:dyDescent="0.3">
      <c r="A20" s="213"/>
      <c r="B20" s="345">
        <v>9</v>
      </c>
      <c r="C20" s="346" t="str">
        <f>IF(Questions!E58="1 Yes",100%,IF(Questions!E58="2 No",0%,IF(Questions!E58="3 N/A","N/A","Not Answered")))</f>
        <v>Not Answered</v>
      </c>
      <c r="D20" s="509"/>
      <c r="E20" s="347">
        <v>38</v>
      </c>
      <c r="F20" s="348" t="str">
        <f>IF(Questions!E170="1 Yes",100%,IF(Questions!E170="2 No",0%,IF(Questions!E170="3 No",0%,"Not Answered")))</f>
        <v>Not Answered</v>
      </c>
      <c r="G20" s="349"/>
      <c r="H20" s="350">
        <f>Questions!B278</f>
        <v>59</v>
      </c>
      <c r="I20" s="351" t="str">
        <f>IF(Questions!F278=0,"Not Answered",Questions!E278)</f>
        <v>Not Answered</v>
      </c>
      <c r="J20" s="352"/>
      <c r="K20" s="344"/>
      <c r="L20" s="353">
        <v>75</v>
      </c>
      <c r="M20" s="356" t="str">
        <f>IF('Newly Enrolled Questions'!F76=0,"Not Answered",'Newly Enrolled Questions'!E76)</f>
        <v>Not Answered</v>
      </c>
    </row>
    <row r="21" spans="1:14" s="176" customFormat="1" ht="17.100000000000001" customHeight="1" x14ac:dyDescent="0.3">
      <c r="A21" s="213"/>
      <c r="B21" s="345">
        <f>Questions!B62</f>
        <v>10</v>
      </c>
      <c r="C21" s="346" t="str">
        <f>IF(Questions!E62="1 Yes",100%,IF(Questions!E62="2 No",0%,IF(Questions!E62="3 No",0%,IF(Questions!E62="4 N/A","N/A","Not Answered"))))</f>
        <v>Not Answered</v>
      </c>
      <c r="D21" s="509"/>
      <c r="E21" s="347">
        <v>40</v>
      </c>
      <c r="F21" s="355" t="str">
        <f>IF(Questions!E175="1 Yes",100%,IF(Questions!E175="2 No",0%,IF(Questions!E175="3 N/A","N/A","Not Answered")))</f>
        <v>Not Answered</v>
      </c>
      <c r="G21" s="349"/>
      <c r="H21" s="350">
        <f>Questions!B287</f>
        <v>60</v>
      </c>
      <c r="I21" s="351" t="str">
        <f>IF(Questions!F287=0,"Not Answered",Questions!E287)</f>
        <v>Not Answered</v>
      </c>
      <c r="J21" s="352"/>
      <c r="K21" s="344"/>
      <c r="L21" s="353">
        <v>76</v>
      </c>
      <c r="M21" s="356" t="str">
        <f>IF('Newly Enrolled Questions'!F87=0,"Not Answered",'Newly Enrolled Questions'!E87)</f>
        <v>Not Answered</v>
      </c>
    </row>
    <row r="22" spans="1:14" s="176" customFormat="1" ht="17.100000000000001" customHeight="1" x14ac:dyDescent="0.3">
      <c r="A22" s="213"/>
      <c r="B22" s="345">
        <f>Questions!B73</f>
        <v>14</v>
      </c>
      <c r="C22" s="346" t="str">
        <f>IF(Questions!E73="1 Yes",100%,IF(Questions!E73="2 No",0%, "Not Answered"))</f>
        <v>Not Answered</v>
      </c>
      <c r="D22" s="509"/>
      <c r="E22" s="347">
        <v>41</v>
      </c>
      <c r="F22" s="355" t="str">
        <f>IF(Questions!E181="1 Yes",100%,IF(Questions!E181="2 No",0%,IF(Questions!E181="3 N/A","N/A","Not Answered")))</f>
        <v>Not Answered</v>
      </c>
      <c r="G22" s="349"/>
      <c r="H22" s="350">
        <f>Questions!B296</f>
        <v>61</v>
      </c>
      <c r="I22" s="351" t="str">
        <f>IF(Questions!F296=0,"Not Answered",Questions!E296)</f>
        <v>Not Answered</v>
      </c>
      <c r="J22" s="352"/>
      <c r="K22" s="344"/>
      <c r="L22" s="357">
        <v>77</v>
      </c>
      <c r="M22" s="356" t="str">
        <f>IF('Newly Enrolled Questions'!F98=0,"Not Answered",'Newly Enrolled Questions'!E98)</f>
        <v>Not Answered</v>
      </c>
    </row>
    <row r="23" spans="1:14" s="176" customFormat="1" ht="17.100000000000001" customHeight="1" x14ac:dyDescent="0.3">
      <c r="A23" s="213"/>
      <c r="B23" s="345">
        <f>Questions!B77</f>
        <v>15</v>
      </c>
      <c r="C23" s="346" t="str">
        <f>IF(Questions!E77="1 Yes",100%,IF(Questions!E77="2 No",0%, "Not Answered"))</f>
        <v>Not Answered</v>
      </c>
      <c r="D23" s="509"/>
      <c r="E23" s="347">
        <v>42</v>
      </c>
      <c r="F23" s="348" t="str">
        <f>IF(Questions!E187="1 Yes",100%,IF(Questions!E187="2 No",0%,IF(Questions!E187="3 N/A","N/A","Not Answered")))</f>
        <v>Not Answered</v>
      </c>
      <c r="G23" s="349"/>
      <c r="H23" s="350">
        <f>Questions!B305</f>
        <v>62</v>
      </c>
      <c r="I23" s="351" t="str">
        <f>IF(Questions!F305=0,"Not Answered",Questions!E305)</f>
        <v>Not Answered</v>
      </c>
      <c r="J23" s="352"/>
      <c r="K23" s="344"/>
      <c r="L23" s="357">
        <v>78</v>
      </c>
      <c r="M23" s="358" t="str">
        <f>IF('Newly Enrolled Questions'!F109=0,"Not Answered",'Newly Enrolled Questions'!E109)</f>
        <v>Not Answered</v>
      </c>
    </row>
    <row r="24" spans="1:14" s="176" customFormat="1" ht="17.100000000000001" customHeight="1" thickBot="1" x14ac:dyDescent="0.35">
      <c r="A24" s="213"/>
      <c r="B24" s="345">
        <v>16</v>
      </c>
      <c r="C24" s="346" t="str">
        <f>IF(Questions!E81="1 Yes",100%,IF(Questions!E81="2 No",0%, "Not Answered"))</f>
        <v>Not Answered</v>
      </c>
      <c r="D24" s="509"/>
      <c r="E24" s="347">
        <v>43</v>
      </c>
      <c r="F24" s="348" t="str">
        <f>IF(Questions!E193="1 Yes",100%,IF(Questions!E193="2 No",0%,IF(Questions!E193="3 N/A","N/A","Not Answered")))</f>
        <v>Not Answered</v>
      </c>
      <c r="G24" s="349"/>
      <c r="H24" s="350">
        <f>Questions!B317</f>
        <v>63</v>
      </c>
      <c r="I24" s="351" t="str">
        <f>IF(Questions!F317=0,"Not Answered",Questions!E317)</f>
        <v>Not Answered</v>
      </c>
      <c r="J24" s="352"/>
      <c r="K24" s="344"/>
      <c r="L24" s="357">
        <v>79</v>
      </c>
      <c r="M24" s="358" t="str">
        <f>IF('Newly Enrolled Questions'!F120=0,"Not Answered",'Newly Enrolled Questions'!E120)</f>
        <v>Not Answered</v>
      </c>
    </row>
    <row r="25" spans="1:14" s="176" customFormat="1" ht="17.100000000000001" customHeight="1" thickBot="1" x14ac:dyDescent="0.35">
      <c r="A25" s="213"/>
      <c r="B25" s="345">
        <v>17</v>
      </c>
      <c r="C25" s="346" t="str">
        <f>IF(Questions!E85="1 Yes",100%,IF(Questions!E85="2 No",0%, "Not Answered"))</f>
        <v>Not Answered</v>
      </c>
      <c r="D25" s="509"/>
      <c r="E25" s="347">
        <v>44</v>
      </c>
      <c r="F25" s="348" t="str">
        <f>IF(Questions!E199="1 Yes",100%,IF(Questions!E199="2 Yes",100%,IF(Questions!E199="3 No",0%,"Not Answered")))</f>
        <v>Not Answered</v>
      </c>
      <c r="G25" s="349"/>
      <c r="H25" s="350">
        <f>Questions!B329</f>
        <v>64</v>
      </c>
      <c r="I25" s="351" t="str">
        <f>IF(Questions!F329=0,"Not Answered",Questions!E329)</f>
        <v>Not Answered</v>
      </c>
      <c r="J25" s="352"/>
      <c r="K25" s="344"/>
      <c r="L25" s="740">
        <f>O8</f>
        <v>0</v>
      </c>
      <c r="M25" s="741"/>
      <c r="N25" s="519"/>
    </row>
    <row r="26" spans="1:14" s="176" customFormat="1" ht="17.100000000000001" customHeight="1" x14ac:dyDescent="0.3">
      <c r="A26" s="213"/>
      <c r="B26" s="345">
        <f>Questions!B89</f>
        <v>18</v>
      </c>
      <c r="C26" s="346" t="str">
        <f>IF(Questions!E89="1 Yes",100%,IF(Questions!E89="2 No",0%,IF(Questions!E89="3 N/A","N/A","Not Answered")))</f>
        <v>Not Answered</v>
      </c>
      <c r="D26" s="509"/>
      <c r="E26" s="347">
        <v>45</v>
      </c>
      <c r="F26" s="348" t="str">
        <f>IF(Questions!E203="1 Yes",100%,IF(Questions!E203="2 Yes",100%,IF(Questions!E203="3 No",0%,"Not Answered")))</f>
        <v>Not Answered</v>
      </c>
      <c r="G26" s="349"/>
      <c r="H26" s="350">
        <f>Questions!B340</f>
        <v>65</v>
      </c>
      <c r="I26" s="351" t="str">
        <f>IF(Questions!F340=0,"Not Answered",Questions!E340)</f>
        <v>Not Answered</v>
      </c>
      <c r="J26" s="352"/>
      <c r="K26" s="344"/>
      <c r="L26" s="213"/>
      <c r="M26" s="344"/>
    </row>
    <row r="27" spans="1:14" s="176" customFormat="1" ht="17.100000000000001" customHeight="1" x14ac:dyDescent="0.3">
      <c r="A27" s="213"/>
      <c r="B27" s="345">
        <f>Questions!B93</f>
        <v>19</v>
      </c>
      <c r="C27" s="346" t="str">
        <f>IF(Questions!E93="1 Yes",100%,IF(Questions!E93="2 No",0%,IF(Questions!E93="3 No",0%,IF(Questions!E93="4 N/A","N/A","Not Answered"))))</f>
        <v>Not Answered</v>
      </c>
      <c r="D27" s="509"/>
      <c r="E27" s="347">
        <v>47</v>
      </c>
      <c r="F27" s="348" t="str">
        <f>IF(Questions!E209="1 Yes",100%,IF(Questions!E209="2 No",0%,IF(Questions!E209="3 N/A","N/A","Not Answered")))</f>
        <v>Not Answered</v>
      </c>
      <c r="G27" s="349"/>
      <c r="H27" s="350">
        <f>Questions!B351</f>
        <v>66</v>
      </c>
      <c r="I27" s="351" t="str">
        <f>IF(Questions!F351=0,"Not Answered",Questions!E351)</f>
        <v>Not Answered</v>
      </c>
      <c r="J27" s="352"/>
      <c r="K27" s="344"/>
      <c r="L27" s="213"/>
      <c r="M27" s="359"/>
    </row>
    <row r="28" spans="1:14" s="176" customFormat="1" ht="17.100000000000001" customHeight="1" x14ac:dyDescent="0.25">
      <c r="A28" s="213"/>
      <c r="B28" s="345">
        <f>Questions!B98</f>
        <v>20</v>
      </c>
      <c r="C28" s="346" t="str">
        <f>IF(Questions!E98="1 Yes",100%,IF(Questions!E98="2 No",0%,IF(Questions!E98="3 N/A","N/A","Not Answered")))</f>
        <v>Not Answered</v>
      </c>
      <c r="D28" s="509"/>
      <c r="E28" s="347">
        <v>48</v>
      </c>
      <c r="F28" s="348" t="str">
        <f>IF(Questions!E214="1 Yes",100%,IF(Questions!E214="2 No",0%,IF(Questions!E214="3 N/A","N/A","Not Answered")))</f>
        <v>Not Answered</v>
      </c>
      <c r="G28" s="349"/>
      <c r="H28" s="350">
        <f>Questions!B362</f>
        <v>67</v>
      </c>
      <c r="I28" s="351" t="str">
        <f>IF(Questions!F362=0,"Not Answered",Questions!E362)</f>
        <v>Not Answered</v>
      </c>
      <c r="J28" s="213"/>
      <c r="K28" s="344"/>
      <c r="L28" s="360"/>
      <c r="M28" s="344"/>
    </row>
    <row r="29" spans="1:14" s="176" customFormat="1" ht="17.100000000000001" customHeight="1" thickBot="1" x14ac:dyDescent="0.3">
      <c r="A29" s="213"/>
      <c r="B29" s="345">
        <f>Questions!B103</f>
        <v>22</v>
      </c>
      <c r="C29" s="346" t="str">
        <f>IF(Questions!E103="1 Yes",100%,IF(Questions!E103="2 No",0%, "Not Answered"))</f>
        <v>Not Answered</v>
      </c>
      <c r="D29" s="509"/>
      <c r="E29" s="347">
        <v>49</v>
      </c>
      <c r="F29" s="348" t="str">
        <f>IF(Questions!E218="1 Yes",100%,IF(Questions!E218="2 No",0%,IF(Questions!E218="3 N/A","N/A","Not Answered")))</f>
        <v>Not Answered</v>
      </c>
      <c r="G29" s="349"/>
      <c r="H29" s="363">
        <v>68</v>
      </c>
      <c r="I29" s="364" t="str">
        <f>IF(Questions!F372=0,"Not Answered",Questions!E372)</f>
        <v>Not Answered</v>
      </c>
      <c r="J29" s="213"/>
      <c r="K29" s="344"/>
      <c r="L29" s="337"/>
      <c r="M29" s="213"/>
    </row>
    <row r="30" spans="1:14" s="176" customFormat="1" ht="17.100000000000001" customHeight="1" thickBot="1" x14ac:dyDescent="0.3">
      <c r="A30" s="213"/>
      <c r="B30" s="345">
        <f>Questions!B108</f>
        <v>23</v>
      </c>
      <c r="C30" s="346" t="str">
        <f>IF(Questions!E108="1 Yes",100%,IF(Questions!E108="2 No",0%,IF(Questions!E108="3 N/A","N/A","Not Answered")))</f>
        <v>Not Answered</v>
      </c>
      <c r="D30" s="510"/>
      <c r="E30" s="511"/>
      <c r="F30" s="512"/>
      <c r="G30" s="349"/>
      <c r="H30" s="726">
        <f>K9</f>
        <v>0</v>
      </c>
      <c r="I30" s="727"/>
      <c r="J30" s="213"/>
      <c r="K30" s="344"/>
      <c r="L30" s="337"/>
      <c r="M30" s="213"/>
    </row>
    <row r="31" spans="1:14" s="176" customFormat="1" ht="17.100000000000001" customHeight="1" x14ac:dyDescent="0.3">
      <c r="A31" s="213"/>
      <c r="B31" s="345">
        <f>Questions!B114</f>
        <v>24</v>
      </c>
      <c r="C31" s="346" t="str">
        <f>IF(Questions!E114="1 Yes",100%,IF(Questions!E114="2 No",0%,IF(Questions!E114="3 No",0%,"Not Answered")))</f>
        <v>Not Answered</v>
      </c>
      <c r="D31" s="510"/>
      <c r="E31" s="513"/>
      <c r="F31" s="514"/>
      <c r="G31" s="349"/>
      <c r="H31" s="1"/>
      <c r="I31" s="5"/>
      <c r="J31" s="213"/>
      <c r="K31" s="344"/>
      <c r="L31"/>
      <c r="M31" s="209"/>
    </row>
    <row r="32" spans="1:14" s="176" customFormat="1" ht="17.100000000000001" customHeight="1" x14ac:dyDescent="0.3">
      <c r="A32" s="213"/>
      <c r="B32" s="345">
        <f>Questions!B119</f>
        <v>25</v>
      </c>
      <c r="C32" s="346" t="str">
        <f>IF(Questions!E119="1 Yes",100%,IF(Questions!E119="2 No",0%, "Not Answered"))</f>
        <v>Not Answered</v>
      </c>
      <c r="D32" s="510"/>
      <c r="E32" s="513"/>
      <c r="F32" s="514"/>
      <c r="G32" s="349"/>
      <c r="H32"/>
      <c r="I32"/>
      <c r="J32" s="213"/>
      <c r="K32" s="344"/>
      <c r="L32"/>
      <c r="M32" s="209"/>
    </row>
    <row r="33" spans="1:19" s="176" customFormat="1" ht="17.100000000000001" customHeight="1" x14ac:dyDescent="0.3">
      <c r="A33" s="213"/>
      <c r="B33" s="345">
        <f>Questions!B123</f>
        <v>26</v>
      </c>
      <c r="C33" s="346" t="str">
        <f>IF(Questions!E123="1 Yes",100%,IF(Questions!E123="2 No",0%, "Not Answered"))</f>
        <v>Not Answered</v>
      </c>
      <c r="D33" s="510"/>
      <c r="E33" s="513"/>
      <c r="F33" s="514"/>
      <c r="G33" s="349"/>
      <c r="H33" s="2"/>
      <c r="I33"/>
      <c r="J33" s="213"/>
      <c r="K33" s="344"/>
      <c r="L33"/>
      <c r="M33" s="209"/>
    </row>
    <row r="34" spans="1:19" s="176" customFormat="1" ht="17.100000000000001" customHeight="1" x14ac:dyDescent="0.3">
      <c r="A34" s="344"/>
      <c r="B34" s="345">
        <f>Questions!B127</f>
        <v>27</v>
      </c>
      <c r="C34" s="346" t="str">
        <f>IF(Questions!E127="1 Yes",100%,IF(Questions!E127="2 No",0%,IF(Questions!E127="3 No",0%,"Not Answered")))</f>
        <v>Not Answered</v>
      </c>
      <c r="D34" s="510"/>
      <c r="E34" s="513"/>
      <c r="F34" s="514"/>
      <c r="G34" s="349"/>
      <c r="H34" s="2"/>
      <c r="I34" s="2"/>
      <c r="J34" s="213"/>
      <c r="K34" s="213"/>
      <c r="L34"/>
      <c r="M34" s="6"/>
    </row>
    <row r="35" spans="1:19" s="176" customFormat="1" ht="17.100000000000001" customHeight="1" thickBot="1" x14ac:dyDescent="0.35">
      <c r="A35" s="344"/>
      <c r="B35" s="361">
        <f>Questions!B132</f>
        <v>28</v>
      </c>
      <c r="C35" s="362" t="str">
        <f>IF(Questions!E132="1 Yes",100%,IF(Questions!E132="2 No",0%, "Not Answered"))</f>
        <v>Not Answered</v>
      </c>
      <c r="D35" s="515"/>
      <c r="E35" s="516"/>
      <c r="F35" s="517"/>
      <c r="G35" s="344"/>
      <c r="H35" s="2"/>
      <c r="I35" s="2"/>
      <c r="J35" s="365"/>
      <c r="K35" s="213"/>
      <c r="L35"/>
      <c r="M35" s="6"/>
    </row>
    <row r="36" spans="1:19" x14ac:dyDescent="0.3">
      <c r="A36" s="337"/>
      <c r="B36" s="118"/>
      <c r="C36" s="118"/>
      <c r="D36" s="118"/>
      <c r="E36" s="118"/>
      <c r="F36" s="337"/>
      <c r="G36" s="336"/>
      <c r="H36" s="336"/>
      <c r="I36" s="336"/>
      <c r="L36" s="366"/>
      <c r="M36" s="367"/>
      <c r="O36" s="209"/>
      <c r="P36" s="210"/>
      <c r="Q36" s="6"/>
      <c r="R36" s="6"/>
      <c r="S36" s="4"/>
    </row>
    <row r="37" spans="1:19" x14ac:dyDescent="0.3">
      <c r="E37"/>
      <c r="F37"/>
      <c r="G37" s="3"/>
      <c r="H37" s="3"/>
      <c r="L37" s="7"/>
      <c r="M37" s="4"/>
      <c r="O37" s="210"/>
      <c r="P37" s="210"/>
      <c r="S37"/>
    </row>
    <row r="38" spans="1:19" x14ac:dyDescent="0.3">
      <c r="E38"/>
      <c r="F38"/>
      <c r="G38" s="3"/>
      <c r="H38" s="3"/>
      <c r="O38" s="175"/>
      <c r="S38"/>
    </row>
    <row r="39" spans="1:19" x14ac:dyDescent="0.3">
      <c r="E39"/>
      <c r="G39" s="3"/>
      <c r="H39" s="3"/>
      <c r="N39" s="176"/>
      <c r="O39" s="175"/>
      <c r="P39" s="210"/>
      <c r="S39"/>
    </row>
    <row r="40" spans="1:19" x14ac:dyDescent="0.3">
      <c r="F40"/>
      <c r="G40" s="8"/>
      <c r="H40" s="8"/>
      <c r="I40" s="2"/>
      <c r="O40" s="175"/>
      <c r="P40"/>
      <c r="S40"/>
    </row>
    <row r="41" spans="1:19" x14ac:dyDescent="0.3">
      <c r="E41"/>
      <c r="G41" s="9"/>
      <c r="H41" s="9"/>
      <c r="I41" s="2"/>
      <c r="P41"/>
      <c r="S41"/>
    </row>
    <row r="42" spans="1:19" x14ac:dyDescent="0.3">
      <c r="F42"/>
      <c r="I42" s="2"/>
      <c r="K42"/>
      <c r="P42"/>
      <c r="R42" s="6"/>
      <c r="S42"/>
    </row>
    <row r="43" spans="1:19" ht="17.25" customHeight="1" x14ac:dyDescent="0.3">
      <c r="E43"/>
      <c r="F43"/>
      <c r="I43" s="2"/>
      <c r="P43"/>
      <c r="S43"/>
    </row>
    <row r="44" spans="1:19" x14ac:dyDescent="0.3">
      <c r="E44"/>
      <c r="I44" s="2"/>
      <c r="P44"/>
      <c r="R44" s="6"/>
      <c r="S44"/>
    </row>
    <row r="45" spans="1:19" x14ac:dyDescent="0.3">
      <c r="I45" s="2"/>
      <c r="P45"/>
      <c r="S45"/>
    </row>
    <row r="46" spans="1:19" x14ac:dyDescent="0.3">
      <c r="I46" s="2"/>
      <c r="P46"/>
      <c r="S46"/>
    </row>
    <row r="47" spans="1:19" x14ac:dyDescent="0.3">
      <c r="I47" s="2"/>
      <c r="P47"/>
      <c r="R47" s="6"/>
      <c r="S47"/>
    </row>
    <row r="48" spans="1:19" x14ac:dyDescent="0.3">
      <c r="L48" s="1"/>
    </row>
    <row r="49" spans="5:19" x14ac:dyDescent="0.3">
      <c r="L49" s="1"/>
    </row>
    <row r="58" spans="5:19" x14ac:dyDescent="0.3">
      <c r="F58"/>
      <c r="J58"/>
    </row>
    <row r="59" spans="5:19" x14ac:dyDescent="0.3">
      <c r="E59"/>
      <c r="K59"/>
    </row>
    <row r="61" spans="5:19" x14ac:dyDescent="0.3">
      <c r="S61"/>
    </row>
    <row r="62" spans="5:19" x14ac:dyDescent="0.3">
      <c r="G62"/>
      <c r="H62"/>
    </row>
    <row r="177" spans="6:6" x14ac:dyDescent="0.3">
      <c r="F177" s="1" t="str">
        <f>IF(Questions!E162="1 Yes",100%,IF(Questions!E162="2 No",0%, "Not Answered"))</f>
        <v>Not Answered</v>
      </c>
    </row>
  </sheetData>
  <sheetProtection algorithmName="SHA-512" hashValue="Up+Fp20ZhRzOLaMqZ0XA8/dKTnPtz/tYjKHwLU6RolF+5m4rdHpQ/trjK/yVskAcT83UcqPkOdlhXtawetBV3w==" saltValue="6R+hST78dS7+bGCoGMei4w==" spinCount="100000" sheet="1" formatColumns="0"/>
  <mergeCells count="16">
    <mergeCell ref="H30:I30"/>
    <mergeCell ref="J1:L1"/>
    <mergeCell ref="C1:F1"/>
    <mergeCell ref="B4:C4"/>
    <mergeCell ref="B5:C5"/>
    <mergeCell ref="B6:C6"/>
    <mergeCell ref="B7:C7"/>
    <mergeCell ref="B8:C8"/>
    <mergeCell ref="B9:C9"/>
    <mergeCell ref="B12:C12"/>
    <mergeCell ref="D12:F12"/>
    <mergeCell ref="L25:M25"/>
    <mergeCell ref="L12:M12"/>
    <mergeCell ref="L13:M13"/>
    <mergeCell ref="H12:I12"/>
    <mergeCell ref="H13:I13"/>
  </mergeCells>
  <phoneticPr fontId="26" type="noConversion"/>
  <conditionalFormatting sqref="F13:F29 C13:C35 I14:I29 D12">
    <cfRule type="cellIs" dxfId="4" priority="18" operator="lessThan">
      <formula>0.86</formula>
    </cfRule>
  </conditionalFormatting>
  <conditionalFormatting sqref="F13:F29 C13:C35 I14:I29">
    <cfRule type="containsText" dxfId="3" priority="17" operator="containsText" text="Not Answered">
      <formula>NOT(ISERROR(SEARCH("Not Answered",C13)))</formula>
    </cfRule>
  </conditionalFormatting>
  <conditionalFormatting sqref="L25 H30">
    <cfRule type="cellIs" dxfId="2" priority="35" operator="lessThan">
      <formula>0.86</formula>
    </cfRule>
  </conditionalFormatting>
  <conditionalFormatting sqref="M14:M24">
    <cfRule type="containsText" dxfId="1" priority="1" operator="containsText" text="Not Answered">
      <formula>NOT(ISERROR(SEARCH("Not Answered",M14)))</formula>
    </cfRule>
    <cfRule type="cellIs" dxfId="0" priority="2" operator="lessThan">
      <formula>0.86</formula>
    </cfRule>
  </conditionalFormatting>
  <printOptions horizontalCentered="1"/>
  <pageMargins left="0.75" right="0.7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16350F2D132540B386BDF8839ABDC6" ma:contentTypeVersion="2" ma:contentTypeDescription="Create a new document." ma:contentTypeScope="" ma:versionID="feb2b9513f031eff271f868c7e62465d">
  <xsd:schema xmlns:xsd="http://www.w3.org/2001/XMLSchema" xmlns:xs="http://www.w3.org/2001/XMLSchema" xmlns:p="http://schemas.microsoft.com/office/2006/metadata/properties" xmlns:ns3="0ca99946-8855-4a70-8057-d3f296f2918e" targetNamespace="http://schemas.microsoft.com/office/2006/metadata/properties" ma:root="true" ma:fieldsID="cc4556d893351c30a681bc778c009fd6" ns3:_="">
    <xsd:import namespace="0ca99946-8855-4a70-8057-d3f296f2918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99946-8855-4a70-8057-d3f296f29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A0485F-2A14-48E5-8456-98E8669FF13B}">
  <ds:schemaRefs>
    <ds:schemaRef ds:uri="http://schemas.microsoft.com/sharepoint/v3/contenttype/forms"/>
  </ds:schemaRefs>
</ds:datastoreItem>
</file>

<file path=customXml/itemProps2.xml><?xml version="1.0" encoding="utf-8"?>
<ds:datastoreItem xmlns:ds="http://schemas.openxmlformats.org/officeDocument/2006/customXml" ds:itemID="{09CEE3E1-586B-475E-AD47-6DB9973D228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ca99946-8855-4a70-8057-d3f296f2918e"/>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B21C3F2-4F58-4761-A440-CD77279B2E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a99946-8855-4a70-8057-d3f296f2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How To Use Spreadsheet</vt:lpstr>
      <vt:lpstr>Guidance</vt:lpstr>
      <vt:lpstr>Questions</vt:lpstr>
      <vt:lpstr>Training Tracker</vt:lpstr>
      <vt:lpstr>Newly Enrolled Questions</vt:lpstr>
      <vt:lpstr>Score</vt:lpstr>
      <vt:lpstr>Questions!Print_Titles</vt:lpstr>
    </vt:vector>
  </TitlesOfParts>
  <Manager/>
  <Company>PA Department of Public Welfare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shipple</dc:creator>
  <cp:keywords/>
  <dc:description/>
  <cp:lastModifiedBy>Baxter, Madison</cp:lastModifiedBy>
  <cp:revision/>
  <dcterms:created xsi:type="dcterms:W3CDTF">2013-08-01T13:19:44Z</dcterms:created>
  <dcterms:modified xsi:type="dcterms:W3CDTF">2026-06-04T19:37:56Z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0x0101004816350F2D132540B386BDF8839ABDC6</vt:lpwstr>
  </property>
</Properties>
</file>